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defaultThemeVersion="124226"/>
  <mc:AlternateContent xmlns:mc="http://schemas.openxmlformats.org/markup-compatibility/2006">
    <mc:Choice Requires="x15">
      <x15ac:absPath xmlns:x15ac="http://schemas.microsoft.com/office/spreadsheetml/2010/11/ac" url="C:\Users\Sunny\Desktop\"/>
    </mc:Choice>
  </mc:AlternateContent>
  <xr:revisionPtr revIDLastSave="0" documentId="13_ncr:1_{9E1CC94A-1E48-438F-89B0-DD27ACD21119}" xr6:coauthVersionLast="46" xr6:coauthVersionMax="46" xr10:uidLastSave="{00000000-0000-0000-0000-000000000000}"/>
  <bookViews>
    <workbookView xWindow="-108" yWindow="-108" windowWidth="23256" windowHeight="12576" tabRatio="830" firstSheet="1" activeTab="4" xr2:uid="{00000000-000D-0000-FFFF-FFFF00000000}"/>
  </bookViews>
  <sheets>
    <sheet name="Instructions" sheetId="33" state="hidden" r:id="rId1"/>
    <sheet name="HOME" sheetId="25" r:id="rId2"/>
    <sheet name="backup" sheetId="26" state="hidden" r:id="rId3"/>
    <sheet name="STUDENT DETAILS" sheetId="2" r:id="rId4"/>
    <sheet name="Assessment of Standarization" sheetId="39" r:id="rId5"/>
    <sheet name="PWT" sheetId="28" r:id="rId6"/>
    <sheet name="Pre-Board Exam" sheetId="22" r:id="rId7"/>
    <sheet name="Conversion in 100" sheetId="35" r:id="rId8"/>
    <sheet name="PWT+Mid+PB" sheetId="37" r:id="rId9"/>
    <sheet name="Final Result" sheetId="38" r:id="rId10"/>
    <sheet name="Assignment" sheetId="30" state="hidden" r:id="rId11"/>
    <sheet name="Portfolio" sheetId="31" state="hidden" r:id="rId12"/>
    <sheet name="SUB. EN" sheetId="29" state="hidden" r:id="rId13"/>
    <sheet name="Overall Result" sheetId="18" state="hidden" r:id="rId14"/>
    <sheet name="CO-SCHOLASTIC GRADES" sheetId="23" state="hidden" r:id="rId15"/>
    <sheet name="Certificte issue Register" sheetId="27" state="hidden" r:id="rId16"/>
    <sheet name="REPORT CARDS" sheetId="21" state="hidden" r:id="rId17"/>
    <sheet name="REPORT CARD" sheetId="32" state="hidden" r:id="rId18"/>
  </sheets>
  <externalReferences>
    <externalReference r:id="rId19"/>
    <externalReference r:id="rId20"/>
  </externalReferences>
  <definedNames>
    <definedName name="A.N.ISLANDS">backup!$K$15:$K$17</definedName>
    <definedName name="ANDHRA_PRADESH">backup!$L$15:$L$30</definedName>
    <definedName name="Area">[1]BACKUP!$B$30:$B$31</definedName>
    <definedName name="ARUNACHAL_PRADESH">backup!$AE$15:$AE$31</definedName>
    <definedName name="ASSAM">backup!$AF$15:$AF$42</definedName>
    <definedName name="BHOPAL">backup!$D$3:$D$5</definedName>
    <definedName name="BIHAR">backup!$W$15:$W$54</definedName>
    <definedName name="Cat">[1]BACKUP!$C$25:$C$28</definedName>
    <definedName name="cbse">backup!$A$4:$A$6</definedName>
    <definedName name="CHANDIGARH">backup!$E$2:$E$6</definedName>
    <definedName name="CHANDIGARH.">backup!$E$3:$E$6</definedName>
    <definedName name="CHHATTISGARH">backup!$D$15:$D$32</definedName>
    <definedName name="CLASS">backup!$A$4:$A$10</definedName>
    <definedName name="D.NAGAR_HAVELI">backup!$AA$15:$AA$16</definedName>
    <definedName name="DAMAN_DIU">backup!$AB$15:$AB$18</definedName>
    <definedName name="DELHI">backup!$R$15:$R$17</definedName>
    <definedName name="ENG" localSheetId="3">#REF!</definedName>
    <definedName name="Gender">[1]BACKUP!$B$25:$B$26</definedName>
    <definedName name="GOA">backup!$AC$15:$AC$17</definedName>
    <definedName name="GUJARAT">backup!$AD$15:$AD$38</definedName>
    <definedName name="HARYANA">backup!$S$15:$S$36</definedName>
    <definedName name="HIMACHAL_PRADESH">backup!$H$15:$H$27</definedName>
    <definedName name="Houses">[1]BACKUP!$A$32:$A$43</definedName>
    <definedName name="HYDERABAD">backup!$F$2:$F$9</definedName>
    <definedName name="JAIPUR">backup!$G$2:$G$5</definedName>
    <definedName name="JAMMUKASHMIR">backup!$I$15:$I$32</definedName>
    <definedName name="JHARKHAND">backup!$X$15:$X$39</definedName>
    <definedName name="KARNATAKA">backup!$M$15:$M$43</definedName>
    <definedName name="KERALA">backup!$N$15:$N$29</definedName>
    <definedName name="LAKSHADWEEP_UT">backup!$O$15:$O$16</definedName>
    <definedName name="LUCKNOW">backup!$H$2:$H$4</definedName>
    <definedName name="MADHYA_PRADESH">backup!$E$15:$E$59</definedName>
    <definedName name="MAHARASHTRA">backup!$Z$15:$Z$48</definedName>
    <definedName name="MANIPUR">backup!$AG$15:$AG$26</definedName>
    <definedName name="MEGHALAYA">backup!$AH$15:$AH$23</definedName>
    <definedName name="MIZORAM">backup!$AI$15:$AI$21</definedName>
    <definedName name="NAGALAND">backup!$AJ$15:$AJ$26</definedName>
    <definedName name="ODISHA">backup!$F$15:$F$46</definedName>
    <definedName name="PATNA">backup!$I$3:$I$5</definedName>
    <definedName name="PONDICHERRY_UT">backup!$P$15:$P$19</definedName>
    <definedName name="_xlnm.Print_Area" localSheetId="7">'Conversion in 100'!$A$2:$U$206</definedName>
    <definedName name="_xlnm.Print_Area" localSheetId="9">'Final Result'!$A$2:$I$206</definedName>
    <definedName name="_xlnm.Print_Area" localSheetId="6">'Pre-Board Exam'!$A$1:$O$206</definedName>
    <definedName name="_xlnm.Print_Area" localSheetId="5">PWT!$A$2:$U$206</definedName>
    <definedName name="_xlnm.Print_Area" localSheetId="8">'PWT+Mid+PB'!$A$2:$U$206</definedName>
    <definedName name="_xlnm.Print_Area" localSheetId="17">'REPORT CARD'!$A$1:$M$58</definedName>
    <definedName name="_xlnm.Print_Titles" localSheetId="10">Assignment!$A:$C,Assignment!$1:$5</definedName>
    <definedName name="_xlnm.Print_Titles" localSheetId="15">'Certificte issue Register'!$3:$3</definedName>
    <definedName name="_xlnm.Print_Titles" localSheetId="7">'Conversion in 100'!$A:$C,'Conversion in 100'!$1:$5</definedName>
    <definedName name="_xlnm.Print_Titles" localSheetId="9">'Final Result'!$A:$C,'Final Result'!$1:$5</definedName>
    <definedName name="_xlnm.Print_Titles" localSheetId="13">'Overall Result'!$A:$C,'Overall Result'!$1:$3</definedName>
    <definedName name="_xlnm.Print_Titles" localSheetId="11">Portfolio!$A:$C,Portfolio!$1:$5</definedName>
    <definedName name="_xlnm.Print_Titles" localSheetId="6">'Pre-Board Exam'!$A:$C,'Pre-Board Exam'!$1:$5</definedName>
    <definedName name="_xlnm.Print_Titles" localSheetId="5">PWT!$A:$C,PWT!$1:$5</definedName>
    <definedName name="_xlnm.Print_Titles" localSheetId="8">'PWT+Mid+PB'!$A:$C,'PWT+Mid+PB'!$1:$5</definedName>
    <definedName name="_xlnm.Print_Titles" localSheetId="12">'SUB. EN'!$A:$C,'SUB. EN'!$1:$5</definedName>
    <definedName name="PUNE">backup!$J$3:$J$7</definedName>
    <definedName name="PUNJAB">backup!$J$15:$J$36</definedName>
    <definedName name="RAJASTHAN">backup!$T$15:$T$49</definedName>
    <definedName name="REGION">backup!$B$2:$B$9</definedName>
    <definedName name="REPORT_CARDS">#REF!</definedName>
    <definedName name="roll">backup!$A$23:$A$64</definedName>
    <definedName name="SESSION">backup!$B$15:$B$18</definedName>
    <definedName name="SHILLONG">backup!$K$3:$K$10</definedName>
    <definedName name="SIKKIM">backup!$AK$15:$AK$19</definedName>
    <definedName name="TELANGANA">backup!$Q$15:$Q$24</definedName>
    <definedName name="TRIPURA">backup!$AL$15:$AL$19</definedName>
    <definedName name="UTTAR_PRADESH">backup!$U$15:$U$59</definedName>
    <definedName name="UTTRAKHAND">backup!$V$15:$V$28</definedName>
    <definedName name="WEST_BENGAL">backup!$Y$15:$Y$33</definedName>
  </definedNames>
  <calcPr calcId="181029"/>
</workbook>
</file>

<file path=xl/calcChain.xml><?xml version="1.0" encoding="utf-8"?>
<calcChain xmlns="http://schemas.openxmlformats.org/spreadsheetml/2006/main">
  <c r="E15" i="39" l="1"/>
  <c r="D4" i="39"/>
  <c r="C4" i="39"/>
  <c r="G1" i="38"/>
  <c r="G11" i="39" l="1"/>
  <c r="D29" i="39" s="1"/>
  <c r="C30" i="39"/>
  <c r="F30" i="39"/>
  <c r="H6" i="35"/>
  <c r="B137" i="38"/>
  <c r="C137" i="38"/>
  <c r="D137" i="38"/>
  <c r="I137" i="38" s="1"/>
  <c r="E137" i="38"/>
  <c r="F137" i="38"/>
  <c r="G137" i="38"/>
  <c r="H137" i="38"/>
  <c r="B138" i="38"/>
  <c r="C138" i="38"/>
  <c r="D138" i="38"/>
  <c r="I138" i="38" s="1"/>
  <c r="E138" i="38"/>
  <c r="F138" i="38"/>
  <c r="G138" i="38"/>
  <c r="H138" i="38"/>
  <c r="B139" i="38"/>
  <c r="C139" i="38"/>
  <c r="D139" i="38"/>
  <c r="I139" i="38" s="1"/>
  <c r="E139" i="38"/>
  <c r="F139" i="38"/>
  <c r="G139" i="38"/>
  <c r="H139" i="38"/>
  <c r="B140" i="38"/>
  <c r="C140" i="38"/>
  <c r="D140" i="38"/>
  <c r="E140" i="38"/>
  <c r="I140" i="38" s="1"/>
  <c r="F140" i="38"/>
  <c r="G140" i="38"/>
  <c r="H140" i="38"/>
  <c r="B141" i="38"/>
  <c r="C141" i="38"/>
  <c r="D141" i="38"/>
  <c r="I141" i="38" s="1"/>
  <c r="E141" i="38"/>
  <c r="F141" i="38"/>
  <c r="G141" i="38"/>
  <c r="H141" i="38"/>
  <c r="B142" i="38"/>
  <c r="C142" i="38"/>
  <c r="D142" i="38"/>
  <c r="I142" i="38" s="1"/>
  <c r="E142" i="38"/>
  <c r="F142" i="38"/>
  <c r="G142" i="38"/>
  <c r="H142" i="38"/>
  <c r="B143" i="38"/>
  <c r="C143" i="38"/>
  <c r="D143" i="38"/>
  <c r="I143" i="38" s="1"/>
  <c r="E143" i="38"/>
  <c r="F143" i="38"/>
  <c r="G143" i="38"/>
  <c r="H143" i="38"/>
  <c r="B144" i="38"/>
  <c r="C144" i="38"/>
  <c r="D144" i="38"/>
  <c r="E144" i="38"/>
  <c r="I144" i="38" s="1"/>
  <c r="F144" i="38"/>
  <c r="G144" i="38"/>
  <c r="H144" i="38"/>
  <c r="B145" i="38"/>
  <c r="C145" i="38"/>
  <c r="D145" i="38"/>
  <c r="I145" i="38" s="1"/>
  <c r="E145" i="38"/>
  <c r="F145" i="38"/>
  <c r="G145" i="38"/>
  <c r="H145" i="38"/>
  <c r="B146" i="38"/>
  <c r="C146" i="38"/>
  <c r="D146" i="38"/>
  <c r="E146" i="38"/>
  <c r="F146" i="38"/>
  <c r="G146" i="38"/>
  <c r="I146" i="38" s="1"/>
  <c r="H146" i="38"/>
  <c r="B147" i="38"/>
  <c r="C147" i="38"/>
  <c r="D147" i="38"/>
  <c r="I147" i="38" s="1"/>
  <c r="E147" i="38"/>
  <c r="F147" i="38"/>
  <c r="G147" i="38"/>
  <c r="H147" i="38"/>
  <c r="B148" i="38"/>
  <c r="C148" i="38"/>
  <c r="D148" i="38"/>
  <c r="E148" i="38"/>
  <c r="I148" i="38" s="1"/>
  <c r="F148" i="38"/>
  <c r="G148" i="38"/>
  <c r="H148" i="38"/>
  <c r="B149" i="38"/>
  <c r="C149" i="38"/>
  <c r="D149" i="38"/>
  <c r="I149" i="38" s="1"/>
  <c r="E149" i="38"/>
  <c r="F149" i="38"/>
  <c r="G149" i="38"/>
  <c r="H149" i="38"/>
  <c r="B150" i="38"/>
  <c r="C150" i="38"/>
  <c r="D150" i="38"/>
  <c r="I150" i="38" s="1"/>
  <c r="E150" i="38"/>
  <c r="F150" i="38"/>
  <c r="G150" i="38"/>
  <c r="H150" i="38"/>
  <c r="B151" i="38"/>
  <c r="C151" i="38"/>
  <c r="D151" i="38"/>
  <c r="I151" i="38" s="1"/>
  <c r="E151" i="38"/>
  <c r="F151" i="38"/>
  <c r="G151" i="38"/>
  <c r="H151" i="38"/>
  <c r="B152" i="38"/>
  <c r="C152" i="38"/>
  <c r="D152" i="38"/>
  <c r="E152" i="38"/>
  <c r="I152" i="38" s="1"/>
  <c r="F152" i="38"/>
  <c r="G152" i="38"/>
  <c r="H152" i="38"/>
  <c r="B153" i="38"/>
  <c r="C153" i="38"/>
  <c r="D153" i="38"/>
  <c r="I153" i="38" s="1"/>
  <c r="E153" i="38"/>
  <c r="F153" i="38"/>
  <c r="G153" i="38"/>
  <c r="H153" i="38"/>
  <c r="B154" i="38"/>
  <c r="C154" i="38"/>
  <c r="D154" i="38"/>
  <c r="E154" i="38"/>
  <c r="F154" i="38"/>
  <c r="G154" i="38"/>
  <c r="I154" i="38" s="1"/>
  <c r="H154" i="38"/>
  <c r="B155" i="38"/>
  <c r="C155" i="38"/>
  <c r="D155" i="38"/>
  <c r="I155" i="38" s="1"/>
  <c r="E155" i="38"/>
  <c r="F155" i="38"/>
  <c r="G155" i="38"/>
  <c r="H155" i="38"/>
  <c r="B156" i="38"/>
  <c r="C156" i="38"/>
  <c r="D156" i="38"/>
  <c r="E156" i="38"/>
  <c r="I156" i="38" s="1"/>
  <c r="F156" i="38"/>
  <c r="G156" i="38"/>
  <c r="H156" i="38"/>
  <c r="B157" i="38"/>
  <c r="C157" i="38"/>
  <c r="D157" i="38"/>
  <c r="I157" i="38" s="1"/>
  <c r="E157" i="38"/>
  <c r="F157" i="38"/>
  <c r="G157" i="38"/>
  <c r="H157" i="38"/>
  <c r="B158" i="38"/>
  <c r="C158" i="38"/>
  <c r="D158" i="38"/>
  <c r="I158" i="38" s="1"/>
  <c r="E158" i="38"/>
  <c r="F158" i="38"/>
  <c r="G158" i="38"/>
  <c r="H158" i="38"/>
  <c r="B159" i="38"/>
  <c r="C159" i="38"/>
  <c r="D159" i="38"/>
  <c r="I159" i="38" s="1"/>
  <c r="E159" i="38"/>
  <c r="F159" i="38"/>
  <c r="G159" i="38"/>
  <c r="H159" i="38"/>
  <c r="B160" i="38"/>
  <c r="C160" i="38"/>
  <c r="D160" i="38"/>
  <c r="E160" i="38"/>
  <c r="I160" i="38" s="1"/>
  <c r="F160" i="38"/>
  <c r="G160" i="38"/>
  <c r="H160" i="38"/>
  <c r="B161" i="38"/>
  <c r="C161" i="38"/>
  <c r="D161" i="38"/>
  <c r="I161" i="38" s="1"/>
  <c r="E161" i="38"/>
  <c r="F161" i="38"/>
  <c r="G161" i="38"/>
  <c r="H161" i="38"/>
  <c r="B162" i="38"/>
  <c r="C162" i="38"/>
  <c r="D162" i="38"/>
  <c r="I162" i="38" s="1"/>
  <c r="E162" i="38"/>
  <c r="F162" i="38"/>
  <c r="G162" i="38"/>
  <c r="H162" i="38"/>
  <c r="B163" i="38"/>
  <c r="C163" i="38"/>
  <c r="D163" i="38"/>
  <c r="I163" i="38" s="1"/>
  <c r="E163" i="38"/>
  <c r="F163" i="38"/>
  <c r="G163" i="38"/>
  <c r="H163" i="38"/>
  <c r="B164" i="38"/>
  <c r="C164" i="38"/>
  <c r="D164" i="38"/>
  <c r="E164" i="38"/>
  <c r="I164" i="38" s="1"/>
  <c r="F164" i="38"/>
  <c r="G164" i="38"/>
  <c r="H164" i="38"/>
  <c r="B165" i="38"/>
  <c r="C165" i="38"/>
  <c r="D165" i="38"/>
  <c r="I165" i="38" s="1"/>
  <c r="E165" i="38"/>
  <c r="F165" i="38"/>
  <c r="G165" i="38"/>
  <c r="H165" i="38"/>
  <c r="B166" i="38"/>
  <c r="C166" i="38"/>
  <c r="D166" i="38"/>
  <c r="I166" i="38" s="1"/>
  <c r="E166" i="38"/>
  <c r="F166" i="38"/>
  <c r="G166" i="38"/>
  <c r="H166" i="38"/>
  <c r="B167" i="38"/>
  <c r="C167" i="38"/>
  <c r="D167" i="38"/>
  <c r="I167" i="38" s="1"/>
  <c r="E167" i="38"/>
  <c r="F167" i="38"/>
  <c r="G167" i="38"/>
  <c r="H167" i="38"/>
  <c r="B168" i="38"/>
  <c r="C168" i="38"/>
  <c r="D168" i="38"/>
  <c r="E168" i="38"/>
  <c r="I168" i="38" s="1"/>
  <c r="F168" i="38"/>
  <c r="G168" i="38"/>
  <c r="H168" i="38"/>
  <c r="B169" i="38"/>
  <c r="C169" i="38"/>
  <c r="D169" i="38"/>
  <c r="I169" i="38" s="1"/>
  <c r="E169" i="38"/>
  <c r="F169" i="38"/>
  <c r="G169" i="38"/>
  <c r="H169" i="38"/>
  <c r="B170" i="38"/>
  <c r="C170" i="38"/>
  <c r="D170" i="38"/>
  <c r="I170" i="38" s="1"/>
  <c r="E170" i="38"/>
  <c r="F170" i="38"/>
  <c r="G170" i="38"/>
  <c r="H170" i="38"/>
  <c r="B171" i="38"/>
  <c r="C171" i="38"/>
  <c r="D171" i="38"/>
  <c r="I171" i="38" s="1"/>
  <c r="E171" i="38"/>
  <c r="F171" i="38"/>
  <c r="G171" i="38"/>
  <c r="H171" i="38"/>
  <c r="B172" i="38"/>
  <c r="C172" i="38"/>
  <c r="D172" i="38"/>
  <c r="E172" i="38"/>
  <c r="I172" i="38" s="1"/>
  <c r="F172" i="38"/>
  <c r="G172" i="38"/>
  <c r="H172" i="38"/>
  <c r="B173" i="38"/>
  <c r="C173" i="38"/>
  <c r="D173" i="38"/>
  <c r="I173" i="38" s="1"/>
  <c r="E173" i="38"/>
  <c r="F173" i="38"/>
  <c r="G173" i="38"/>
  <c r="H173" i="38"/>
  <c r="B174" i="38"/>
  <c r="C174" i="38"/>
  <c r="D174" i="38"/>
  <c r="I174" i="38" s="1"/>
  <c r="E174" i="38"/>
  <c r="F174" i="38"/>
  <c r="G174" i="38"/>
  <c r="H174" i="38"/>
  <c r="B175" i="38"/>
  <c r="C175" i="38"/>
  <c r="D175" i="38"/>
  <c r="I175" i="38" s="1"/>
  <c r="E175" i="38"/>
  <c r="F175" i="38"/>
  <c r="G175" i="38"/>
  <c r="H175" i="38"/>
  <c r="B176" i="38"/>
  <c r="C176" i="38"/>
  <c r="D176" i="38"/>
  <c r="E176" i="38"/>
  <c r="I176" i="38" s="1"/>
  <c r="F176" i="38"/>
  <c r="G176" i="38"/>
  <c r="H176" i="38"/>
  <c r="B177" i="38"/>
  <c r="C177" i="38"/>
  <c r="D177" i="38"/>
  <c r="I177" i="38" s="1"/>
  <c r="E177" i="38"/>
  <c r="F177" i="38"/>
  <c r="G177" i="38"/>
  <c r="H177" i="38"/>
  <c r="B178" i="38"/>
  <c r="C178" i="38"/>
  <c r="D178" i="38"/>
  <c r="I178" i="38" s="1"/>
  <c r="E178" i="38"/>
  <c r="F178" i="38"/>
  <c r="G178" i="38"/>
  <c r="H178" i="38"/>
  <c r="B179" i="38"/>
  <c r="C179" i="38"/>
  <c r="D179" i="38"/>
  <c r="I179" i="38" s="1"/>
  <c r="E179" i="38"/>
  <c r="F179" i="38"/>
  <c r="G179" i="38"/>
  <c r="H179" i="38"/>
  <c r="B180" i="38"/>
  <c r="C180" i="38"/>
  <c r="D180" i="38"/>
  <c r="E180" i="38"/>
  <c r="I180" i="38" s="1"/>
  <c r="F180" i="38"/>
  <c r="G180" i="38"/>
  <c r="H180" i="38"/>
  <c r="B181" i="38"/>
  <c r="C181" i="38"/>
  <c r="D181" i="38"/>
  <c r="I181" i="38" s="1"/>
  <c r="E181" i="38"/>
  <c r="F181" i="38"/>
  <c r="G181" i="38"/>
  <c r="H181" i="38"/>
  <c r="B182" i="38"/>
  <c r="C182" i="38"/>
  <c r="D182" i="38"/>
  <c r="I182" i="38" s="1"/>
  <c r="E182" i="38"/>
  <c r="F182" i="38"/>
  <c r="G182" i="38"/>
  <c r="H182" i="38"/>
  <c r="B183" i="38"/>
  <c r="C183" i="38"/>
  <c r="D183" i="38"/>
  <c r="I183" i="38" s="1"/>
  <c r="E183" i="38"/>
  <c r="F183" i="38"/>
  <c r="G183" i="38"/>
  <c r="H183" i="38"/>
  <c r="B184" i="38"/>
  <c r="C184" i="38"/>
  <c r="D184" i="38"/>
  <c r="E184" i="38"/>
  <c r="I184" i="38" s="1"/>
  <c r="F184" i="38"/>
  <c r="G184" i="38"/>
  <c r="H184" i="38"/>
  <c r="B185" i="38"/>
  <c r="C185" i="38"/>
  <c r="D185" i="38"/>
  <c r="I185" i="38" s="1"/>
  <c r="E185" i="38"/>
  <c r="F185" i="38"/>
  <c r="G185" i="38"/>
  <c r="H185" i="38"/>
  <c r="B186" i="38"/>
  <c r="C186" i="38"/>
  <c r="D186" i="38"/>
  <c r="I186" i="38" s="1"/>
  <c r="E186" i="38"/>
  <c r="F186" i="38"/>
  <c r="G186" i="38"/>
  <c r="H186" i="38"/>
  <c r="B187" i="38"/>
  <c r="C187" i="38"/>
  <c r="D187" i="38"/>
  <c r="I187" i="38" s="1"/>
  <c r="E187" i="38"/>
  <c r="F187" i="38"/>
  <c r="G187" i="38"/>
  <c r="H187" i="38"/>
  <c r="B188" i="38"/>
  <c r="C188" i="38"/>
  <c r="D188" i="38"/>
  <c r="E188" i="38"/>
  <c r="I188" i="38" s="1"/>
  <c r="F188" i="38"/>
  <c r="G188" i="38"/>
  <c r="H188" i="38"/>
  <c r="B189" i="38"/>
  <c r="C189" i="38"/>
  <c r="D189" i="38"/>
  <c r="I189" i="38" s="1"/>
  <c r="E189" i="38"/>
  <c r="F189" i="38"/>
  <c r="G189" i="38"/>
  <c r="H189" i="38"/>
  <c r="B190" i="38"/>
  <c r="C190" i="38"/>
  <c r="D190" i="38"/>
  <c r="I190" i="38" s="1"/>
  <c r="E190" i="38"/>
  <c r="F190" i="38"/>
  <c r="G190" i="38"/>
  <c r="H190" i="38"/>
  <c r="B191" i="38"/>
  <c r="C191" i="38"/>
  <c r="D191" i="38"/>
  <c r="I191" i="38" s="1"/>
  <c r="E191" i="38"/>
  <c r="F191" i="38"/>
  <c r="G191" i="38"/>
  <c r="H191" i="38"/>
  <c r="B192" i="38"/>
  <c r="C192" i="38"/>
  <c r="D192" i="38"/>
  <c r="E192" i="38"/>
  <c r="I192" i="38" s="1"/>
  <c r="F192" i="38"/>
  <c r="G192" i="38"/>
  <c r="H192" i="38"/>
  <c r="B193" i="38"/>
  <c r="C193" i="38"/>
  <c r="D193" i="38"/>
  <c r="I193" i="38" s="1"/>
  <c r="E193" i="38"/>
  <c r="F193" i="38"/>
  <c r="G193" i="38"/>
  <c r="H193" i="38"/>
  <c r="B194" i="38"/>
  <c r="C194" i="38"/>
  <c r="D194" i="38"/>
  <c r="I194" i="38" s="1"/>
  <c r="E194" i="38"/>
  <c r="F194" i="38"/>
  <c r="G194" i="38"/>
  <c r="H194" i="38"/>
  <c r="B195" i="38"/>
  <c r="C195" i="38"/>
  <c r="D195" i="38"/>
  <c r="I195" i="38" s="1"/>
  <c r="E195" i="38"/>
  <c r="F195" i="38"/>
  <c r="G195" i="38"/>
  <c r="H195" i="38"/>
  <c r="B196" i="38"/>
  <c r="C196" i="38"/>
  <c r="D196" i="38"/>
  <c r="E196" i="38"/>
  <c r="I196" i="38" s="1"/>
  <c r="F196" i="38"/>
  <c r="G196" i="38"/>
  <c r="H196" i="38"/>
  <c r="B197" i="38"/>
  <c r="C197" i="38"/>
  <c r="D197" i="38"/>
  <c r="I197" i="38" s="1"/>
  <c r="E197" i="38"/>
  <c r="F197" i="38"/>
  <c r="G197" i="38"/>
  <c r="H197" i="38"/>
  <c r="B198" i="38"/>
  <c r="C198" i="38"/>
  <c r="D198" i="38"/>
  <c r="I198" i="38" s="1"/>
  <c r="E198" i="38"/>
  <c r="F198" i="38"/>
  <c r="G198" i="38"/>
  <c r="H198" i="38"/>
  <c r="B199" i="38"/>
  <c r="C199" i="38"/>
  <c r="D199" i="38"/>
  <c r="E199" i="38"/>
  <c r="F199" i="38"/>
  <c r="I199" i="38" s="1"/>
  <c r="G199" i="38"/>
  <c r="H199" i="38"/>
  <c r="B200" i="38"/>
  <c r="C200" i="38"/>
  <c r="D200" i="38"/>
  <c r="E200" i="38"/>
  <c r="I200" i="38" s="1"/>
  <c r="F200" i="38"/>
  <c r="G200" i="38"/>
  <c r="H200" i="38"/>
  <c r="B201" i="38"/>
  <c r="C201" i="38"/>
  <c r="D201" i="38"/>
  <c r="I201" i="38" s="1"/>
  <c r="E201" i="38"/>
  <c r="F201" i="38"/>
  <c r="G201" i="38"/>
  <c r="H201" i="38"/>
  <c r="B202" i="38"/>
  <c r="C202" i="38"/>
  <c r="D202" i="38"/>
  <c r="I202" i="38" s="1"/>
  <c r="E202" i="38"/>
  <c r="F202" i="38"/>
  <c r="G202" i="38"/>
  <c r="H202" i="38"/>
  <c r="B203" i="38"/>
  <c r="C203" i="38"/>
  <c r="D203" i="38"/>
  <c r="E203" i="38"/>
  <c r="F203" i="38"/>
  <c r="I203" i="38" s="1"/>
  <c r="G203" i="38"/>
  <c r="H203" i="38"/>
  <c r="B204" i="38"/>
  <c r="C204" i="38"/>
  <c r="D204" i="38"/>
  <c r="E204" i="38"/>
  <c r="I204" i="38" s="1"/>
  <c r="F204" i="38"/>
  <c r="G204" i="38"/>
  <c r="H204" i="38"/>
  <c r="B205" i="38"/>
  <c r="C205" i="38"/>
  <c r="D205" i="38"/>
  <c r="I205" i="38" s="1"/>
  <c r="E205" i="38"/>
  <c r="F205" i="38"/>
  <c r="G205" i="38"/>
  <c r="H205" i="38"/>
  <c r="A206" i="38"/>
  <c r="B206" i="38"/>
  <c r="C206" i="38"/>
  <c r="D206" i="38"/>
  <c r="I206" i="38" s="1"/>
  <c r="E206" i="38"/>
  <c r="F206" i="38"/>
  <c r="G206" i="38"/>
  <c r="H206" i="38"/>
  <c r="B137" i="37"/>
  <c r="C137" i="37"/>
  <c r="D137" i="37"/>
  <c r="I137" i="37" s="1"/>
  <c r="E137" i="37"/>
  <c r="F137" i="37"/>
  <c r="G137" i="37"/>
  <c r="H137" i="37"/>
  <c r="J137" i="37"/>
  <c r="O137" i="37" s="1"/>
  <c r="K137" i="37"/>
  <c r="L137" i="37"/>
  <c r="M137" i="37"/>
  <c r="N137" i="37"/>
  <c r="P137" i="37"/>
  <c r="U137" i="37" s="1"/>
  <c r="Q137" i="37"/>
  <c r="R137" i="37"/>
  <c r="S137" i="37"/>
  <c r="T137" i="37"/>
  <c r="B138" i="37"/>
  <c r="C138" i="37"/>
  <c r="D138" i="37"/>
  <c r="E138" i="37"/>
  <c r="F138" i="37"/>
  <c r="G138" i="37"/>
  <c r="I138" i="37" s="1"/>
  <c r="H138" i="37"/>
  <c r="J138" i="37"/>
  <c r="K138" i="37"/>
  <c r="L138" i="37"/>
  <c r="M138" i="37"/>
  <c r="N138" i="37"/>
  <c r="O138" i="37"/>
  <c r="P138" i="37"/>
  <c r="Q138" i="37"/>
  <c r="R138" i="37"/>
  <c r="S138" i="37"/>
  <c r="U138" i="37" s="1"/>
  <c r="T138" i="37"/>
  <c r="B139" i="37"/>
  <c r="C139" i="37"/>
  <c r="D139" i="37"/>
  <c r="I139" i="37" s="1"/>
  <c r="E139" i="37"/>
  <c r="F139" i="37"/>
  <c r="G139" i="37"/>
  <c r="H139" i="37"/>
  <c r="J139" i="37"/>
  <c r="O139" i="37" s="1"/>
  <c r="K139" i="37"/>
  <c r="L139" i="37"/>
  <c r="M139" i="37"/>
  <c r="N139" i="37"/>
  <c r="P139" i="37"/>
  <c r="U139" i="37" s="1"/>
  <c r="Q139" i="37"/>
  <c r="R139" i="37"/>
  <c r="S139" i="37"/>
  <c r="T139" i="37"/>
  <c r="B140" i="37"/>
  <c r="C140" i="37"/>
  <c r="D140" i="37"/>
  <c r="E140" i="37"/>
  <c r="F140" i="37"/>
  <c r="G140" i="37"/>
  <c r="H140" i="37"/>
  <c r="I140" i="37"/>
  <c r="J140" i="37"/>
  <c r="K140" i="37"/>
  <c r="L140" i="37"/>
  <c r="M140" i="37"/>
  <c r="O140" i="37" s="1"/>
  <c r="N140" i="37"/>
  <c r="P140" i="37"/>
  <c r="Q140" i="37"/>
  <c r="R140" i="37"/>
  <c r="S140" i="37"/>
  <c r="T140" i="37"/>
  <c r="U140" i="37"/>
  <c r="B141" i="37"/>
  <c r="C141" i="37"/>
  <c r="D141" i="37"/>
  <c r="I141" i="37" s="1"/>
  <c r="E141" i="37"/>
  <c r="F141" i="37"/>
  <c r="G141" i="37"/>
  <c r="H141" i="37"/>
  <c r="J141" i="37"/>
  <c r="O141" i="37" s="1"/>
  <c r="K141" i="37"/>
  <c r="L141" i="37"/>
  <c r="M141" i="37"/>
  <c r="N141" i="37"/>
  <c r="P141" i="37"/>
  <c r="U141" i="37" s="1"/>
  <c r="Q141" i="37"/>
  <c r="R141" i="37"/>
  <c r="S141" i="37"/>
  <c r="T141" i="37"/>
  <c r="B142" i="37"/>
  <c r="C142" i="37"/>
  <c r="D142" i="37"/>
  <c r="E142" i="37"/>
  <c r="F142" i="37"/>
  <c r="G142" i="37"/>
  <c r="I142" i="37" s="1"/>
  <c r="H142" i="37"/>
  <c r="J142" i="37"/>
  <c r="K142" i="37"/>
  <c r="O142" i="37" s="1"/>
  <c r="L142" i="37"/>
  <c r="M142" i="37"/>
  <c r="N142" i="37"/>
  <c r="P142" i="37"/>
  <c r="Q142" i="37"/>
  <c r="R142" i="37"/>
  <c r="S142" i="37"/>
  <c r="U142" i="37" s="1"/>
  <c r="T142" i="37"/>
  <c r="B143" i="37"/>
  <c r="C143" i="37"/>
  <c r="D143" i="37"/>
  <c r="I143" i="37" s="1"/>
  <c r="E143" i="37"/>
  <c r="F143" i="37"/>
  <c r="G143" i="37"/>
  <c r="H143" i="37"/>
  <c r="J143" i="37"/>
  <c r="O143" i="37" s="1"/>
  <c r="K143" i="37"/>
  <c r="L143" i="37"/>
  <c r="M143" i="37"/>
  <c r="N143" i="37"/>
  <c r="P143" i="37"/>
  <c r="U143" i="37" s="1"/>
  <c r="Q143" i="37"/>
  <c r="R143" i="37"/>
  <c r="S143" i="37"/>
  <c r="T143" i="37"/>
  <c r="B144" i="37"/>
  <c r="C144" i="37"/>
  <c r="D144" i="37"/>
  <c r="E144" i="37"/>
  <c r="F144" i="37"/>
  <c r="G144" i="37"/>
  <c r="H144" i="37"/>
  <c r="I144" i="37"/>
  <c r="J144" i="37"/>
  <c r="K144" i="37"/>
  <c r="L144" i="37"/>
  <c r="M144" i="37"/>
  <c r="O144" i="37" s="1"/>
  <c r="N144" i="37"/>
  <c r="P144" i="37"/>
  <c r="Q144" i="37"/>
  <c r="R144" i="37"/>
  <c r="S144" i="37"/>
  <c r="T144" i="37"/>
  <c r="U144" i="37"/>
  <c r="B145" i="37"/>
  <c r="C145" i="37"/>
  <c r="D145" i="37"/>
  <c r="I145" i="37" s="1"/>
  <c r="E145" i="37"/>
  <c r="F145" i="37"/>
  <c r="G145" i="37"/>
  <c r="H145" i="37"/>
  <c r="J145" i="37"/>
  <c r="O145" i="37" s="1"/>
  <c r="K145" i="37"/>
  <c r="L145" i="37"/>
  <c r="M145" i="37"/>
  <c r="N145" i="37"/>
  <c r="P145" i="37"/>
  <c r="U145" i="37" s="1"/>
  <c r="Q145" i="37"/>
  <c r="R145" i="37"/>
  <c r="S145" i="37"/>
  <c r="T145" i="37"/>
  <c r="B146" i="37"/>
  <c r="C146" i="37"/>
  <c r="D146" i="37"/>
  <c r="E146" i="37"/>
  <c r="F146" i="37"/>
  <c r="G146" i="37"/>
  <c r="I146" i="37" s="1"/>
  <c r="H146" i="37"/>
  <c r="J146" i="37"/>
  <c r="K146" i="37"/>
  <c r="O146" i="37" s="1"/>
  <c r="L146" i="37"/>
  <c r="M146" i="37"/>
  <c r="N146" i="37"/>
  <c r="P146" i="37"/>
  <c r="Q146" i="37"/>
  <c r="R146" i="37"/>
  <c r="S146" i="37"/>
  <c r="U146" i="37" s="1"/>
  <c r="T146" i="37"/>
  <c r="B147" i="37"/>
  <c r="C147" i="37"/>
  <c r="D147" i="37"/>
  <c r="E147" i="37"/>
  <c r="F147" i="37"/>
  <c r="I147" i="37" s="1"/>
  <c r="G147" i="37"/>
  <c r="H147" i="37"/>
  <c r="J147" i="37"/>
  <c r="O147" i="37" s="1"/>
  <c r="K147" i="37"/>
  <c r="L147" i="37"/>
  <c r="M147" i="37"/>
  <c r="N147" i="37"/>
  <c r="P147" i="37"/>
  <c r="Q147" i="37"/>
  <c r="R147" i="37"/>
  <c r="U147" i="37" s="1"/>
  <c r="S147" i="37"/>
  <c r="T147" i="37"/>
  <c r="B148" i="37"/>
  <c r="C148" i="37"/>
  <c r="D148" i="37"/>
  <c r="E148" i="37"/>
  <c r="F148" i="37"/>
  <c r="G148" i="37"/>
  <c r="H148" i="37"/>
  <c r="I148" i="37"/>
  <c r="J148" i="37"/>
  <c r="K148" i="37"/>
  <c r="L148" i="37"/>
  <c r="O148" i="37" s="1"/>
  <c r="M148" i="37"/>
  <c r="N148" i="37"/>
  <c r="P148" i="37"/>
  <c r="Q148" i="37"/>
  <c r="R148" i="37"/>
  <c r="S148" i="37"/>
  <c r="T148" i="37"/>
  <c r="U148" i="37"/>
  <c r="B149" i="37"/>
  <c r="C149" i="37"/>
  <c r="D149" i="37"/>
  <c r="I149" i="37" s="1"/>
  <c r="E149" i="37"/>
  <c r="F149" i="37"/>
  <c r="G149" i="37"/>
  <c r="H149" i="37"/>
  <c r="J149" i="37"/>
  <c r="K149" i="37"/>
  <c r="L149" i="37"/>
  <c r="O149" i="37" s="1"/>
  <c r="M149" i="37"/>
  <c r="N149" i="37"/>
  <c r="P149" i="37"/>
  <c r="U149" i="37" s="1"/>
  <c r="Q149" i="37"/>
  <c r="R149" i="37"/>
  <c r="S149" i="37"/>
  <c r="T149" i="37"/>
  <c r="B150" i="37"/>
  <c r="C150" i="37"/>
  <c r="D150" i="37"/>
  <c r="E150" i="37"/>
  <c r="F150" i="37"/>
  <c r="I150" i="37" s="1"/>
  <c r="G150" i="37"/>
  <c r="H150" i="37"/>
  <c r="J150" i="37"/>
  <c r="K150" i="37"/>
  <c r="O150" i="37" s="1"/>
  <c r="L150" i="37"/>
  <c r="M150" i="37"/>
  <c r="N150" i="37"/>
  <c r="P150" i="37"/>
  <c r="Q150" i="37"/>
  <c r="R150" i="37"/>
  <c r="U150" i="37" s="1"/>
  <c r="S150" i="37"/>
  <c r="T150" i="37"/>
  <c r="B151" i="37"/>
  <c r="C151" i="37"/>
  <c r="D151" i="37"/>
  <c r="E151" i="37"/>
  <c r="F151" i="37"/>
  <c r="I151" i="37" s="1"/>
  <c r="G151" i="37"/>
  <c r="H151" i="37"/>
  <c r="J151" i="37"/>
  <c r="O151" i="37" s="1"/>
  <c r="K151" i="37"/>
  <c r="L151" i="37"/>
  <c r="M151" i="37"/>
  <c r="N151" i="37"/>
  <c r="P151" i="37"/>
  <c r="Q151" i="37"/>
  <c r="R151" i="37"/>
  <c r="U151" i="37" s="1"/>
  <c r="S151" i="37"/>
  <c r="T151" i="37"/>
  <c r="B152" i="37"/>
  <c r="C152" i="37"/>
  <c r="D152" i="37"/>
  <c r="E152" i="37"/>
  <c r="F152" i="37"/>
  <c r="G152" i="37"/>
  <c r="H152" i="37"/>
  <c r="I152" i="37"/>
  <c r="J152" i="37"/>
  <c r="K152" i="37"/>
  <c r="L152" i="37"/>
  <c r="O152" i="37" s="1"/>
  <c r="M152" i="37"/>
  <c r="N152" i="37"/>
  <c r="P152" i="37"/>
  <c r="Q152" i="37"/>
  <c r="R152" i="37"/>
  <c r="S152" i="37"/>
  <c r="T152" i="37"/>
  <c r="U152" i="37"/>
  <c r="B153" i="37"/>
  <c r="C153" i="37"/>
  <c r="D153" i="37"/>
  <c r="I153" i="37" s="1"/>
  <c r="E153" i="37"/>
  <c r="F153" i="37"/>
  <c r="G153" i="37"/>
  <c r="H153" i="37"/>
  <c r="J153" i="37"/>
  <c r="K153" i="37"/>
  <c r="L153" i="37"/>
  <c r="O153" i="37" s="1"/>
  <c r="M153" i="37"/>
  <c r="N153" i="37"/>
  <c r="P153" i="37"/>
  <c r="U153" i="37" s="1"/>
  <c r="Q153" i="37"/>
  <c r="R153" i="37"/>
  <c r="S153" i="37"/>
  <c r="T153" i="37"/>
  <c r="B154" i="37"/>
  <c r="C154" i="37"/>
  <c r="D154" i="37"/>
  <c r="E154" i="37"/>
  <c r="F154" i="37"/>
  <c r="I154" i="37" s="1"/>
  <c r="G154" i="37"/>
  <c r="H154" i="37"/>
  <c r="J154" i="37"/>
  <c r="K154" i="37"/>
  <c r="O154" i="37" s="1"/>
  <c r="L154" i="37"/>
  <c r="M154" i="37"/>
  <c r="N154" i="37"/>
  <c r="P154" i="37"/>
  <c r="Q154" i="37"/>
  <c r="R154" i="37"/>
  <c r="U154" i="37" s="1"/>
  <c r="S154" i="37"/>
  <c r="T154" i="37"/>
  <c r="B155" i="37"/>
  <c r="C155" i="37"/>
  <c r="D155" i="37"/>
  <c r="E155" i="37"/>
  <c r="F155" i="37"/>
  <c r="I155" i="37" s="1"/>
  <c r="G155" i="37"/>
  <c r="H155" i="37"/>
  <c r="J155" i="37"/>
  <c r="O155" i="37" s="1"/>
  <c r="K155" i="37"/>
  <c r="L155" i="37"/>
  <c r="M155" i="37"/>
  <c r="N155" i="37"/>
  <c r="P155" i="37"/>
  <c r="Q155" i="37"/>
  <c r="R155" i="37"/>
  <c r="U155" i="37" s="1"/>
  <c r="S155" i="37"/>
  <c r="T155" i="37"/>
  <c r="B156" i="37"/>
  <c r="C156" i="37"/>
  <c r="D156" i="37"/>
  <c r="E156" i="37"/>
  <c r="I156" i="37" s="1"/>
  <c r="F156" i="37"/>
  <c r="G156" i="37"/>
  <c r="H156" i="37"/>
  <c r="J156" i="37"/>
  <c r="K156" i="37"/>
  <c r="L156" i="37"/>
  <c r="O156" i="37" s="1"/>
  <c r="M156" i="37"/>
  <c r="N156" i="37"/>
  <c r="P156" i="37"/>
  <c r="Q156" i="37"/>
  <c r="U156" i="37" s="1"/>
  <c r="R156" i="37"/>
  <c r="S156" i="37"/>
  <c r="T156" i="37"/>
  <c r="B157" i="37"/>
  <c r="C157" i="37"/>
  <c r="D157" i="37"/>
  <c r="I157" i="37" s="1"/>
  <c r="E157" i="37"/>
  <c r="F157" i="37"/>
  <c r="G157" i="37"/>
  <c r="H157" i="37"/>
  <c r="J157" i="37"/>
  <c r="K157" i="37"/>
  <c r="L157" i="37"/>
  <c r="O157" i="37" s="1"/>
  <c r="M157" i="37"/>
  <c r="N157" i="37"/>
  <c r="P157" i="37"/>
  <c r="U157" i="37" s="1"/>
  <c r="Q157" i="37"/>
  <c r="R157" i="37"/>
  <c r="S157" i="37"/>
  <c r="T157" i="37"/>
  <c r="B158" i="37"/>
  <c r="C158" i="37"/>
  <c r="D158" i="37"/>
  <c r="E158" i="37"/>
  <c r="F158" i="37"/>
  <c r="I158" i="37" s="1"/>
  <c r="G158" i="37"/>
  <c r="H158" i="37"/>
  <c r="J158" i="37"/>
  <c r="K158" i="37"/>
  <c r="O158" i="37" s="1"/>
  <c r="L158" i="37"/>
  <c r="M158" i="37"/>
  <c r="N158" i="37"/>
  <c r="P158" i="37"/>
  <c r="Q158" i="37"/>
  <c r="R158" i="37"/>
  <c r="U158" i="37" s="1"/>
  <c r="S158" i="37"/>
  <c r="T158" i="37"/>
  <c r="B159" i="37"/>
  <c r="C159" i="37"/>
  <c r="D159" i="37"/>
  <c r="E159" i="37"/>
  <c r="F159" i="37"/>
  <c r="I159" i="37" s="1"/>
  <c r="G159" i="37"/>
  <c r="H159" i="37"/>
  <c r="J159" i="37"/>
  <c r="O159" i="37" s="1"/>
  <c r="K159" i="37"/>
  <c r="L159" i="37"/>
  <c r="M159" i="37"/>
  <c r="N159" i="37"/>
  <c r="P159" i="37"/>
  <c r="Q159" i="37"/>
  <c r="R159" i="37"/>
  <c r="U159" i="37" s="1"/>
  <c r="S159" i="37"/>
  <c r="T159" i="37"/>
  <c r="B160" i="37"/>
  <c r="C160" i="37"/>
  <c r="D160" i="37"/>
  <c r="E160" i="37"/>
  <c r="I160" i="37" s="1"/>
  <c r="F160" i="37"/>
  <c r="G160" i="37"/>
  <c r="H160" i="37"/>
  <c r="J160" i="37"/>
  <c r="K160" i="37"/>
  <c r="L160" i="37"/>
  <c r="O160" i="37" s="1"/>
  <c r="M160" i="37"/>
  <c r="N160" i="37"/>
  <c r="P160" i="37"/>
  <c r="Q160" i="37"/>
  <c r="U160" i="37" s="1"/>
  <c r="R160" i="37"/>
  <c r="S160" i="37"/>
  <c r="T160" i="37"/>
  <c r="B161" i="37"/>
  <c r="C161" i="37"/>
  <c r="D161" i="37"/>
  <c r="I161" i="37" s="1"/>
  <c r="E161" i="37"/>
  <c r="F161" i="37"/>
  <c r="G161" i="37"/>
  <c r="H161" i="37"/>
  <c r="J161" i="37"/>
  <c r="K161" i="37"/>
  <c r="L161" i="37"/>
  <c r="O161" i="37" s="1"/>
  <c r="M161" i="37"/>
  <c r="N161" i="37"/>
  <c r="P161" i="37"/>
  <c r="U161" i="37" s="1"/>
  <c r="Q161" i="37"/>
  <c r="R161" i="37"/>
  <c r="S161" i="37"/>
  <c r="T161" i="37"/>
  <c r="B162" i="37"/>
  <c r="C162" i="37"/>
  <c r="D162" i="37"/>
  <c r="E162" i="37"/>
  <c r="F162" i="37"/>
  <c r="I162" i="37" s="1"/>
  <c r="G162" i="37"/>
  <c r="H162" i="37"/>
  <c r="J162" i="37"/>
  <c r="K162" i="37"/>
  <c r="O162" i="37" s="1"/>
  <c r="L162" i="37"/>
  <c r="M162" i="37"/>
  <c r="N162" i="37"/>
  <c r="P162" i="37"/>
  <c r="Q162" i="37"/>
  <c r="R162" i="37"/>
  <c r="U162" i="37" s="1"/>
  <c r="S162" i="37"/>
  <c r="T162" i="37"/>
  <c r="B163" i="37"/>
  <c r="C163" i="37"/>
  <c r="D163" i="37"/>
  <c r="E163" i="37"/>
  <c r="F163" i="37"/>
  <c r="I163" i="37" s="1"/>
  <c r="G163" i="37"/>
  <c r="H163" i="37"/>
  <c r="J163" i="37"/>
  <c r="O163" i="37" s="1"/>
  <c r="K163" i="37"/>
  <c r="L163" i="37"/>
  <c r="M163" i="37"/>
  <c r="N163" i="37"/>
  <c r="P163" i="37"/>
  <c r="Q163" i="37"/>
  <c r="R163" i="37"/>
  <c r="U163" i="37" s="1"/>
  <c r="S163" i="37"/>
  <c r="T163" i="37"/>
  <c r="B164" i="37"/>
  <c r="C164" i="37"/>
  <c r="D164" i="37"/>
  <c r="E164" i="37"/>
  <c r="F164" i="37"/>
  <c r="G164" i="37"/>
  <c r="H164" i="37"/>
  <c r="I164" i="37"/>
  <c r="J164" i="37"/>
  <c r="K164" i="37"/>
  <c r="L164" i="37"/>
  <c r="O164" i="37" s="1"/>
  <c r="M164" i="37"/>
  <c r="N164" i="37"/>
  <c r="P164" i="37"/>
  <c r="Q164" i="37"/>
  <c r="U164" i="37" s="1"/>
  <c r="R164" i="37"/>
  <c r="S164" i="37"/>
  <c r="T164" i="37"/>
  <c r="B165" i="37"/>
  <c r="C165" i="37"/>
  <c r="D165" i="37"/>
  <c r="I165" i="37" s="1"/>
  <c r="E165" i="37"/>
  <c r="F165" i="37"/>
  <c r="G165" i="37"/>
  <c r="H165" i="37"/>
  <c r="J165" i="37"/>
  <c r="K165" i="37"/>
  <c r="L165" i="37"/>
  <c r="O165" i="37" s="1"/>
  <c r="M165" i="37"/>
  <c r="N165" i="37"/>
  <c r="P165" i="37"/>
  <c r="U165" i="37" s="1"/>
  <c r="Q165" i="37"/>
  <c r="R165" i="37"/>
  <c r="S165" i="37"/>
  <c r="T165" i="37"/>
  <c r="B166" i="37"/>
  <c r="C166" i="37"/>
  <c r="D166" i="37"/>
  <c r="E166" i="37"/>
  <c r="F166" i="37"/>
  <c r="I166" i="37" s="1"/>
  <c r="G166" i="37"/>
  <c r="H166" i="37"/>
  <c r="J166" i="37"/>
  <c r="K166" i="37"/>
  <c r="O166" i="37" s="1"/>
  <c r="L166" i="37"/>
  <c r="M166" i="37"/>
  <c r="N166" i="37"/>
  <c r="P166" i="37"/>
  <c r="U166" i="37" s="1"/>
  <c r="Q166" i="37"/>
  <c r="R166" i="37"/>
  <c r="S166" i="37"/>
  <c r="T166" i="37"/>
  <c r="B167" i="37"/>
  <c r="C167" i="37"/>
  <c r="D167" i="37"/>
  <c r="E167" i="37"/>
  <c r="F167" i="37"/>
  <c r="I167" i="37" s="1"/>
  <c r="G167" i="37"/>
  <c r="H167" i="37"/>
  <c r="J167" i="37"/>
  <c r="O167" i="37" s="1"/>
  <c r="K167" i="37"/>
  <c r="L167" i="37"/>
  <c r="M167" i="37"/>
  <c r="N167" i="37"/>
  <c r="P167" i="37"/>
  <c r="Q167" i="37"/>
  <c r="R167" i="37"/>
  <c r="U167" i="37" s="1"/>
  <c r="S167" i="37"/>
  <c r="T167" i="37"/>
  <c r="B168" i="37"/>
  <c r="C168" i="37"/>
  <c r="D168" i="37"/>
  <c r="E168" i="37"/>
  <c r="I168" i="37" s="1"/>
  <c r="F168" i="37"/>
  <c r="G168" i="37"/>
  <c r="H168" i="37"/>
  <c r="J168" i="37"/>
  <c r="K168" i="37"/>
  <c r="L168" i="37"/>
  <c r="O168" i="37" s="1"/>
  <c r="M168" i="37"/>
  <c r="N168" i="37"/>
  <c r="P168" i="37"/>
  <c r="Q168" i="37"/>
  <c r="U168" i="37" s="1"/>
  <c r="R168" i="37"/>
  <c r="S168" i="37"/>
  <c r="T168" i="37"/>
  <c r="B169" i="37"/>
  <c r="C169" i="37"/>
  <c r="D169" i="37"/>
  <c r="I169" i="37" s="1"/>
  <c r="E169" i="37"/>
  <c r="F169" i="37"/>
  <c r="G169" i="37"/>
  <c r="H169" i="37"/>
  <c r="J169" i="37"/>
  <c r="K169" i="37"/>
  <c r="L169" i="37"/>
  <c r="O169" i="37" s="1"/>
  <c r="M169" i="37"/>
  <c r="N169" i="37"/>
  <c r="P169" i="37"/>
  <c r="U169" i="37" s="1"/>
  <c r="Q169" i="37"/>
  <c r="R169" i="37"/>
  <c r="S169" i="37"/>
  <c r="T169" i="37"/>
  <c r="B170" i="37"/>
  <c r="C170" i="37"/>
  <c r="D170" i="37"/>
  <c r="E170" i="37"/>
  <c r="F170" i="37"/>
  <c r="I170" i="37" s="1"/>
  <c r="G170" i="37"/>
  <c r="H170" i="37"/>
  <c r="J170" i="37"/>
  <c r="K170" i="37"/>
  <c r="L170" i="37"/>
  <c r="M170" i="37"/>
  <c r="N170" i="37"/>
  <c r="O170" i="37"/>
  <c r="P170" i="37"/>
  <c r="Q170" i="37"/>
  <c r="R170" i="37"/>
  <c r="U170" i="37" s="1"/>
  <c r="S170" i="37"/>
  <c r="T170" i="37"/>
  <c r="B171" i="37"/>
  <c r="C171" i="37"/>
  <c r="D171" i="37"/>
  <c r="E171" i="37"/>
  <c r="F171" i="37"/>
  <c r="I171" i="37" s="1"/>
  <c r="G171" i="37"/>
  <c r="H171" i="37"/>
  <c r="J171" i="37"/>
  <c r="O171" i="37" s="1"/>
  <c r="K171" i="37"/>
  <c r="L171" i="37"/>
  <c r="M171" i="37"/>
  <c r="N171" i="37"/>
  <c r="P171" i="37"/>
  <c r="Q171" i="37"/>
  <c r="R171" i="37"/>
  <c r="U171" i="37" s="1"/>
  <c r="S171" i="37"/>
  <c r="T171" i="37"/>
  <c r="B172" i="37"/>
  <c r="C172" i="37"/>
  <c r="D172" i="37"/>
  <c r="E172" i="37"/>
  <c r="I172" i="37" s="1"/>
  <c r="F172" i="37"/>
  <c r="G172" i="37"/>
  <c r="H172" i="37"/>
  <c r="J172" i="37"/>
  <c r="K172" i="37"/>
  <c r="L172" i="37"/>
  <c r="O172" i="37" s="1"/>
  <c r="M172" i="37"/>
  <c r="N172" i="37"/>
  <c r="P172" i="37"/>
  <c r="Q172" i="37"/>
  <c r="U172" i="37" s="1"/>
  <c r="R172" i="37"/>
  <c r="S172" i="37"/>
  <c r="T172" i="37"/>
  <c r="B173" i="37"/>
  <c r="C173" i="37"/>
  <c r="D173" i="37"/>
  <c r="I173" i="37" s="1"/>
  <c r="E173" i="37"/>
  <c r="F173" i="37"/>
  <c r="G173" i="37"/>
  <c r="H173" i="37"/>
  <c r="J173" i="37"/>
  <c r="K173" i="37"/>
  <c r="L173" i="37"/>
  <c r="O173" i="37" s="1"/>
  <c r="M173" i="37"/>
  <c r="N173" i="37"/>
  <c r="P173" i="37"/>
  <c r="U173" i="37" s="1"/>
  <c r="Q173" i="37"/>
  <c r="R173" i="37"/>
  <c r="S173" i="37"/>
  <c r="T173" i="37"/>
  <c r="B174" i="37"/>
  <c r="C174" i="37"/>
  <c r="D174" i="37"/>
  <c r="E174" i="37"/>
  <c r="F174" i="37"/>
  <c r="I174" i="37" s="1"/>
  <c r="G174" i="37"/>
  <c r="H174" i="37"/>
  <c r="J174" i="37"/>
  <c r="K174" i="37"/>
  <c r="O174" i="37" s="1"/>
  <c r="L174" i="37"/>
  <c r="M174" i="37"/>
  <c r="N174" i="37"/>
  <c r="P174" i="37"/>
  <c r="Q174" i="37"/>
  <c r="R174" i="37"/>
  <c r="U174" i="37" s="1"/>
  <c r="S174" i="37"/>
  <c r="T174" i="37"/>
  <c r="B175" i="37"/>
  <c r="C175" i="37"/>
  <c r="D175" i="37"/>
  <c r="E175" i="37"/>
  <c r="F175" i="37"/>
  <c r="I175" i="37" s="1"/>
  <c r="G175" i="37"/>
  <c r="H175" i="37"/>
  <c r="J175" i="37"/>
  <c r="O175" i="37" s="1"/>
  <c r="K175" i="37"/>
  <c r="L175" i="37"/>
  <c r="M175" i="37"/>
  <c r="N175" i="37"/>
  <c r="P175" i="37"/>
  <c r="Q175" i="37"/>
  <c r="R175" i="37"/>
  <c r="U175" i="37" s="1"/>
  <c r="S175" i="37"/>
  <c r="T175" i="37"/>
  <c r="B176" i="37"/>
  <c r="C176" i="37"/>
  <c r="D176" i="37"/>
  <c r="E176" i="37"/>
  <c r="I176" i="37" s="1"/>
  <c r="F176" i="37"/>
  <c r="G176" i="37"/>
  <c r="H176" i="37"/>
  <c r="J176" i="37"/>
  <c r="K176" i="37"/>
  <c r="L176" i="37"/>
  <c r="O176" i="37" s="1"/>
  <c r="M176" i="37"/>
  <c r="N176" i="37"/>
  <c r="P176" i="37"/>
  <c r="Q176" i="37"/>
  <c r="U176" i="37" s="1"/>
  <c r="R176" i="37"/>
  <c r="S176" i="37"/>
  <c r="T176" i="37"/>
  <c r="B177" i="37"/>
  <c r="C177" i="37"/>
  <c r="D177" i="37"/>
  <c r="I177" i="37" s="1"/>
  <c r="E177" i="37"/>
  <c r="F177" i="37"/>
  <c r="G177" i="37"/>
  <c r="H177" i="37"/>
  <c r="J177" i="37"/>
  <c r="K177" i="37"/>
  <c r="L177" i="37"/>
  <c r="O177" i="37" s="1"/>
  <c r="M177" i="37"/>
  <c r="N177" i="37"/>
  <c r="P177" i="37"/>
  <c r="U177" i="37" s="1"/>
  <c r="Q177" i="37"/>
  <c r="R177" i="37"/>
  <c r="S177" i="37"/>
  <c r="T177" i="37"/>
  <c r="B178" i="37"/>
  <c r="C178" i="37"/>
  <c r="D178" i="37"/>
  <c r="E178" i="37"/>
  <c r="F178" i="37"/>
  <c r="I178" i="37" s="1"/>
  <c r="G178" i="37"/>
  <c r="H178" i="37"/>
  <c r="J178" i="37"/>
  <c r="K178" i="37"/>
  <c r="L178" i="37"/>
  <c r="M178" i="37"/>
  <c r="N178" i="37"/>
  <c r="O178" i="37"/>
  <c r="P178" i="37"/>
  <c r="Q178" i="37"/>
  <c r="R178" i="37"/>
  <c r="U178" i="37" s="1"/>
  <c r="S178" i="37"/>
  <c r="T178" i="37"/>
  <c r="B179" i="37"/>
  <c r="C179" i="37"/>
  <c r="D179" i="37"/>
  <c r="E179" i="37"/>
  <c r="F179" i="37"/>
  <c r="I179" i="37" s="1"/>
  <c r="G179" i="37"/>
  <c r="H179" i="37"/>
  <c r="J179" i="37"/>
  <c r="O179" i="37" s="1"/>
  <c r="K179" i="37"/>
  <c r="L179" i="37"/>
  <c r="M179" i="37"/>
  <c r="N179" i="37"/>
  <c r="P179" i="37"/>
  <c r="Q179" i="37"/>
  <c r="R179" i="37"/>
  <c r="U179" i="37" s="1"/>
  <c r="S179" i="37"/>
  <c r="T179" i="37"/>
  <c r="B180" i="37"/>
  <c r="C180" i="37"/>
  <c r="D180" i="37"/>
  <c r="E180" i="37"/>
  <c r="I180" i="37" s="1"/>
  <c r="F180" i="37"/>
  <c r="G180" i="37"/>
  <c r="H180" i="37"/>
  <c r="J180" i="37"/>
  <c r="K180" i="37"/>
  <c r="L180" i="37"/>
  <c r="O180" i="37" s="1"/>
  <c r="M180" i="37"/>
  <c r="N180" i="37"/>
  <c r="P180" i="37"/>
  <c r="Q180" i="37"/>
  <c r="U180" i="37" s="1"/>
  <c r="R180" i="37"/>
  <c r="S180" i="37"/>
  <c r="T180" i="37"/>
  <c r="B181" i="37"/>
  <c r="C181" i="37"/>
  <c r="D181" i="37"/>
  <c r="I181" i="37" s="1"/>
  <c r="E181" i="37"/>
  <c r="F181" i="37"/>
  <c r="G181" i="37"/>
  <c r="H181" i="37"/>
  <c r="J181" i="37"/>
  <c r="K181" i="37"/>
  <c r="L181" i="37"/>
  <c r="O181" i="37" s="1"/>
  <c r="M181" i="37"/>
  <c r="N181" i="37"/>
  <c r="P181" i="37"/>
  <c r="U181" i="37" s="1"/>
  <c r="Q181" i="37"/>
  <c r="R181" i="37"/>
  <c r="S181" i="37"/>
  <c r="T181" i="37"/>
  <c r="B182" i="37"/>
  <c r="C182" i="37"/>
  <c r="D182" i="37"/>
  <c r="E182" i="37"/>
  <c r="F182" i="37"/>
  <c r="I182" i="37" s="1"/>
  <c r="G182" i="37"/>
  <c r="H182" i="37"/>
  <c r="J182" i="37"/>
  <c r="K182" i="37"/>
  <c r="L182" i="37"/>
  <c r="M182" i="37"/>
  <c r="N182" i="37"/>
  <c r="O182" i="37"/>
  <c r="P182" i="37"/>
  <c r="Q182" i="37"/>
  <c r="R182" i="37"/>
  <c r="U182" i="37" s="1"/>
  <c r="S182" i="37"/>
  <c r="T182" i="37"/>
  <c r="B183" i="37"/>
  <c r="C183" i="37"/>
  <c r="D183" i="37"/>
  <c r="E183" i="37"/>
  <c r="F183" i="37"/>
  <c r="I183" i="37" s="1"/>
  <c r="G183" i="37"/>
  <c r="H183" i="37"/>
  <c r="J183" i="37"/>
  <c r="O183" i="37" s="1"/>
  <c r="K183" i="37"/>
  <c r="L183" i="37"/>
  <c r="M183" i="37"/>
  <c r="N183" i="37"/>
  <c r="P183" i="37"/>
  <c r="Q183" i="37"/>
  <c r="R183" i="37"/>
  <c r="U183" i="37" s="1"/>
  <c r="S183" i="37"/>
  <c r="T183" i="37"/>
  <c r="B184" i="37"/>
  <c r="C184" i="37"/>
  <c r="D184" i="37"/>
  <c r="E184" i="37"/>
  <c r="F184" i="37"/>
  <c r="G184" i="37"/>
  <c r="H184" i="37"/>
  <c r="I184" i="37"/>
  <c r="J184" i="37"/>
  <c r="K184" i="37"/>
  <c r="L184" i="37"/>
  <c r="O184" i="37" s="1"/>
  <c r="M184" i="37"/>
  <c r="N184" i="37"/>
  <c r="P184" i="37"/>
  <c r="Q184" i="37"/>
  <c r="R184" i="37"/>
  <c r="S184" i="37"/>
  <c r="T184" i="37"/>
  <c r="U184" i="37"/>
  <c r="B185" i="37"/>
  <c r="C185" i="37"/>
  <c r="D185" i="37"/>
  <c r="I185" i="37" s="1"/>
  <c r="E185" i="37"/>
  <c r="F185" i="37"/>
  <c r="G185" i="37"/>
  <c r="H185" i="37"/>
  <c r="J185" i="37"/>
  <c r="K185" i="37"/>
  <c r="L185" i="37"/>
  <c r="O185" i="37" s="1"/>
  <c r="M185" i="37"/>
  <c r="N185" i="37"/>
  <c r="P185" i="37"/>
  <c r="U185" i="37" s="1"/>
  <c r="Q185" i="37"/>
  <c r="R185" i="37"/>
  <c r="S185" i="37"/>
  <c r="T185" i="37"/>
  <c r="B186" i="37"/>
  <c r="C186" i="37"/>
  <c r="D186" i="37"/>
  <c r="E186" i="37"/>
  <c r="F186" i="37"/>
  <c r="I186" i="37" s="1"/>
  <c r="G186" i="37"/>
  <c r="H186" i="37"/>
  <c r="J186" i="37"/>
  <c r="K186" i="37"/>
  <c r="O186" i="37" s="1"/>
  <c r="L186" i="37"/>
  <c r="M186" i="37"/>
  <c r="N186" i="37"/>
  <c r="P186" i="37"/>
  <c r="Q186" i="37"/>
  <c r="R186" i="37"/>
  <c r="U186" i="37" s="1"/>
  <c r="S186" i="37"/>
  <c r="T186" i="37"/>
  <c r="B187" i="37"/>
  <c r="C187" i="37"/>
  <c r="D187" i="37"/>
  <c r="E187" i="37"/>
  <c r="F187" i="37"/>
  <c r="I187" i="37" s="1"/>
  <c r="G187" i="37"/>
  <c r="H187" i="37"/>
  <c r="J187" i="37"/>
  <c r="O187" i="37" s="1"/>
  <c r="K187" i="37"/>
  <c r="L187" i="37"/>
  <c r="M187" i="37"/>
  <c r="N187" i="37"/>
  <c r="P187" i="37"/>
  <c r="Q187" i="37"/>
  <c r="R187" i="37"/>
  <c r="U187" i="37" s="1"/>
  <c r="S187" i="37"/>
  <c r="T187" i="37"/>
  <c r="B188" i="37"/>
  <c r="C188" i="37"/>
  <c r="D188" i="37"/>
  <c r="E188" i="37"/>
  <c r="I188" i="37" s="1"/>
  <c r="F188" i="37"/>
  <c r="G188" i="37"/>
  <c r="H188" i="37"/>
  <c r="J188" i="37"/>
  <c r="O188" i="37" s="1"/>
  <c r="K188" i="37"/>
  <c r="L188" i="37"/>
  <c r="M188" i="37"/>
  <c r="N188" i="37"/>
  <c r="P188" i="37"/>
  <c r="Q188" i="37"/>
  <c r="R188" i="37"/>
  <c r="S188" i="37"/>
  <c r="T188" i="37"/>
  <c r="U188" i="37"/>
  <c r="B189" i="37"/>
  <c r="C189" i="37"/>
  <c r="D189" i="37"/>
  <c r="I189" i="37" s="1"/>
  <c r="E189" i="37"/>
  <c r="F189" i="37"/>
  <c r="G189" i="37"/>
  <c r="H189" i="37"/>
  <c r="J189" i="37"/>
  <c r="K189" i="37"/>
  <c r="L189" i="37"/>
  <c r="O189" i="37" s="1"/>
  <c r="M189" i="37"/>
  <c r="N189" i="37"/>
  <c r="P189" i="37"/>
  <c r="U189" i="37" s="1"/>
  <c r="Q189" i="37"/>
  <c r="R189" i="37"/>
  <c r="S189" i="37"/>
  <c r="T189" i="37"/>
  <c r="B190" i="37"/>
  <c r="C190" i="37"/>
  <c r="D190" i="37"/>
  <c r="I190" i="37" s="1"/>
  <c r="E190" i="37"/>
  <c r="F190" i="37"/>
  <c r="G190" i="37"/>
  <c r="H190" i="37"/>
  <c r="J190" i="37"/>
  <c r="K190" i="37"/>
  <c r="O190" i="37" s="1"/>
  <c r="L190" i="37"/>
  <c r="M190" i="37"/>
  <c r="N190" i="37"/>
  <c r="P190" i="37"/>
  <c r="U190" i="37" s="1"/>
  <c r="Q190" i="37"/>
  <c r="R190" i="37"/>
  <c r="S190" i="37"/>
  <c r="T190" i="37"/>
  <c r="B191" i="37"/>
  <c r="C191" i="37"/>
  <c r="D191" i="37"/>
  <c r="E191" i="37"/>
  <c r="F191" i="37"/>
  <c r="I191" i="37" s="1"/>
  <c r="G191" i="37"/>
  <c r="H191" i="37"/>
  <c r="J191" i="37"/>
  <c r="O191" i="37" s="1"/>
  <c r="K191" i="37"/>
  <c r="L191" i="37"/>
  <c r="M191" i="37"/>
  <c r="N191" i="37"/>
  <c r="P191" i="37"/>
  <c r="Q191" i="37"/>
  <c r="R191" i="37"/>
  <c r="U191" i="37" s="1"/>
  <c r="S191" i="37"/>
  <c r="T191" i="37"/>
  <c r="B192" i="37"/>
  <c r="C192" i="37"/>
  <c r="D192" i="37"/>
  <c r="E192" i="37"/>
  <c r="I192" i="37" s="1"/>
  <c r="F192" i="37"/>
  <c r="G192" i="37"/>
  <c r="H192" i="37"/>
  <c r="J192" i="37"/>
  <c r="O192" i="37" s="1"/>
  <c r="K192" i="37"/>
  <c r="L192" i="37"/>
  <c r="M192" i="37"/>
  <c r="N192" i="37"/>
  <c r="P192" i="37"/>
  <c r="Q192" i="37"/>
  <c r="U192" i="37" s="1"/>
  <c r="R192" i="37"/>
  <c r="S192" i="37"/>
  <c r="T192" i="37"/>
  <c r="B193" i="37"/>
  <c r="C193" i="37"/>
  <c r="D193" i="37"/>
  <c r="I193" i="37" s="1"/>
  <c r="E193" i="37"/>
  <c r="F193" i="37"/>
  <c r="G193" i="37"/>
  <c r="H193" i="37"/>
  <c r="J193" i="37"/>
  <c r="K193" i="37"/>
  <c r="L193" i="37"/>
  <c r="O193" i="37" s="1"/>
  <c r="M193" i="37"/>
  <c r="N193" i="37"/>
  <c r="P193" i="37"/>
  <c r="U193" i="37" s="1"/>
  <c r="Q193" i="37"/>
  <c r="R193" i="37"/>
  <c r="S193" i="37"/>
  <c r="T193" i="37"/>
  <c r="B194" i="37"/>
  <c r="C194" i="37"/>
  <c r="D194" i="37"/>
  <c r="I194" i="37" s="1"/>
  <c r="E194" i="37"/>
  <c r="F194" i="37"/>
  <c r="G194" i="37"/>
  <c r="H194" i="37"/>
  <c r="J194" i="37"/>
  <c r="K194" i="37"/>
  <c r="O194" i="37" s="1"/>
  <c r="L194" i="37"/>
  <c r="M194" i="37"/>
  <c r="N194" i="37"/>
  <c r="P194" i="37"/>
  <c r="U194" i="37" s="1"/>
  <c r="Q194" i="37"/>
  <c r="R194" i="37"/>
  <c r="S194" i="37"/>
  <c r="T194" i="37"/>
  <c r="B195" i="37"/>
  <c r="C195" i="37"/>
  <c r="D195" i="37"/>
  <c r="E195" i="37"/>
  <c r="F195" i="37"/>
  <c r="I195" i="37" s="1"/>
  <c r="G195" i="37"/>
  <c r="H195" i="37"/>
  <c r="J195" i="37"/>
  <c r="O195" i="37" s="1"/>
  <c r="K195" i="37"/>
  <c r="L195" i="37"/>
  <c r="M195" i="37"/>
  <c r="N195" i="37"/>
  <c r="P195" i="37"/>
  <c r="Q195" i="37"/>
  <c r="R195" i="37"/>
  <c r="U195" i="37" s="1"/>
  <c r="S195" i="37"/>
  <c r="T195" i="37"/>
  <c r="B196" i="37"/>
  <c r="C196" i="37"/>
  <c r="D196" i="37"/>
  <c r="E196" i="37"/>
  <c r="I196" i="37" s="1"/>
  <c r="F196" i="37"/>
  <c r="G196" i="37"/>
  <c r="H196" i="37"/>
  <c r="J196" i="37"/>
  <c r="O196" i="37" s="1"/>
  <c r="K196" i="37"/>
  <c r="L196" i="37"/>
  <c r="M196" i="37"/>
  <c r="N196" i="37"/>
  <c r="P196" i="37"/>
  <c r="Q196" i="37"/>
  <c r="U196" i="37" s="1"/>
  <c r="R196" i="37"/>
  <c r="S196" i="37"/>
  <c r="T196" i="37"/>
  <c r="B197" i="37"/>
  <c r="C197" i="37"/>
  <c r="D197" i="37"/>
  <c r="I197" i="37" s="1"/>
  <c r="E197" i="37"/>
  <c r="F197" i="37"/>
  <c r="G197" i="37"/>
  <c r="H197" i="37"/>
  <c r="J197" i="37"/>
  <c r="K197" i="37"/>
  <c r="L197" i="37"/>
  <c r="O197" i="37" s="1"/>
  <c r="M197" i="37"/>
  <c r="N197" i="37"/>
  <c r="P197" i="37"/>
  <c r="U197" i="37" s="1"/>
  <c r="Q197" i="37"/>
  <c r="R197" i="37"/>
  <c r="S197" i="37"/>
  <c r="T197" i="37"/>
  <c r="B198" i="37"/>
  <c r="C198" i="37"/>
  <c r="D198" i="37"/>
  <c r="I198" i="37" s="1"/>
  <c r="E198" i="37"/>
  <c r="F198" i="37"/>
  <c r="G198" i="37"/>
  <c r="H198" i="37"/>
  <c r="J198" i="37"/>
  <c r="K198" i="37"/>
  <c r="O198" i="37" s="1"/>
  <c r="L198" i="37"/>
  <c r="M198" i="37"/>
  <c r="N198" i="37"/>
  <c r="P198" i="37"/>
  <c r="U198" i="37" s="1"/>
  <c r="Q198" i="37"/>
  <c r="R198" i="37"/>
  <c r="S198" i="37"/>
  <c r="T198" i="37"/>
  <c r="B199" i="37"/>
  <c r="C199" i="37"/>
  <c r="D199" i="37"/>
  <c r="E199" i="37"/>
  <c r="F199" i="37"/>
  <c r="I199" i="37" s="1"/>
  <c r="G199" i="37"/>
  <c r="H199" i="37"/>
  <c r="J199" i="37"/>
  <c r="O199" i="37" s="1"/>
  <c r="K199" i="37"/>
  <c r="L199" i="37"/>
  <c r="M199" i="37"/>
  <c r="N199" i="37"/>
  <c r="P199" i="37"/>
  <c r="Q199" i="37"/>
  <c r="R199" i="37"/>
  <c r="U199" i="37" s="1"/>
  <c r="S199" i="37"/>
  <c r="T199" i="37"/>
  <c r="B200" i="37"/>
  <c r="C200" i="37"/>
  <c r="D200" i="37"/>
  <c r="E200" i="37"/>
  <c r="I200" i="37" s="1"/>
  <c r="F200" i="37"/>
  <c r="G200" i="37"/>
  <c r="H200" i="37"/>
  <c r="J200" i="37"/>
  <c r="O200" i="37" s="1"/>
  <c r="K200" i="37"/>
  <c r="L200" i="37"/>
  <c r="M200" i="37"/>
  <c r="N200" i="37"/>
  <c r="P200" i="37"/>
  <c r="Q200" i="37"/>
  <c r="U200" i="37" s="1"/>
  <c r="R200" i="37"/>
  <c r="S200" i="37"/>
  <c r="T200" i="37"/>
  <c r="B201" i="37"/>
  <c r="C201" i="37"/>
  <c r="D201" i="37"/>
  <c r="I201" i="37" s="1"/>
  <c r="E201" i="37"/>
  <c r="F201" i="37"/>
  <c r="G201" i="37"/>
  <c r="H201" i="37"/>
  <c r="J201" i="37"/>
  <c r="K201" i="37"/>
  <c r="L201" i="37"/>
  <c r="O201" i="37" s="1"/>
  <c r="M201" i="37"/>
  <c r="N201" i="37"/>
  <c r="P201" i="37"/>
  <c r="U201" i="37" s="1"/>
  <c r="Q201" i="37"/>
  <c r="R201" i="37"/>
  <c r="S201" i="37"/>
  <c r="T201" i="37"/>
  <c r="B202" i="37"/>
  <c r="C202" i="37"/>
  <c r="D202" i="37"/>
  <c r="I202" i="37" s="1"/>
  <c r="E202" i="37"/>
  <c r="F202" i="37"/>
  <c r="G202" i="37"/>
  <c r="H202" i="37"/>
  <c r="J202" i="37"/>
  <c r="K202" i="37"/>
  <c r="O202" i="37" s="1"/>
  <c r="L202" i="37"/>
  <c r="M202" i="37"/>
  <c r="N202" i="37"/>
  <c r="P202" i="37"/>
  <c r="U202" i="37" s="1"/>
  <c r="Q202" i="37"/>
  <c r="R202" i="37"/>
  <c r="S202" i="37"/>
  <c r="T202" i="37"/>
  <c r="B203" i="37"/>
  <c r="C203" i="37"/>
  <c r="D203" i="37"/>
  <c r="E203" i="37"/>
  <c r="F203" i="37"/>
  <c r="I203" i="37" s="1"/>
  <c r="G203" i="37"/>
  <c r="H203" i="37"/>
  <c r="J203" i="37"/>
  <c r="O203" i="37" s="1"/>
  <c r="K203" i="37"/>
  <c r="L203" i="37"/>
  <c r="M203" i="37"/>
  <c r="N203" i="37"/>
  <c r="P203" i="37"/>
  <c r="Q203" i="37"/>
  <c r="R203" i="37"/>
  <c r="U203" i="37" s="1"/>
  <c r="S203" i="37"/>
  <c r="T203" i="37"/>
  <c r="B204" i="37"/>
  <c r="C204" i="37"/>
  <c r="D204" i="37"/>
  <c r="E204" i="37"/>
  <c r="I204" i="37" s="1"/>
  <c r="F204" i="37"/>
  <c r="G204" i="37"/>
  <c r="H204" i="37"/>
  <c r="J204" i="37"/>
  <c r="O204" i="37" s="1"/>
  <c r="K204" i="37"/>
  <c r="L204" i="37"/>
  <c r="M204" i="37"/>
  <c r="N204" i="37"/>
  <c r="P204" i="37"/>
  <c r="Q204" i="37"/>
  <c r="U204" i="37" s="1"/>
  <c r="R204" i="37"/>
  <c r="S204" i="37"/>
  <c r="T204" i="37"/>
  <c r="B205" i="37"/>
  <c r="C205" i="37"/>
  <c r="D205" i="37"/>
  <c r="I205" i="37" s="1"/>
  <c r="E205" i="37"/>
  <c r="F205" i="37"/>
  <c r="G205" i="37"/>
  <c r="H205" i="37"/>
  <c r="J205" i="37"/>
  <c r="K205" i="37"/>
  <c r="L205" i="37"/>
  <c r="O205" i="37" s="1"/>
  <c r="M205" i="37"/>
  <c r="N205" i="37"/>
  <c r="P205" i="37"/>
  <c r="U205" i="37" s="1"/>
  <c r="Q205" i="37"/>
  <c r="R205" i="37"/>
  <c r="S205" i="37"/>
  <c r="T205" i="37"/>
  <c r="A206" i="37"/>
  <c r="B206" i="37"/>
  <c r="C206" i="37"/>
  <c r="D206" i="37"/>
  <c r="I206" i="37" s="1"/>
  <c r="E206" i="37"/>
  <c r="F206" i="37"/>
  <c r="G206" i="37"/>
  <c r="H206" i="37"/>
  <c r="J206" i="37"/>
  <c r="K206" i="37"/>
  <c r="O206" i="37" s="1"/>
  <c r="L206" i="37"/>
  <c r="M206" i="37"/>
  <c r="N206" i="37"/>
  <c r="P206" i="37"/>
  <c r="U206" i="37" s="1"/>
  <c r="Q206" i="37"/>
  <c r="R206" i="37"/>
  <c r="S206" i="37"/>
  <c r="T206" i="37"/>
  <c r="M131" i="35"/>
  <c r="B137" i="35"/>
  <c r="C137" i="35"/>
  <c r="D137" i="35"/>
  <c r="I137" i="35" s="1"/>
  <c r="E137" i="35"/>
  <c r="F137" i="35"/>
  <c r="G137" i="35"/>
  <c r="H137" i="35"/>
  <c r="J137" i="35"/>
  <c r="K137" i="35"/>
  <c r="L137" i="35"/>
  <c r="O137" i="35" s="1"/>
  <c r="M137" i="35"/>
  <c r="N137" i="35"/>
  <c r="P137" i="35"/>
  <c r="U137" i="35" s="1"/>
  <c r="Q137" i="35"/>
  <c r="R137" i="35"/>
  <c r="S137" i="35"/>
  <c r="T137" i="35"/>
  <c r="B138" i="35"/>
  <c r="C138" i="35"/>
  <c r="D138" i="35"/>
  <c r="I138" i="35" s="1"/>
  <c r="E138" i="35"/>
  <c r="F138" i="35"/>
  <c r="G138" i="35"/>
  <c r="H138" i="35"/>
  <c r="J138" i="35"/>
  <c r="K138" i="35"/>
  <c r="O138" i="35" s="1"/>
  <c r="L138" i="35"/>
  <c r="M138" i="35"/>
  <c r="N138" i="35"/>
  <c r="P138" i="35"/>
  <c r="U138" i="35" s="1"/>
  <c r="Q138" i="35"/>
  <c r="R138" i="35"/>
  <c r="S138" i="35"/>
  <c r="T138" i="35"/>
  <c r="B139" i="35"/>
  <c r="C139" i="35"/>
  <c r="D139" i="35"/>
  <c r="E139" i="35"/>
  <c r="F139" i="35"/>
  <c r="I139" i="35" s="1"/>
  <c r="G139" i="35"/>
  <c r="H139" i="35"/>
  <c r="J139" i="35"/>
  <c r="O139" i="35" s="1"/>
  <c r="K139" i="35"/>
  <c r="L139" i="35"/>
  <c r="M139" i="35"/>
  <c r="N139" i="35"/>
  <c r="P139" i="35"/>
  <c r="Q139" i="35"/>
  <c r="R139" i="35"/>
  <c r="U139" i="35" s="1"/>
  <c r="S139" i="35"/>
  <c r="T139" i="35"/>
  <c r="B140" i="35"/>
  <c r="C140" i="35"/>
  <c r="D140" i="35"/>
  <c r="E140" i="35"/>
  <c r="I140" i="35" s="1"/>
  <c r="F140" i="35"/>
  <c r="G140" i="35"/>
  <c r="H140" i="35"/>
  <c r="J140" i="35"/>
  <c r="O140" i="35" s="1"/>
  <c r="K140" i="35"/>
  <c r="L140" i="35"/>
  <c r="M140" i="35"/>
  <c r="N140" i="35"/>
  <c r="P140" i="35"/>
  <c r="Q140" i="35"/>
  <c r="U140" i="35" s="1"/>
  <c r="R140" i="35"/>
  <c r="S140" i="35"/>
  <c r="T140" i="35"/>
  <c r="B141" i="35"/>
  <c r="C141" i="35"/>
  <c r="D141" i="35"/>
  <c r="I141" i="35" s="1"/>
  <c r="E141" i="35"/>
  <c r="F141" i="35"/>
  <c r="G141" i="35"/>
  <c r="H141" i="35"/>
  <c r="J141" i="35"/>
  <c r="K141" i="35"/>
  <c r="L141" i="35"/>
  <c r="O141" i="35" s="1"/>
  <c r="M141" i="35"/>
  <c r="N141" i="35"/>
  <c r="P141" i="35"/>
  <c r="U141" i="35" s="1"/>
  <c r="Q141" i="35"/>
  <c r="R141" i="35"/>
  <c r="S141" i="35"/>
  <c r="T141" i="35"/>
  <c r="B142" i="35"/>
  <c r="C142" i="35"/>
  <c r="D142" i="35"/>
  <c r="I142" i="35" s="1"/>
  <c r="E142" i="35"/>
  <c r="F142" i="35"/>
  <c r="G142" i="35"/>
  <c r="H142" i="35"/>
  <c r="J142" i="35"/>
  <c r="K142" i="35"/>
  <c r="O142" i="35" s="1"/>
  <c r="L142" i="35"/>
  <c r="M142" i="35"/>
  <c r="N142" i="35"/>
  <c r="P142" i="35"/>
  <c r="U142" i="35" s="1"/>
  <c r="Q142" i="35"/>
  <c r="R142" i="35"/>
  <c r="S142" i="35"/>
  <c r="T142" i="35"/>
  <c r="B143" i="35"/>
  <c r="C143" i="35"/>
  <c r="D143" i="35"/>
  <c r="E143" i="35"/>
  <c r="F143" i="35"/>
  <c r="I143" i="35" s="1"/>
  <c r="G143" i="35"/>
  <c r="H143" i="35"/>
  <c r="J143" i="35"/>
  <c r="O143" i="35" s="1"/>
  <c r="K143" i="35"/>
  <c r="L143" i="35"/>
  <c r="M143" i="35"/>
  <c r="N143" i="35"/>
  <c r="P143" i="35"/>
  <c r="Q143" i="35"/>
  <c r="R143" i="35"/>
  <c r="U143" i="35" s="1"/>
  <c r="S143" i="35"/>
  <c r="T143" i="35"/>
  <c r="B144" i="35"/>
  <c r="C144" i="35"/>
  <c r="D144" i="35"/>
  <c r="E144" i="35"/>
  <c r="I144" i="35" s="1"/>
  <c r="F144" i="35"/>
  <c r="G144" i="35"/>
  <c r="H144" i="35"/>
  <c r="J144" i="35"/>
  <c r="O144" i="35" s="1"/>
  <c r="K144" i="35"/>
  <c r="L144" i="35"/>
  <c r="M144" i="35"/>
  <c r="N144" i="35"/>
  <c r="P144" i="35"/>
  <c r="Q144" i="35"/>
  <c r="U144" i="35" s="1"/>
  <c r="R144" i="35"/>
  <c r="S144" i="35"/>
  <c r="T144" i="35"/>
  <c r="B145" i="35"/>
  <c r="C145" i="35"/>
  <c r="D145" i="35"/>
  <c r="I145" i="35" s="1"/>
  <c r="E145" i="35"/>
  <c r="F145" i="35"/>
  <c r="G145" i="35"/>
  <c r="H145" i="35"/>
  <c r="J145" i="35"/>
  <c r="K145" i="35"/>
  <c r="L145" i="35"/>
  <c r="O145" i="35" s="1"/>
  <c r="M145" i="35"/>
  <c r="N145" i="35"/>
  <c r="P145" i="35"/>
  <c r="U145" i="35" s="1"/>
  <c r="Q145" i="35"/>
  <c r="R145" i="35"/>
  <c r="S145" i="35"/>
  <c r="T145" i="35"/>
  <c r="B146" i="35"/>
  <c r="C146" i="35"/>
  <c r="D146" i="35"/>
  <c r="I146" i="35" s="1"/>
  <c r="E146" i="35"/>
  <c r="F146" i="35"/>
  <c r="G146" i="35"/>
  <c r="H146" i="35"/>
  <c r="J146" i="35"/>
  <c r="K146" i="35"/>
  <c r="O146" i="35" s="1"/>
  <c r="L146" i="35"/>
  <c r="M146" i="35"/>
  <c r="N146" i="35"/>
  <c r="P146" i="35"/>
  <c r="U146" i="35" s="1"/>
  <c r="Q146" i="35"/>
  <c r="R146" i="35"/>
  <c r="S146" i="35"/>
  <c r="T146" i="35"/>
  <c r="B147" i="35"/>
  <c r="C147" i="35"/>
  <c r="D147" i="35"/>
  <c r="E147" i="35"/>
  <c r="F147" i="35"/>
  <c r="I147" i="35" s="1"/>
  <c r="G147" i="35"/>
  <c r="H147" i="35"/>
  <c r="J147" i="35"/>
  <c r="O147" i="35" s="1"/>
  <c r="K147" i="35"/>
  <c r="L147" i="35"/>
  <c r="M147" i="35"/>
  <c r="N147" i="35"/>
  <c r="P147" i="35"/>
  <c r="Q147" i="35"/>
  <c r="R147" i="35"/>
  <c r="U147" i="35" s="1"/>
  <c r="S147" i="35"/>
  <c r="T147" i="35"/>
  <c r="B148" i="35"/>
  <c r="C148" i="35"/>
  <c r="D148" i="35"/>
  <c r="E148" i="35"/>
  <c r="I148" i="35" s="1"/>
  <c r="F148" i="35"/>
  <c r="G148" i="35"/>
  <c r="H148" i="35"/>
  <c r="J148" i="35"/>
  <c r="O148" i="35" s="1"/>
  <c r="K148" i="35"/>
  <c r="L148" i="35"/>
  <c r="M148" i="35"/>
  <c r="N148" i="35"/>
  <c r="P148" i="35"/>
  <c r="Q148" i="35"/>
  <c r="U148" i="35" s="1"/>
  <c r="R148" i="35"/>
  <c r="S148" i="35"/>
  <c r="T148" i="35"/>
  <c r="B149" i="35"/>
  <c r="C149" i="35"/>
  <c r="D149" i="35"/>
  <c r="I149" i="35" s="1"/>
  <c r="E149" i="35"/>
  <c r="F149" i="35"/>
  <c r="G149" i="35"/>
  <c r="H149" i="35"/>
  <c r="J149" i="35"/>
  <c r="K149" i="35"/>
  <c r="L149" i="35"/>
  <c r="O149" i="35" s="1"/>
  <c r="M149" i="35"/>
  <c r="N149" i="35"/>
  <c r="P149" i="35"/>
  <c r="U149" i="35" s="1"/>
  <c r="Q149" i="35"/>
  <c r="R149" i="35"/>
  <c r="S149" i="35"/>
  <c r="T149" i="35"/>
  <c r="B150" i="35"/>
  <c r="C150" i="35"/>
  <c r="D150" i="35"/>
  <c r="I150" i="35" s="1"/>
  <c r="E150" i="35"/>
  <c r="F150" i="35"/>
  <c r="G150" i="35"/>
  <c r="H150" i="35"/>
  <c r="J150" i="35"/>
  <c r="K150" i="35"/>
  <c r="O150" i="35" s="1"/>
  <c r="L150" i="35"/>
  <c r="M150" i="35"/>
  <c r="N150" i="35"/>
  <c r="P150" i="35"/>
  <c r="U150" i="35" s="1"/>
  <c r="Q150" i="35"/>
  <c r="R150" i="35"/>
  <c r="S150" i="35"/>
  <c r="T150" i="35"/>
  <c r="B151" i="35"/>
  <c r="C151" i="35"/>
  <c r="D151" i="35"/>
  <c r="E151" i="35"/>
  <c r="F151" i="35"/>
  <c r="I151" i="35" s="1"/>
  <c r="G151" i="35"/>
  <c r="H151" i="35"/>
  <c r="J151" i="35"/>
  <c r="O151" i="35" s="1"/>
  <c r="K151" i="35"/>
  <c r="L151" i="35"/>
  <c r="M151" i="35"/>
  <c r="N151" i="35"/>
  <c r="P151" i="35"/>
  <c r="Q151" i="35"/>
  <c r="R151" i="35"/>
  <c r="U151" i="35" s="1"/>
  <c r="S151" i="35"/>
  <c r="T151" i="35"/>
  <c r="B152" i="35"/>
  <c r="C152" i="35"/>
  <c r="D152" i="35"/>
  <c r="E152" i="35"/>
  <c r="I152" i="35" s="1"/>
  <c r="F152" i="35"/>
  <c r="G152" i="35"/>
  <c r="H152" i="35"/>
  <c r="J152" i="35"/>
  <c r="O152" i="35" s="1"/>
  <c r="K152" i="35"/>
  <c r="L152" i="35"/>
  <c r="M152" i="35"/>
  <c r="N152" i="35"/>
  <c r="P152" i="35"/>
  <c r="Q152" i="35"/>
  <c r="U152" i="35" s="1"/>
  <c r="R152" i="35"/>
  <c r="S152" i="35"/>
  <c r="T152" i="35"/>
  <c r="B153" i="35"/>
  <c r="C153" i="35"/>
  <c r="D153" i="35"/>
  <c r="I153" i="35" s="1"/>
  <c r="E153" i="35"/>
  <c r="F153" i="35"/>
  <c r="G153" i="35"/>
  <c r="H153" i="35"/>
  <c r="J153" i="35"/>
  <c r="K153" i="35"/>
  <c r="L153" i="35"/>
  <c r="O153" i="35" s="1"/>
  <c r="M153" i="35"/>
  <c r="N153" i="35"/>
  <c r="P153" i="35"/>
  <c r="U153" i="35" s="1"/>
  <c r="Q153" i="35"/>
  <c r="R153" i="35"/>
  <c r="S153" i="35"/>
  <c r="T153" i="35"/>
  <c r="B154" i="35"/>
  <c r="C154" i="35"/>
  <c r="D154" i="35"/>
  <c r="I154" i="35" s="1"/>
  <c r="E154" i="35"/>
  <c r="F154" i="35"/>
  <c r="G154" i="35"/>
  <c r="H154" i="35"/>
  <c r="J154" i="35"/>
  <c r="K154" i="35"/>
  <c r="O154" i="35" s="1"/>
  <c r="L154" i="35"/>
  <c r="M154" i="35"/>
  <c r="N154" i="35"/>
  <c r="P154" i="35"/>
  <c r="U154" i="35" s="1"/>
  <c r="Q154" i="35"/>
  <c r="R154" i="35"/>
  <c r="S154" i="35"/>
  <c r="T154" i="35"/>
  <c r="B155" i="35"/>
  <c r="C155" i="35"/>
  <c r="D155" i="35"/>
  <c r="E155" i="35"/>
  <c r="F155" i="35"/>
  <c r="I155" i="35" s="1"/>
  <c r="G155" i="35"/>
  <c r="H155" i="35"/>
  <c r="J155" i="35"/>
  <c r="O155" i="35" s="1"/>
  <c r="K155" i="35"/>
  <c r="L155" i="35"/>
  <c r="M155" i="35"/>
  <c r="N155" i="35"/>
  <c r="P155" i="35"/>
  <c r="Q155" i="35"/>
  <c r="R155" i="35"/>
  <c r="U155" i="35" s="1"/>
  <c r="S155" i="35"/>
  <c r="T155" i="35"/>
  <c r="B156" i="35"/>
  <c r="C156" i="35"/>
  <c r="D156" i="35"/>
  <c r="E156" i="35"/>
  <c r="I156" i="35" s="1"/>
  <c r="F156" i="35"/>
  <c r="G156" i="35"/>
  <c r="H156" i="35"/>
  <c r="J156" i="35"/>
  <c r="O156" i="35" s="1"/>
  <c r="K156" i="35"/>
  <c r="L156" i="35"/>
  <c r="M156" i="35"/>
  <c r="N156" i="35"/>
  <c r="P156" i="35"/>
  <c r="Q156" i="35"/>
  <c r="U156" i="35" s="1"/>
  <c r="R156" i="35"/>
  <c r="S156" i="35"/>
  <c r="T156" i="35"/>
  <c r="B157" i="35"/>
  <c r="C157" i="35"/>
  <c r="D157" i="35"/>
  <c r="I157" i="35" s="1"/>
  <c r="E157" i="35"/>
  <c r="F157" i="35"/>
  <c r="G157" i="35"/>
  <c r="H157" i="35"/>
  <c r="J157" i="35"/>
  <c r="K157" i="35"/>
  <c r="L157" i="35"/>
  <c r="O157" i="35" s="1"/>
  <c r="M157" i="35"/>
  <c r="N157" i="35"/>
  <c r="P157" i="35"/>
  <c r="U157" i="35" s="1"/>
  <c r="Q157" i="35"/>
  <c r="R157" i="35"/>
  <c r="S157" i="35"/>
  <c r="T157" i="35"/>
  <c r="B158" i="35"/>
  <c r="C158" i="35"/>
  <c r="D158" i="35"/>
  <c r="I158" i="35" s="1"/>
  <c r="E158" i="35"/>
  <c r="F158" i="35"/>
  <c r="G158" i="35"/>
  <c r="H158" i="35"/>
  <c r="J158" i="35"/>
  <c r="K158" i="35"/>
  <c r="O158" i="35" s="1"/>
  <c r="L158" i="35"/>
  <c r="M158" i="35"/>
  <c r="N158" i="35"/>
  <c r="P158" i="35"/>
  <c r="U158" i="35" s="1"/>
  <c r="Q158" i="35"/>
  <c r="R158" i="35"/>
  <c r="S158" i="35"/>
  <c r="T158" i="35"/>
  <c r="B159" i="35"/>
  <c r="C159" i="35"/>
  <c r="D159" i="35"/>
  <c r="E159" i="35"/>
  <c r="F159" i="35"/>
  <c r="I159" i="35" s="1"/>
  <c r="G159" i="35"/>
  <c r="H159" i="35"/>
  <c r="J159" i="35"/>
  <c r="O159" i="35" s="1"/>
  <c r="K159" i="35"/>
  <c r="L159" i="35"/>
  <c r="M159" i="35"/>
  <c r="N159" i="35"/>
  <c r="P159" i="35"/>
  <c r="Q159" i="35"/>
  <c r="R159" i="35"/>
  <c r="U159" i="35" s="1"/>
  <c r="S159" i="35"/>
  <c r="T159" i="35"/>
  <c r="B160" i="35"/>
  <c r="C160" i="35"/>
  <c r="D160" i="35"/>
  <c r="E160" i="35"/>
  <c r="I160" i="35" s="1"/>
  <c r="F160" i="35"/>
  <c r="G160" i="35"/>
  <c r="H160" i="35"/>
  <c r="J160" i="35"/>
  <c r="O160" i="35" s="1"/>
  <c r="K160" i="35"/>
  <c r="L160" i="35"/>
  <c r="M160" i="35"/>
  <c r="N160" i="35"/>
  <c r="P160" i="35"/>
  <c r="Q160" i="35"/>
  <c r="U160" i="35" s="1"/>
  <c r="R160" i="35"/>
  <c r="S160" i="35"/>
  <c r="T160" i="35"/>
  <c r="B161" i="35"/>
  <c r="C161" i="35"/>
  <c r="D161" i="35"/>
  <c r="I161" i="35" s="1"/>
  <c r="E161" i="35"/>
  <c r="F161" i="35"/>
  <c r="G161" i="35"/>
  <c r="H161" i="35"/>
  <c r="J161" i="35"/>
  <c r="K161" i="35"/>
  <c r="L161" i="35"/>
  <c r="O161" i="35" s="1"/>
  <c r="M161" i="35"/>
  <c r="N161" i="35"/>
  <c r="P161" i="35"/>
  <c r="U161" i="35" s="1"/>
  <c r="Q161" i="35"/>
  <c r="R161" i="35"/>
  <c r="S161" i="35"/>
  <c r="T161" i="35"/>
  <c r="B162" i="35"/>
  <c r="C162" i="35"/>
  <c r="D162" i="35"/>
  <c r="I162" i="35" s="1"/>
  <c r="E162" i="35"/>
  <c r="F162" i="35"/>
  <c r="G162" i="35"/>
  <c r="H162" i="35"/>
  <c r="J162" i="35"/>
  <c r="K162" i="35"/>
  <c r="O162" i="35" s="1"/>
  <c r="L162" i="35"/>
  <c r="M162" i="35"/>
  <c r="N162" i="35"/>
  <c r="P162" i="35"/>
  <c r="U162" i="35" s="1"/>
  <c r="Q162" i="35"/>
  <c r="R162" i="35"/>
  <c r="S162" i="35"/>
  <c r="T162" i="35"/>
  <c r="B163" i="35"/>
  <c r="C163" i="35"/>
  <c r="D163" i="35"/>
  <c r="E163" i="35"/>
  <c r="F163" i="35"/>
  <c r="I163" i="35" s="1"/>
  <c r="G163" i="35"/>
  <c r="H163" i="35"/>
  <c r="J163" i="35"/>
  <c r="O163" i="35" s="1"/>
  <c r="K163" i="35"/>
  <c r="L163" i="35"/>
  <c r="M163" i="35"/>
  <c r="N163" i="35"/>
  <c r="P163" i="35"/>
  <c r="Q163" i="35"/>
  <c r="R163" i="35"/>
  <c r="U163" i="35" s="1"/>
  <c r="S163" i="35"/>
  <c r="T163" i="35"/>
  <c r="B164" i="35"/>
  <c r="C164" i="35"/>
  <c r="D164" i="35"/>
  <c r="E164" i="35"/>
  <c r="I164" i="35" s="1"/>
  <c r="F164" i="35"/>
  <c r="G164" i="35"/>
  <c r="H164" i="35"/>
  <c r="J164" i="35"/>
  <c r="O164" i="35" s="1"/>
  <c r="K164" i="35"/>
  <c r="L164" i="35"/>
  <c r="M164" i="35"/>
  <c r="N164" i="35"/>
  <c r="P164" i="35"/>
  <c r="Q164" i="35"/>
  <c r="U164" i="35" s="1"/>
  <c r="R164" i="35"/>
  <c r="S164" i="35"/>
  <c r="T164" i="35"/>
  <c r="B165" i="35"/>
  <c r="C165" i="35"/>
  <c r="D165" i="35"/>
  <c r="I165" i="35" s="1"/>
  <c r="E165" i="35"/>
  <c r="F165" i="35"/>
  <c r="G165" i="35"/>
  <c r="H165" i="35"/>
  <c r="J165" i="35"/>
  <c r="K165" i="35"/>
  <c r="L165" i="35"/>
  <c r="O165" i="35" s="1"/>
  <c r="M165" i="35"/>
  <c r="N165" i="35"/>
  <c r="P165" i="35"/>
  <c r="U165" i="35" s="1"/>
  <c r="Q165" i="35"/>
  <c r="R165" i="35"/>
  <c r="S165" i="35"/>
  <c r="T165" i="35"/>
  <c r="B166" i="35"/>
  <c r="C166" i="35"/>
  <c r="D166" i="35"/>
  <c r="I166" i="35" s="1"/>
  <c r="E166" i="35"/>
  <c r="F166" i="35"/>
  <c r="G166" i="35"/>
  <c r="H166" i="35"/>
  <c r="J166" i="35"/>
  <c r="K166" i="35"/>
  <c r="O166" i="35" s="1"/>
  <c r="L166" i="35"/>
  <c r="M166" i="35"/>
  <c r="N166" i="35"/>
  <c r="P166" i="35"/>
  <c r="U166" i="35" s="1"/>
  <c r="Q166" i="35"/>
  <c r="R166" i="35"/>
  <c r="S166" i="35"/>
  <c r="T166" i="35"/>
  <c r="B167" i="35"/>
  <c r="C167" i="35"/>
  <c r="D167" i="35"/>
  <c r="E167" i="35"/>
  <c r="F167" i="35"/>
  <c r="I167" i="35" s="1"/>
  <c r="G167" i="35"/>
  <c r="H167" i="35"/>
  <c r="J167" i="35"/>
  <c r="O167" i="35" s="1"/>
  <c r="K167" i="35"/>
  <c r="L167" i="35"/>
  <c r="M167" i="35"/>
  <c r="N167" i="35"/>
  <c r="P167" i="35"/>
  <c r="Q167" i="35"/>
  <c r="R167" i="35"/>
  <c r="U167" i="35" s="1"/>
  <c r="S167" i="35"/>
  <c r="T167" i="35"/>
  <c r="B168" i="35"/>
  <c r="C168" i="35"/>
  <c r="D168" i="35"/>
  <c r="E168" i="35"/>
  <c r="I168" i="35" s="1"/>
  <c r="F168" i="35"/>
  <c r="G168" i="35"/>
  <c r="H168" i="35"/>
  <c r="J168" i="35"/>
  <c r="O168" i="35" s="1"/>
  <c r="K168" i="35"/>
  <c r="L168" i="35"/>
  <c r="M168" i="35"/>
  <c r="N168" i="35"/>
  <c r="P168" i="35"/>
  <c r="Q168" i="35"/>
  <c r="U168" i="35" s="1"/>
  <c r="R168" i="35"/>
  <c r="S168" i="35"/>
  <c r="T168" i="35"/>
  <c r="B169" i="35"/>
  <c r="C169" i="35"/>
  <c r="D169" i="35"/>
  <c r="I169" i="35" s="1"/>
  <c r="E169" i="35"/>
  <c r="F169" i="35"/>
  <c r="G169" i="35"/>
  <c r="H169" i="35"/>
  <c r="J169" i="35"/>
  <c r="K169" i="35"/>
  <c r="L169" i="35"/>
  <c r="O169" i="35" s="1"/>
  <c r="M169" i="35"/>
  <c r="N169" i="35"/>
  <c r="P169" i="35"/>
  <c r="U169" i="35" s="1"/>
  <c r="Q169" i="35"/>
  <c r="R169" i="35"/>
  <c r="S169" i="35"/>
  <c r="T169" i="35"/>
  <c r="B170" i="35"/>
  <c r="C170" i="35"/>
  <c r="D170" i="35"/>
  <c r="I170" i="35" s="1"/>
  <c r="E170" i="35"/>
  <c r="F170" i="35"/>
  <c r="G170" i="35"/>
  <c r="H170" i="35"/>
  <c r="J170" i="35"/>
  <c r="K170" i="35"/>
  <c r="O170" i="35" s="1"/>
  <c r="L170" i="35"/>
  <c r="M170" i="35"/>
  <c r="N170" i="35"/>
  <c r="P170" i="35"/>
  <c r="U170" i="35" s="1"/>
  <c r="Q170" i="35"/>
  <c r="R170" i="35"/>
  <c r="S170" i="35"/>
  <c r="T170" i="35"/>
  <c r="B171" i="35"/>
  <c r="C171" i="35"/>
  <c r="D171" i="35"/>
  <c r="E171" i="35"/>
  <c r="F171" i="35"/>
  <c r="I171" i="35" s="1"/>
  <c r="G171" i="35"/>
  <c r="H171" i="35"/>
  <c r="J171" i="35"/>
  <c r="O171" i="35" s="1"/>
  <c r="K171" i="35"/>
  <c r="L171" i="35"/>
  <c r="M171" i="35"/>
  <c r="N171" i="35"/>
  <c r="P171" i="35"/>
  <c r="Q171" i="35"/>
  <c r="R171" i="35"/>
  <c r="U171" i="35" s="1"/>
  <c r="S171" i="35"/>
  <c r="T171" i="35"/>
  <c r="B172" i="35"/>
  <c r="C172" i="35"/>
  <c r="D172" i="35"/>
  <c r="E172" i="35"/>
  <c r="I172" i="35" s="1"/>
  <c r="F172" i="35"/>
  <c r="G172" i="35"/>
  <c r="H172" i="35"/>
  <c r="J172" i="35"/>
  <c r="O172" i="35" s="1"/>
  <c r="K172" i="35"/>
  <c r="L172" i="35"/>
  <c r="M172" i="35"/>
  <c r="N172" i="35"/>
  <c r="P172" i="35"/>
  <c r="Q172" i="35"/>
  <c r="U172" i="35" s="1"/>
  <c r="R172" i="35"/>
  <c r="S172" i="35"/>
  <c r="T172" i="35"/>
  <c r="B173" i="35"/>
  <c r="C173" i="35"/>
  <c r="D173" i="35"/>
  <c r="I173" i="35" s="1"/>
  <c r="E173" i="35"/>
  <c r="F173" i="35"/>
  <c r="G173" i="35"/>
  <c r="H173" i="35"/>
  <c r="J173" i="35"/>
  <c r="K173" i="35"/>
  <c r="L173" i="35"/>
  <c r="O173" i="35" s="1"/>
  <c r="M173" i="35"/>
  <c r="N173" i="35"/>
  <c r="P173" i="35"/>
  <c r="U173" i="35" s="1"/>
  <c r="Q173" i="35"/>
  <c r="R173" i="35"/>
  <c r="S173" i="35"/>
  <c r="T173" i="35"/>
  <c r="B174" i="35"/>
  <c r="C174" i="35"/>
  <c r="D174" i="35"/>
  <c r="I174" i="35" s="1"/>
  <c r="E174" i="35"/>
  <c r="F174" i="35"/>
  <c r="G174" i="35"/>
  <c r="H174" i="35"/>
  <c r="J174" i="35"/>
  <c r="K174" i="35"/>
  <c r="O174" i="35" s="1"/>
  <c r="L174" i="35"/>
  <c r="M174" i="35"/>
  <c r="N174" i="35"/>
  <c r="P174" i="35"/>
  <c r="U174" i="35" s="1"/>
  <c r="Q174" i="35"/>
  <c r="R174" i="35"/>
  <c r="S174" i="35"/>
  <c r="T174" i="35"/>
  <c r="B175" i="35"/>
  <c r="C175" i="35"/>
  <c r="D175" i="35"/>
  <c r="E175" i="35"/>
  <c r="F175" i="35"/>
  <c r="I175" i="35" s="1"/>
  <c r="G175" i="35"/>
  <c r="H175" i="35"/>
  <c r="J175" i="35"/>
  <c r="O175" i="35" s="1"/>
  <c r="K175" i="35"/>
  <c r="L175" i="35"/>
  <c r="M175" i="35"/>
  <c r="N175" i="35"/>
  <c r="P175" i="35"/>
  <c r="Q175" i="35"/>
  <c r="R175" i="35"/>
  <c r="U175" i="35" s="1"/>
  <c r="S175" i="35"/>
  <c r="T175" i="35"/>
  <c r="B176" i="35"/>
  <c r="C176" i="35"/>
  <c r="D176" i="35"/>
  <c r="E176" i="35"/>
  <c r="I176" i="35" s="1"/>
  <c r="F176" i="35"/>
  <c r="G176" i="35"/>
  <c r="H176" i="35"/>
  <c r="J176" i="35"/>
  <c r="O176" i="35" s="1"/>
  <c r="K176" i="35"/>
  <c r="L176" i="35"/>
  <c r="M176" i="35"/>
  <c r="N176" i="35"/>
  <c r="P176" i="35"/>
  <c r="Q176" i="35"/>
  <c r="U176" i="35" s="1"/>
  <c r="R176" i="35"/>
  <c r="S176" i="35"/>
  <c r="T176" i="35"/>
  <c r="B177" i="35"/>
  <c r="C177" i="35"/>
  <c r="D177" i="35"/>
  <c r="I177" i="35" s="1"/>
  <c r="E177" i="35"/>
  <c r="F177" i="35"/>
  <c r="G177" i="35"/>
  <c r="H177" i="35"/>
  <c r="J177" i="35"/>
  <c r="K177" i="35"/>
  <c r="L177" i="35"/>
  <c r="O177" i="35" s="1"/>
  <c r="M177" i="35"/>
  <c r="N177" i="35"/>
  <c r="P177" i="35"/>
  <c r="U177" i="35" s="1"/>
  <c r="Q177" i="35"/>
  <c r="R177" i="35"/>
  <c r="S177" i="35"/>
  <c r="T177" i="35"/>
  <c r="B178" i="35"/>
  <c r="C178" i="35"/>
  <c r="D178" i="35"/>
  <c r="I178" i="35" s="1"/>
  <c r="E178" i="35"/>
  <c r="F178" i="35"/>
  <c r="G178" i="35"/>
  <c r="H178" i="35"/>
  <c r="J178" i="35"/>
  <c r="K178" i="35"/>
  <c r="O178" i="35" s="1"/>
  <c r="L178" i="35"/>
  <c r="M178" i="35"/>
  <c r="N178" i="35"/>
  <c r="P178" i="35"/>
  <c r="U178" i="35" s="1"/>
  <c r="Q178" i="35"/>
  <c r="R178" i="35"/>
  <c r="S178" i="35"/>
  <c r="T178" i="35"/>
  <c r="B179" i="35"/>
  <c r="C179" i="35"/>
  <c r="D179" i="35"/>
  <c r="E179" i="35"/>
  <c r="F179" i="35"/>
  <c r="I179" i="35" s="1"/>
  <c r="G179" i="35"/>
  <c r="H179" i="35"/>
  <c r="J179" i="35"/>
  <c r="O179" i="35" s="1"/>
  <c r="K179" i="35"/>
  <c r="L179" i="35"/>
  <c r="M179" i="35"/>
  <c r="N179" i="35"/>
  <c r="P179" i="35"/>
  <c r="Q179" i="35"/>
  <c r="R179" i="35"/>
  <c r="U179" i="35" s="1"/>
  <c r="S179" i="35"/>
  <c r="T179" i="35"/>
  <c r="B180" i="35"/>
  <c r="C180" i="35"/>
  <c r="D180" i="35"/>
  <c r="E180" i="35"/>
  <c r="I180" i="35" s="1"/>
  <c r="F180" i="35"/>
  <c r="G180" i="35"/>
  <c r="H180" i="35"/>
  <c r="J180" i="35"/>
  <c r="O180" i="35" s="1"/>
  <c r="K180" i="35"/>
  <c r="L180" i="35"/>
  <c r="M180" i="35"/>
  <c r="N180" i="35"/>
  <c r="P180" i="35"/>
  <c r="Q180" i="35"/>
  <c r="R180" i="35"/>
  <c r="S180" i="35"/>
  <c r="T180" i="35"/>
  <c r="U180" i="35"/>
  <c r="B181" i="35"/>
  <c r="C181" i="35"/>
  <c r="D181" i="35"/>
  <c r="I181" i="35" s="1"/>
  <c r="E181" i="35"/>
  <c r="F181" i="35"/>
  <c r="G181" i="35"/>
  <c r="H181" i="35"/>
  <c r="J181" i="35"/>
  <c r="K181" i="35"/>
  <c r="L181" i="35"/>
  <c r="O181" i="35" s="1"/>
  <c r="M181" i="35"/>
  <c r="N181" i="35"/>
  <c r="P181" i="35"/>
  <c r="U181" i="35" s="1"/>
  <c r="Q181" i="35"/>
  <c r="R181" i="35"/>
  <c r="S181" i="35"/>
  <c r="T181" i="35"/>
  <c r="B182" i="35"/>
  <c r="C182" i="35"/>
  <c r="D182" i="35"/>
  <c r="I182" i="35" s="1"/>
  <c r="E182" i="35"/>
  <c r="F182" i="35"/>
  <c r="G182" i="35"/>
  <c r="H182" i="35"/>
  <c r="J182" i="35"/>
  <c r="K182" i="35"/>
  <c r="L182" i="35"/>
  <c r="M182" i="35"/>
  <c r="N182" i="35"/>
  <c r="O182" i="35"/>
  <c r="P182" i="35"/>
  <c r="U182" i="35" s="1"/>
  <c r="Q182" i="35"/>
  <c r="R182" i="35"/>
  <c r="S182" i="35"/>
  <c r="T182" i="35"/>
  <c r="B183" i="35"/>
  <c r="C183" i="35"/>
  <c r="D183" i="35"/>
  <c r="E183" i="35"/>
  <c r="F183" i="35"/>
  <c r="I183" i="35" s="1"/>
  <c r="G183" i="35"/>
  <c r="H183" i="35"/>
  <c r="J183" i="35"/>
  <c r="O183" i="35" s="1"/>
  <c r="K183" i="35"/>
  <c r="L183" i="35"/>
  <c r="M183" i="35"/>
  <c r="N183" i="35"/>
  <c r="P183" i="35"/>
  <c r="Q183" i="35"/>
  <c r="R183" i="35"/>
  <c r="U183" i="35" s="1"/>
  <c r="S183" i="35"/>
  <c r="T183" i="35"/>
  <c r="B184" i="35"/>
  <c r="C184" i="35"/>
  <c r="D184" i="35"/>
  <c r="E184" i="35"/>
  <c r="I184" i="35" s="1"/>
  <c r="F184" i="35"/>
  <c r="G184" i="35"/>
  <c r="H184" i="35"/>
  <c r="J184" i="35"/>
  <c r="O184" i="35" s="1"/>
  <c r="K184" i="35"/>
  <c r="L184" i="35"/>
  <c r="M184" i="35"/>
  <c r="N184" i="35"/>
  <c r="P184" i="35"/>
  <c r="Q184" i="35"/>
  <c r="U184" i="35" s="1"/>
  <c r="R184" i="35"/>
  <c r="S184" i="35"/>
  <c r="T184" i="35"/>
  <c r="B185" i="35"/>
  <c r="C185" i="35"/>
  <c r="D185" i="35"/>
  <c r="I185" i="35" s="1"/>
  <c r="E185" i="35"/>
  <c r="F185" i="35"/>
  <c r="G185" i="35"/>
  <c r="H185" i="35"/>
  <c r="J185" i="35"/>
  <c r="K185" i="35"/>
  <c r="L185" i="35"/>
  <c r="O185" i="35" s="1"/>
  <c r="M185" i="35"/>
  <c r="N185" i="35"/>
  <c r="P185" i="35"/>
  <c r="U185" i="35" s="1"/>
  <c r="Q185" i="35"/>
  <c r="R185" i="35"/>
  <c r="S185" i="35"/>
  <c r="T185" i="35"/>
  <c r="B186" i="35"/>
  <c r="C186" i="35"/>
  <c r="D186" i="35"/>
  <c r="I186" i="35" s="1"/>
  <c r="E186" i="35"/>
  <c r="F186" i="35"/>
  <c r="G186" i="35"/>
  <c r="H186" i="35"/>
  <c r="J186" i="35"/>
  <c r="K186" i="35"/>
  <c r="O186" i="35" s="1"/>
  <c r="L186" i="35"/>
  <c r="M186" i="35"/>
  <c r="N186" i="35"/>
  <c r="P186" i="35"/>
  <c r="U186" i="35" s="1"/>
  <c r="Q186" i="35"/>
  <c r="R186" i="35"/>
  <c r="S186" i="35"/>
  <c r="T186" i="35"/>
  <c r="B187" i="35"/>
  <c r="C187" i="35"/>
  <c r="D187" i="35"/>
  <c r="E187" i="35"/>
  <c r="F187" i="35"/>
  <c r="I187" i="35" s="1"/>
  <c r="G187" i="35"/>
  <c r="H187" i="35"/>
  <c r="J187" i="35"/>
  <c r="O187" i="35" s="1"/>
  <c r="K187" i="35"/>
  <c r="L187" i="35"/>
  <c r="M187" i="35"/>
  <c r="N187" i="35"/>
  <c r="P187" i="35"/>
  <c r="Q187" i="35"/>
  <c r="R187" i="35"/>
  <c r="U187" i="35" s="1"/>
  <c r="S187" i="35"/>
  <c r="T187" i="35"/>
  <c r="B188" i="35"/>
  <c r="C188" i="35"/>
  <c r="D188" i="35"/>
  <c r="E188" i="35"/>
  <c r="I188" i="35" s="1"/>
  <c r="F188" i="35"/>
  <c r="G188" i="35"/>
  <c r="H188" i="35"/>
  <c r="J188" i="35"/>
  <c r="O188" i="35" s="1"/>
  <c r="K188" i="35"/>
  <c r="L188" i="35"/>
  <c r="M188" i="35"/>
  <c r="N188" i="35"/>
  <c r="P188" i="35"/>
  <c r="Q188" i="35"/>
  <c r="U188" i="35" s="1"/>
  <c r="R188" i="35"/>
  <c r="S188" i="35"/>
  <c r="T188" i="35"/>
  <c r="B189" i="35"/>
  <c r="C189" i="35"/>
  <c r="D189" i="35"/>
  <c r="I189" i="35" s="1"/>
  <c r="E189" i="35"/>
  <c r="F189" i="35"/>
  <c r="G189" i="35"/>
  <c r="H189" i="35"/>
  <c r="J189" i="35"/>
  <c r="K189" i="35"/>
  <c r="L189" i="35"/>
  <c r="O189" i="35" s="1"/>
  <c r="M189" i="35"/>
  <c r="N189" i="35"/>
  <c r="P189" i="35"/>
  <c r="U189" i="35" s="1"/>
  <c r="Q189" i="35"/>
  <c r="R189" i="35"/>
  <c r="S189" i="35"/>
  <c r="T189" i="35"/>
  <c r="B190" i="35"/>
  <c r="C190" i="35"/>
  <c r="D190" i="35"/>
  <c r="I190" i="35" s="1"/>
  <c r="E190" i="35"/>
  <c r="F190" i="35"/>
  <c r="G190" i="35"/>
  <c r="H190" i="35"/>
  <c r="J190" i="35"/>
  <c r="K190" i="35"/>
  <c r="L190" i="35"/>
  <c r="M190" i="35"/>
  <c r="N190" i="35"/>
  <c r="O190" i="35"/>
  <c r="P190" i="35"/>
  <c r="U190" i="35" s="1"/>
  <c r="Q190" i="35"/>
  <c r="R190" i="35"/>
  <c r="S190" i="35"/>
  <c r="T190" i="35"/>
  <c r="B191" i="35"/>
  <c r="C191" i="35"/>
  <c r="D191" i="35"/>
  <c r="E191" i="35"/>
  <c r="F191" i="35"/>
  <c r="I191" i="35" s="1"/>
  <c r="G191" i="35"/>
  <c r="H191" i="35"/>
  <c r="J191" i="35"/>
  <c r="O191" i="35" s="1"/>
  <c r="K191" i="35"/>
  <c r="L191" i="35"/>
  <c r="M191" i="35"/>
  <c r="N191" i="35"/>
  <c r="P191" i="35"/>
  <c r="Q191" i="35"/>
  <c r="R191" i="35"/>
  <c r="U191" i="35" s="1"/>
  <c r="S191" i="35"/>
  <c r="T191" i="35"/>
  <c r="B192" i="35"/>
  <c r="C192" i="35"/>
  <c r="D192" i="35"/>
  <c r="E192" i="35"/>
  <c r="I192" i="35" s="1"/>
  <c r="F192" i="35"/>
  <c r="G192" i="35"/>
  <c r="H192" i="35"/>
  <c r="J192" i="35"/>
  <c r="O192" i="35" s="1"/>
  <c r="K192" i="35"/>
  <c r="L192" i="35"/>
  <c r="M192" i="35"/>
  <c r="N192" i="35"/>
  <c r="P192" i="35"/>
  <c r="Q192" i="35"/>
  <c r="U192" i="35" s="1"/>
  <c r="R192" i="35"/>
  <c r="S192" i="35"/>
  <c r="T192" i="35"/>
  <c r="B193" i="35"/>
  <c r="C193" i="35"/>
  <c r="D193" i="35"/>
  <c r="I193" i="35" s="1"/>
  <c r="E193" i="35"/>
  <c r="F193" i="35"/>
  <c r="G193" i="35"/>
  <c r="H193" i="35"/>
  <c r="J193" i="35"/>
  <c r="K193" i="35"/>
  <c r="L193" i="35"/>
  <c r="O193" i="35" s="1"/>
  <c r="M193" i="35"/>
  <c r="N193" i="35"/>
  <c r="P193" i="35"/>
  <c r="U193" i="35" s="1"/>
  <c r="Q193" i="35"/>
  <c r="R193" i="35"/>
  <c r="S193" i="35"/>
  <c r="T193" i="35"/>
  <c r="B194" i="35"/>
  <c r="C194" i="35"/>
  <c r="D194" i="35"/>
  <c r="I194" i="35" s="1"/>
  <c r="E194" i="35"/>
  <c r="F194" i="35"/>
  <c r="G194" i="35"/>
  <c r="H194" i="35"/>
  <c r="J194" i="35"/>
  <c r="K194" i="35"/>
  <c r="L194" i="35"/>
  <c r="M194" i="35"/>
  <c r="N194" i="35"/>
  <c r="O194" i="35"/>
  <c r="P194" i="35"/>
  <c r="U194" i="35" s="1"/>
  <c r="Q194" i="35"/>
  <c r="R194" i="35"/>
  <c r="S194" i="35"/>
  <c r="T194" i="35"/>
  <c r="B195" i="35"/>
  <c r="C195" i="35"/>
  <c r="D195" i="35"/>
  <c r="E195" i="35"/>
  <c r="F195" i="35"/>
  <c r="I195" i="35" s="1"/>
  <c r="G195" i="35"/>
  <c r="H195" i="35"/>
  <c r="J195" i="35"/>
  <c r="O195" i="35" s="1"/>
  <c r="K195" i="35"/>
  <c r="L195" i="35"/>
  <c r="M195" i="35"/>
  <c r="N195" i="35"/>
  <c r="P195" i="35"/>
  <c r="Q195" i="35"/>
  <c r="R195" i="35"/>
  <c r="U195" i="35" s="1"/>
  <c r="S195" i="35"/>
  <c r="T195" i="35"/>
  <c r="B196" i="35"/>
  <c r="C196" i="35"/>
  <c r="D196" i="35"/>
  <c r="E196" i="35"/>
  <c r="I196" i="35" s="1"/>
  <c r="F196" i="35"/>
  <c r="G196" i="35"/>
  <c r="H196" i="35"/>
  <c r="J196" i="35"/>
  <c r="O196" i="35" s="1"/>
  <c r="K196" i="35"/>
  <c r="L196" i="35"/>
  <c r="M196" i="35"/>
  <c r="N196" i="35"/>
  <c r="P196" i="35"/>
  <c r="Q196" i="35"/>
  <c r="U196" i="35" s="1"/>
  <c r="R196" i="35"/>
  <c r="S196" i="35"/>
  <c r="T196" i="35"/>
  <c r="B197" i="35"/>
  <c r="C197" i="35"/>
  <c r="D197" i="35"/>
  <c r="I197" i="35" s="1"/>
  <c r="E197" i="35"/>
  <c r="F197" i="35"/>
  <c r="G197" i="35"/>
  <c r="H197" i="35"/>
  <c r="J197" i="35"/>
  <c r="K197" i="35"/>
  <c r="L197" i="35"/>
  <c r="O197" i="35" s="1"/>
  <c r="M197" i="35"/>
  <c r="N197" i="35"/>
  <c r="P197" i="35"/>
  <c r="U197" i="35" s="1"/>
  <c r="Q197" i="35"/>
  <c r="R197" i="35"/>
  <c r="S197" i="35"/>
  <c r="T197" i="35"/>
  <c r="B198" i="35"/>
  <c r="C198" i="35"/>
  <c r="D198" i="35"/>
  <c r="I198" i="35" s="1"/>
  <c r="E198" i="35"/>
  <c r="F198" i="35"/>
  <c r="G198" i="35"/>
  <c r="H198" i="35"/>
  <c r="J198" i="35"/>
  <c r="K198" i="35"/>
  <c r="O198" i="35" s="1"/>
  <c r="L198" i="35"/>
  <c r="M198" i="35"/>
  <c r="N198" i="35"/>
  <c r="P198" i="35"/>
  <c r="U198" i="35" s="1"/>
  <c r="Q198" i="35"/>
  <c r="R198" i="35"/>
  <c r="S198" i="35"/>
  <c r="T198" i="35"/>
  <c r="B199" i="35"/>
  <c r="C199" i="35"/>
  <c r="D199" i="35"/>
  <c r="E199" i="35"/>
  <c r="F199" i="35"/>
  <c r="I199" i="35" s="1"/>
  <c r="G199" i="35"/>
  <c r="H199" i="35"/>
  <c r="J199" i="35"/>
  <c r="O199" i="35" s="1"/>
  <c r="K199" i="35"/>
  <c r="L199" i="35"/>
  <c r="M199" i="35"/>
  <c r="N199" i="35"/>
  <c r="P199" i="35"/>
  <c r="Q199" i="35"/>
  <c r="R199" i="35"/>
  <c r="U199" i="35" s="1"/>
  <c r="S199" i="35"/>
  <c r="T199" i="35"/>
  <c r="B200" i="35"/>
  <c r="C200" i="35"/>
  <c r="D200" i="35"/>
  <c r="E200" i="35"/>
  <c r="I200" i="35" s="1"/>
  <c r="F200" i="35"/>
  <c r="G200" i="35"/>
  <c r="H200" i="35"/>
  <c r="J200" i="35"/>
  <c r="O200" i="35" s="1"/>
  <c r="K200" i="35"/>
  <c r="L200" i="35"/>
  <c r="M200" i="35"/>
  <c r="N200" i="35"/>
  <c r="P200" i="35"/>
  <c r="Q200" i="35"/>
  <c r="U200" i="35" s="1"/>
  <c r="R200" i="35"/>
  <c r="S200" i="35"/>
  <c r="T200" i="35"/>
  <c r="B201" i="35"/>
  <c r="C201" i="35"/>
  <c r="D201" i="35"/>
  <c r="I201" i="35" s="1"/>
  <c r="E201" i="35"/>
  <c r="F201" i="35"/>
  <c r="G201" i="35"/>
  <c r="H201" i="35"/>
  <c r="J201" i="35"/>
  <c r="K201" i="35"/>
  <c r="O201" i="35" s="1"/>
  <c r="L201" i="35"/>
  <c r="M201" i="35"/>
  <c r="N201" i="35"/>
  <c r="P201" i="35"/>
  <c r="U201" i="35" s="1"/>
  <c r="Q201" i="35"/>
  <c r="R201" i="35"/>
  <c r="S201" i="35"/>
  <c r="T201" i="35"/>
  <c r="B202" i="35"/>
  <c r="C202" i="35"/>
  <c r="D202" i="35"/>
  <c r="I202" i="35" s="1"/>
  <c r="E202" i="35"/>
  <c r="F202" i="35"/>
  <c r="G202" i="35"/>
  <c r="H202" i="35"/>
  <c r="J202" i="35"/>
  <c r="K202" i="35"/>
  <c r="O202" i="35" s="1"/>
  <c r="L202" i="35"/>
  <c r="M202" i="35"/>
  <c r="N202" i="35"/>
  <c r="P202" i="35"/>
  <c r="U202" i="35" s="1"/>
  <c r="Q202" i="35"/>
  <c r="R202" i="35"/>
  <c r="S202" i="35"/>
  <c r="T202" i="35"/>
  <c r="B203" i="35"/>
  <c r="C203" i="35"/>
  <c r="D203" i="35"/>
  <c r="E203" i="35"/>
  <c r="F203" i="35"/>
  <c r="I203" i="35" s="1"/>
  <c r="G203" i="35"/>
  <c r="H203" i="35"/>
  <c r="J203" i="35"/>
  <c r="O203" i="35" s="1"/>
  <c r="K203" i="35"/>
  <c r="L203" i="35"/>
  <c r="M203" i="35"/>
  <c r="N203" i="35"/>
  <c r="P203" i="35"/>
  <c r="Q203" i="35"/>
  <c r="U203" i="35" s="1"/>
  <c r="R203" i="35"/>
  <c r="S203" i="35"/>
  <c r="T203" i="35"/>
  <c r="B204" i="35"/>
  <c r="C204" i="35"/>
  <c r="D204" i="35"/>
  <c r="E204" i="35"/>
  <c r="I204" i="35" s="1"/>
  <c r="F204" i="35"/>
  <c r="G204" i="35"/>
  <c r="H204" i="35"/>
  <c r="J204" i="35"/>
  <c r="O204" i="35" s="1"/>
  <c r="K204" i="35"/>
  <c r="L204" i="35"/>
  <c r="M204" i="35"/>
  <c r="N204" i="35"/>
  <c r="P204" i="35"/>
  <c r="Q204" i="35"/>
  <c r="U204" i="35" s="1"/>
  <c r="R204" i="35"/>
  <c r="S204" i="35"/>
  <c r="T204" i="35"/>
  <c r="B205" i="35"/>
  <c r="C205" i="35"/>
  <c r="D205" i="35"/>
  <c r="I205" i="35" s="1"/>
  <c r="E205" i="35"/>
  <c r="F205" i="35"/>
  <c r="G205" i="35"/>
  <c r="H205" i="35"/>
  <c r="J205" i="35"/>
  <c r="K205" i="35"/>
  <c r="O205" i="35" s="1"/>
  <c r="L205" i="35"/>
  <c r="M205" i="35"/>
  <c r="N205" i="35"/>
  <c r="P205" i="35"/>
  <c r="U205" i="35" s="1"/>
  <c r="Q205" i="35"/>
  <c r="R205" i="35"/>
  <c r="S205" i="35"/>
  <c r="T205" i="35"/>
  <c r="A206" i="35"/>
  <c r="B206" i="35"/>
  <c r="C206" i="35"/>
  <c r="D206" i="35"/>
  <c r="I206" i="35" s="1"/>
  <c r="E206" i="35"/>
  <c r="F206" i="35"/>
  <c r="G206" i="35"/>
  <c r="H206" i="35"/>
  <c r="J206" i="35"/>
  <c r="K206" i="35"/>
  <c r="O206" i="35" s="1"/>
  <c r="L206" i="35"/>
  <c r="M206" i="35"/>
  <c r="N206" i="35"/>
  <c r="P206" i="35"/>
  <c r="U206" i="35" s="1"/>
  <c r="Q206" i="35"/>
  <c r="R206" i="35"/>
  <c r="S206" i="35"/>
  <c r="T206" i="35"/>
  <c r="B137" i="22"/>
  <c r="C137" i="22"/>
  <c r="I137" i="22"/>
  <c r="O137" i="22"/>
  <c r="B138" i="22"/>
  <c r="C138" i="22"/>
  <c r="I138" i="22"/>
  <c r="O138" i="22"/>
  <c r="B139" i="22"/>
  <c r="C139" i="22"/>
  <c r="I139" i="22"/>
  <c r="O139" i="22"/>
  <c r="B140" i="22"/>
  <c r="C140" i="22"/>
  <c r="I140" i="22"/>
  <c r="O140" i="22"/>
  <c r="B141" i="22"/>
  <c r="C141" i="22"/>
  <c r="I141" i="22"/>
  <c r="O141" i="22"/>
  <c r="B142" i="22"/>
  <c r="C142" i="22"/>
  <c r="I142" i="22"/>
  <c r="O142" i="22"/>
  <c r="B143" i="22"/>
  <c r="C143" i="22"/>
  <c r="I143" i="22"/>
  <c r="O143" i="22"/>
  <c r="B144" i="22"/>
  <c r="C144" i="22"/>
  <c r="I144" i="22"/>
  <c r="O144" i="22"/>
  <c r="B145" i="22"/>
  <c r="C145" i="22"/>
  <c r="I145" i="22"/>
  <c r="O145" i="22"/>
  <c r="B146" i="22"/>
  <c r="C146" i="22"/>
  <c r="I146" i="22"/>
  <c r="O146" i="22"/>
  <c r="B147" i="22"/>
  <c r="C147" i="22"/>
  <c r="I147" i="22"/>
  <c r="O147" i="22"/>
  <c r="B148" i="22"/>
  <c r="C148" i="22"/>
  <c r="I148" i="22"/>
  <c r="O148" i="22"/>
  <c r="B149" i="22"/>
  <c r="C149" i="22"/>
  <c r="I149" i="22"/>
  <c r="O149" i="22"/>
  <c r="B150" i="22"/>
  <c r="C150" i="22"/>
  <c r="I150" i="22"/>
  <c r="O150" i="22"/>
  <c r="B151" i="22"/>
  <c r="C151" i="22"/>
  <c r="I151" i="22"/>
  <c r="O151" i="22"/>
  <c r="B152" i="22"/>
  <c r="C152" i="22"/>
  <c r="I152" i="22"/>
  <c r="O152" i="22"/>
  <c r="B153" i="22"/>
  <c r="C153" i="22"/>
  <c r="I153" i="22"/>
  <c r="O153" i="22"/>
  <c r="B154" i="22"/>
  <c r="C154" i="22"/>
  <c r="I154" i="22"/>
  <c r="O154" i="22"/>
  <c r="B155" i="22"/>
  <c r="C155" i="22"/>
  <c r="I155" i="22"/>
  <c r="O155" i="22"/>
  <c r="B156" i="22"/>
  <c r="C156" i="22"/>
  <c r="I156" i="22"/>
  <c r="O156" i="22"/>
  <c r="B157" i="22"/>
  <c r="C157" i="22"/>
  <c r="I157" i="22"/>
  <c r="O157" i="22"/>
  <c r="B158" i="22"/>
  <c r="C158" i="22"/>
  <c r="I158" i="22"/>
  <c r="O158" i="22"/>
  <c r="B159" i="22"/>
  <c r="C159" i="22"/>
  <c r="I159" i="22"/>
  <c r="O159" i="22"/>
  <c r="B160" i="22"/>
  <c r="C160" i="22"/>
  <c r="I160" i="22"/>
  <c r="O160" i="22"/>
  <c r="B161" i="22"/>
  <c r="C161" i="22"/>
  <c r="I161" i="22"/>
  <c r="O161" i="22"/>
  <c r="B162" i="22"/>
  <c r="C162" i="22"/>
  <c r="I162" i="22"/>
  <c r="O162" i="22"/>
  <c r="B163" i="22"/>
  <c r="C163" i="22"/>
  <c r="I163" i="22"/>
  <c r="O163" i="22"/>
  <c r="B164" i="22"/>
  <c r="C164" i="22"/>
  <c r="I164" i="22"/>
  <c r="O164" i="22"/>
  <c r="B165" i="22"/>
  <c r="C165" i="22"/>
  <c r="I165" i="22"/>
  <c r="O165" i="22"/>
  <c r="B166" i="22"/>
  <c r="C166" i="22"/>
  <c r="I166" i="22"/>
  <c r="O166" i="22"/>
  <c r="B167" i="22"/>
  <c r="C167" i="22"/>
  <c r="I167" i="22"/>
  <c r="O167" i="22"/>
  <c r="B168" i="22"/>
  <c r="C168" i="22"/>
  <c r="I168" i="22"/>
  <c r="O168" i="22"/>
  <c r="B169" i="22"/>
  <c r="C169" i="22"/>
  <c r="I169" i="22"/>
  <c r="O169" i="22"/>
  <c r="B170" i="22"/>
  <c r="C170" i="22"/>
  <c r="I170" i="22"/>
  <c r="O170" i="22"/>
  <c r="B171" i="22"/>
  <c r="C171" i="22"/>
  <c r="I171" i="22"/>
  <c r="O171" i="22"/>
  <c r="B172" i="22"/>
  <c r="C172" i="22"/>
  <c r="I172" i="22"/>
  <c r="O172" i="22"/>
  <c r="B173" i="22"/>
  <c r="C173" i="22"/>
  <c r="I173" i="22"/>
  <c r="O173" i="22"/>
  <c r="B174" i="22"/>
  <c r="C174" i="22"/>
  <c r="I174" i="22"/>
  <c r="O174" i="22"/>
  <c r="B175" i="22"/>
  <c r="C175" i="22"/>
  <c r="I175" i="22"/>
  <c r="O175" i="22"/>
  <c r="B176" i="22"/>
  <c r="C176" i="22"/>
  <c r="I176" i="22"/>
  <c r="O176" i="22"/>
  <c r="B177" i="22"/>
  <c r="C177" i="22"/>
  <c r="I177" i="22"/>
  <c r="O177" i="22"/>
  <c r="B178" i="22"/>
  <c r="C178" i="22"/>
  <c r="I178" i="22"/>
  <c r="O178" i="22"/>
  <c r="B179" i="22"/>
  <c r="C179" i="22"/>
  <c r="I179" i="22"/>
  <c r="O179" i="22"/>
  <c r="B180" i="22"/>
  <c r="C180" i="22"/>
  <c r="I180" i="22"/>
  <c r="O180" i="22"/>
  <c r="B181" i="22"/>
  <c r="C181" i="22"/>
  <c r="I181" i="22"/>
  <c r="O181" i="22"/>
  <c r="B182" i="22"/>
  <c r="C182" i="22"/>
  <c r="I182" i="22"/>
  <c r="O182" i="22"/>
  <c r="B183" i="22"/>
  <c r="C183" i="22"/>
  <c r="I183" i="22"/>
  <c r="O183" i="22"/>
  <c r="B184" i="22"/>
  <c r="C184" i="22"/>
  <c r="I184" i="22"/>
  <c r="O184" i="22"/>
  <c r="B185" i="22"/>
  <c r="C185" i="22"/>
  <c r="I185" i="22"/>
  <c r="O185" i="22"/>
  <c r="B186" i="22"/>
  <c r="C186" i="22"/>
  <c r="I186" i="22"/>
  <c r="O186" i="22"/>
  <c r="B187" i="22"/>
  <c r="C187" i="22"/>
  <c r="I187" i="22"/>
  <c r="O187" i="22"/>
  <c r="B188" i="22"/>
  <c r="C188" i="22"/>
  <c r="I188" i="22"/>
  <c r="O188" i="22"/>
  <c r="B189" i="22"/>
  <c r="C189" i="22"/>
  <c r="I189" i="22"/>
  <c r="O189" i="22"/>
  <c r="B190" i="22"/>
  <c r="C190" i="22"/>
  <c r="I190" i="22"/>
  <c r="O190" i="22"/>
  <c r="B191" i="22"/>
  <c r="C191" i="22"/>
  <c r="I191" i="22"/>
  <c r="O191" i="22"/>
  <c r="B192" i="22"/>
  <c r="C192" i="22"/>
  <c r="I192" i="22"/>
  <c r="O192" i="22"/>
  <c r="B193" i="22"/>
  <c r="C193" i="22"/>
  <c r="I193" i="22"/>
  <c r="O193" i="22"/>
  <c r="B194" i="22"/>
  <c r="C194" i="22"/>
  <c r="I194" i="22"/>
  <c r="O194" i="22"/>
  <c r="B195" i="22"/>
  <c r="C195" i="22"/>
  <c r="I195" i="22"/>
  <c r="O195" i="22"/>
  <c r="B196" i="22"/>
  <c r="C196" i="22"/>
  <c r="I196" i="22"/>
  <c r="O196" i="22"/>
  <c r="B197" i="22"/>
  <c r="C197" i="22"/>
  <c r="I197" i="22"/>
  <c r="O197" i="22"/>
  <c r="B198" i="22"/>
  <c r="C198" i="22"/>
  <c r="I198" i="22"/>
  <c r="O198" i="22"/>
  <c r="B199" i="22"/>
  <c r="C199" i="22"/>
  <c r="I199" i="22"/>
  <c r="O199" i="22"/>
  <c r="B200" i="22"/>
  <c r="C200" i="22"/>
  <c r="I200" i="22"/>
  <c r="O200" i="22"/>
  <c r="B201" i="22"/>
  <c r="C201" i="22"/>
  <c r="I201" i="22"/>
  <c r="O201" i="22"/>
  <c r="B202" i="22"/>
  <c r="C202" i="22"/>
  <c r="I202" i="22"/>
  <c r="O202" i="22"/>
  <c r="B203" i="22"/>
  <c r="C203" i="22"/>
  <c r="I203" i="22"/>
  <c r="O203" i="22"/>
  <c r="B204" i="22"/>
  <c r="C204" i="22"/>
  <c r="I204" i="22"/>
  <c r="O204" i="22"/>
  <c r="B205" i="22"/>
  <c r="C205" i="22"/>
  <c r="I205" i="22"/>
  <c r="O205" i="22"/>
  <c r="B206" i="22"/>
  <c r="C206" i="22"/>
  <c r="I206" i="22"/>
  <c r="O206" i="22"/>
  <c r="A8" i="22"/>
  <c r="A7" i="22"/>
  <c r="B134" i="28"/>
  <c r="C134" i="28"/>
  <c r="I134" i="28"/>
  <c r="O134" i="28"/>
  <c r="U134" i="28"/>
  <c r="B135" i="28"/>
  <c r="C135" i="28"/>
  <c r="I135" i="28"/>
  <c r="O135" i="28"/>
  <c r="U135" i="28"/>
  <c r="B136" i="28"/>
  <c r="C136" i="28"/>
  <c r="I136" i="28"/>
  <c r="O136" i="28"/>
  <c r="U136" i="28"/>
  <c r="B137" i="28"/>
  <c r="C137" i="28"/>
  <c r="I137" i="28"/>
  <c r="O137" i="28"/>
  <c r="U137" i="28"/>
  <c r="B138" i="28"/>
  <c r="C138" i="28"/>
  <c r="I138" i="28"/>
  <c r="O138" i="28"/>
  <c r="U138" i="28"/>
  <c r="B139" i="28"/>
  <c r="C139" i="28"/>
  <c r="I139" i="28"/>
  <c r="O139" i="28"/>
  <c r="U139" i="28"/>
  <c r="B140" i="28"/>
  <c r="C140" i="28"/>
  <c r="I140" i="28"/>
  <c r="O140" i="28"/>
  <c r="U140" i="28"/>
  <c r="B141" i="28"/>
  <c r="C141" i="28"/>
  <c r="I141" i="28"/>
  <c r="O141" i="28"/>
  <c r="U141" i="28"/>
  <c r="B142" i="28"/>
  <c r="C142" i="28"/>
  <c r="I142" i="28"/>
  <c r="O142" i="28"/>
  <c r="U142" i="28"/>
  <c r="B143" i="28"/>
  <c r="C143" i="28"/>
  <c r="I143" i="28"/>
  <c r="O143" i="28"/>
  <c r="U143" i="28"/>
  <c r="B144" i="28"/>
  <c r="C144" i="28"/>
  <c r="I144" i="28"/>
  <c r="O144" i="28"/>
  <c r="U144" i="28"/>
  <c r="B145" i="28"/>
  <c r="C145" i="28"/>
  <c r="I145" i="28"/>
  <c r="O145" i="28"/>
  <c r="U145" i="28"/>
  <c r="B146" i="28"/>
  <c r="C146" i="28"/>
  <c r="I146" i="28"/>
  <c r="O146" i="28"/>
  <c r="U146" i="28"/>
  <c r="B147" i="28"/>
  <c r="C147" i="28"/>
  <c r="I147" i="28"/>
  <c r="O147" i="28"/>
  <c r="U147" i="28"/>
  <c r="B148" i="28"/>
  <c r="C148" i="28"/>
  <c r="I148" i="28"/>
  <c r="O148" i="28"/>
  <c r="U148" i="28"/>
  <c r="B149" i="28"/>
  <c r="C149" i="28"/>
  <c r="I149" i="28"/>
  <c r="O149" i="28"/>
  <c r="U149" i="28"/>
  <c r="B150" i="28"/>
  <c r="C150" i="28"/>
  <c r="I150" i="28"/>
  <c r="O150" i="28"/>
  <c r="U150" i="28"/>
  <c r="B151" i="28"/>
  <c r="C151" i="28"/>
  <c r="I151" i="28"/>
  <c r="O151" i="28"/>
  <c r="U151" i="28"/>
  <c r="B152" i="28"/>
  <c r="C152" i="28"/>
  <c r="I152" i="28"/>
  <c r="O152" i="28"/>
  <c r="U152" i="28"/>
  <c r="B153" i="28"/>
  <c r="C153" i="28"/>
  <c r="I153" i="28"/>
  <c r="O153" i="28"/>
  <c r="U153" i="28"/>
  <c r="B154" i="28"/>
  <c r="C154" i="28"/>
  <c r="I154" i="28"/>
  <c r="O154" i="28"/>
  <c r="U154" i="28"/>
  <c r="B155" i="28"/>
  <c r="C155" i="28"/>
  <c r="I155" i="28"/>
  <c r="O155" i="28"/>
  <c r="U155" i="28"/>
  <c r="B156" i="28"/>
  <c r="C156" i="28"/>
  <c r="I156" i="28"/>
  <c r="O156" i="28"/>
  <c r="U156" i="28"/>
  <c r="B157" i="28"/>
  <c r="C157" i="28"/>
  <c r="I157" i="28"/>
  <c r="O157" i="28"/>
  <c r="U157" i="28"/>
  <c r="B158" i="28"/>
  <c r="C158" i="28"/>
  <c r="I158" i="28"/>
  <c r="O158" i="28"/>
  <c r="U158" i="28"/>
  <c r="B159" i="28"/>
  <c r="C159" i="28"/>
  <c r="I159" i="28"/>
  <c r="O159" i="28"/>
  <c r="U159" i="28"/>
  <c r="B160" i="28"/>
  <c r="C160" i="28"/>
  <c r="I160" i="28"/>
  <c r="O160" i="28"/>
  <c r="U160" i="28"/>
  <c r="B161" i="28"/>
  <c r="C161" i="28"/>
  <c r="I161" i="28"/>
  <c r="O161" i="28"/>
  <c r="U161" i="28"/>
  <c r="B162" i="28"/>
  <c r="C162" i="28"/>
  <c r="I162" i="28"/>
  <c r="O162" i="28"/>
  <c r="U162" i="28"/>
  <c r="B163" i="28"/>
  <c r="C163" i="28"/>
  <c r="I163" i="28"/>
  <c r="O163" i="28"/>
  <c r="U163" i="28"/>
  <c r="B164" i="28"/>
  <c r="C164" i="28"/>
  <c r="I164" i="28"/>
  <c r="O164" i="28"/>
  <c r="U164" i="28"/>
  <c r="B165" i="28"/>
  <c r="C165" i="28"/>
  <c r="I165" i="28"/>
  <c r="O165" i="28"/>
  <c r="U165" i="28"/>
  <c r="B166" i="28"/>
  <c r="C166" i="28"/>
  <c r="I166" i="28"/>
  <c r="O166" i="28"/>
  <c r="U166" i="28"/>
  <c r="B167" i="28"/>
  <c r="C167" i="28"/>
  <c r="I167" i="28"/>
  <c r="O167" i="28"/>
  <c r="U167" i="28"/>
  <c r="B168" i="28"/>
  <c r="C168" i="28"/>
  <c r="I168" i="28"/>
  <c r="O168" i="28"/>
  <c r="U168" i="28"/>
  <c r="B169" i="28"/>
  <c r="C169" i="28"/>
  <c r="I169" i="28"/>
  <c r="O169" i="28"/>
  <c r="U169" i="28"/>
  <c r="B170" i="28"/>
  <c r="C170" i="28"/>
  <c r="I170" i="28"/>
  <c r="O170" i="28"/>
  <c r="U170" i="28"/>
  <c r="B171" i="28"/>
  <c r="C171" i="28"/>
  <c r="I171" i="28"/>
  <c r="O171" i="28"/>
  <c r="U171" i="28"/>
  <c r="B172" i="28"/>
  <c r="C172" i="28"/>
  <c r="I172" i="28"/>
  <c r="O172" i="28"/>
  <c r="U172" i="28"/>
  <c r="B173" i="28"/>
  <c r="C173" i="28"/>
  <c r="I173" i="28"/>
  <c r="O173" i="28"/>
  <c r="U173" i="28"/>
  <c r="B174" i="28"/>
  <c r="C174" i="28"/>
  <c r="I174" i="28"/>
  <c r="O174" i="28"/>
  <c r="U174" i="28"/>
  <c r="B175" i="28"/>
  <c r="C175" i="28"/>
  <c r="I175" i="28"/>
  <c r="O175" i="28"/>
  <c r="U175" i="28"/>
  <c r="B176" i="28"/>
  <c r="C176" i="28"/>
  <c r="I176" i="28"/>
  <c r="O176" i="28"/>
  <c r="U176" i="28"/>
  <c r="B177" i="28"/>
  <c r="C177" i="28"/>
  <c r="I177" i="28"/>
  <c r="O177" i="28"/>
  <c r="U177" i="28"/>
  <c r="B178" i="28"/>
  <c r="C178" i="28"/>
  <c r="I178" i="28"/>
  <c r="O178" i="28"/>
  <c r="U178" i="28"/>
  <c r="B179" i="28"/>
  <c r="C179" i="28"/>
  <c r="I179" i="28"/>
  <c r="O179" i="28"/>
  <c r="U179" i="28"/>
  <c r="B180" i="28"/>
  <c r="C180" i="28"/>
  <c r="I180" i="28"/>
  <c r="O180" i="28"/>
  <c r="U180" i="28"/>
  <c r="B181" i="28"/>
  <c r="C181" i="28"/>
  <c r="I181" i="28"/>
  <c r="O181" i="28"/>
  <c r="U181" i="28"/>
  <c r="B182" i="28"/>
  <c r="C182" i="28"/>
  <c r="I182" i="28"/>
  <c r="O182" i="28"/>
  <c r="U182" i="28"/>
  <c r="B183" i="28"/>
  <c r="C183" i="28"/>
  <c r="I183" i="28"/>
  <c r="O183" i="28"/>
  <c r="U183" i="28"/>
  <c r="B184" i="28"/>
  <c r="C184" i="28"/>
  <c r="I184" i="28"/>
  <c r="O184" i="28"/>
  <c r="U184" i="28"/>
  <c r="B185" i="28"/>
  <c r="C185" i="28"/>
  <c r="I185" i="28"/>
  <c r="O185" i="28"/>
  <c r="U185" i="28"/>
  <c r="B186" i="28"/>
  <c r="C186" i="28"/>
  <c r="I186" i="28"/>
  <c r="O186" i="28"/>
  <c r="U186" i="28"/>
  <c r="B187" i="28"/>
  <c r="C187" i="28"/>
  <c r="I187" i="28"/>
  <c r="O187" i="28"/>
  <c r="U187" i="28"/>
  <c r="B188" i="28"/>
  <c r="C188" i="28"/>
  <c r="I188" i="28"/>
  <c r="O188" i="28"/>
  <c r="U188" i="28"/>
  <c r="B189" i="28"/>
  <c r="C189" i="28"/>
  <c r="I189" i="28"/>
  <c r="O189" i="28"/>
  <c r="U189" i="28"/>
  <c r="B190" i="28"/>
  <c r="C190" i="28"/>
  <c r="I190" i="28"/>
  <c r="O190" i="28"/>
  <c r="U190" i="28"/>
  <c r="B191" i="28"/>
  <c r="C191" i="28"/>
  <c r="I191" i="28"/>
  <c r="O191" i="28"/>
  <c r="U191" i="28"/>
  <c r="B192" i="28"/>
  <c r="C192" i="28"/>
  <c r="I192" i="28"/>
  <c r="O192" i="28"/>
  <c r="U192" i="28"/>
  <c r="B193" i="28"/>
  <c r="C193" i="28"/>
  <c r="I193" i="28"/>
  <c r="O193" i="28"/>
  <c r="U193" i="28"/>
  <c r="B194" i="28"/>
  <c r="C194" i="28"/>
  <c r="I194" i="28"/>
  <c r="O194" i="28"/>
  <c r="U194" i="28"/>
  <c r="B195" i="28"/>
  <c r="C195" i="28"/>
  <c r="I195" i="28"/>
  <c r="O195" i="28"/>
  <c r="U195" i="28"/>
  <c r="B196" i="28"/>
  <c r="C196" i="28"/>
  <c r="I196" i="28"/>
  <c r="O196" i="28"/>
  <c r="U196" i="28"/>
  <c r="B197" i="28"/>
  <c r="C197" i="28"/>
  <c r="I197" i="28"/>
  <c r="O197" i="28"/>
  <c r="U197" i="28"/>
  <c r="B198" i="28"/>
  <c r="C198" i="28"/>
  <c r="I198" i="28"/>
  <c r="O198" i="28"/>
  <c r="U198" i="28"/>
  <c r="B199" i="28"/>
  <c r="C199" i="28"/>
  <c r="I199" i="28"/>
  <c r="O199" i="28"/>
  <c r="U199" i="28"/>
  <c r="B200" i="28"/>
  <c r="C200" i="28"/>
  <c r="I200" i="28"/>
  <c r="O200" i="28"/>
  <c r="U200" i="28"/>
  <c r="B201" i="28"/>
  <c r="C201" i="28"/>
  <c r="I201" i="28"/>
  <c r="O201" i="28"/>
  <c r="U201" i="28"/>
  <c r="B202" i="28"/>
  <c r="C202" i="28"/>
  <c r="I202" i="28"/>
  <c r="O202" i="28"/>
  <c r="U202" i="28"/>
  <c r="B203" i="28"/>
  <c r="C203" i="28"/>
  <c r="I203" i="28"/>
  <c r="O203" i="28"/>
  <c r="U203" i="28"/>
  <c r="B204" i="28"/>
  <c r="C204" i="28"/>
  <c r="I204" i="28"/>
  <c r="O204" i="28"/>
  <c r="U204" i="28"/>
  <c r="B205" i="28"/>
  <c r="C205" i="28"/>
  <c r="I205" i="28"/>
  <c r="O205" i="28"/>
  <c r="U205" i="28"/>
  <c r="A206" i="28"/>
  <c r="B206" i="28"/>
  <c r="C206" i="28"/>
  <c r="I206" i="28"/>
  <c r="O206" i="28"/>
  <c r="U206" i="28"/>
  <c r="A137" i="2"/>
  <c r="A136" i="28" s="1"/>
  <c r="B137" i="2"/>
  <c r="U137" i="2"/>
  <c r="Z137" i="2"/>
  <c r="AA137" i="2"/>
  <c r="AB137" i="2"/>
  <c r="A138" i="2"/>
  <c r="A137" i="38" s="1"/>
  <c r="B138" i="2"/>
  <c r="U138" i="2"/>
  <c r="Z138" i="2"/>
  <c r="AA138" i="2"/>
  <c r="AB138" i="2"/>
  <c r="A139" i="2"/>
  <c r="B139" i="2"/>
  <c r="U139" i="2"/>
  <c r="Z139" i="2"/>
  <c r="AA139" i="2"/>
  <c r="AB139" i="2"/>
  <c r="A140" i="2"/>
  <c r="A139" i="38" s="1"/>
  <c r="B140" i="2"/>
  <c r="U140" i="2"/>
  <c r="Z140" i="2"/>
  <c r="AA140" i="2"/>
  <c r="AB140" i="2"/>
  <c r="A141" i="2"/>
  <c r="B141" i="2"/>
  <c r="U141" i="2"/>
  <c r="Z141" i="2"/>
  <c r="AA141" i="2"/>
  <c r="AB141" i="2"/>
  <c r="A142" i="2"/>
  <c r="A141" i="38" s="1"/>
  <c r="B142" i="2"/>
  <c r="U142" i="2"/>
  <c r="Z142" i="2"/>
  <c r="AA142" i="2"/>
  <c r="AB142" i="2"/>
  <c r="A143" i="2"/>
  <c r="B143" i="2"/>
  <c r="U143" i="2"/>
  <c r="Z143" i="2"/>
  <c r="AA143" i="2"/>
  <c r="AB143" i="2"/>
  <c r="A144" i="2"/>
  <c r="A143" i="38" s="1"/>
  <c r="B144" i="2"/>
  <c r="U144" i="2"/>
  <c r="Z144" i="2"/>
  <c r="AA144" i="2"/>
  <c r="AB144" i="2"/>
  <c r="A145" i="2"/>
  <c r="B145" i="2"/>
  <c r="U145" i="2"/>
  <c r="Z145" i="2"/>
  <c r="AA145" i="2"/>
  <c r="AB145" i="2"/>
  <c r="A146" i="2"/>
  <c r="A145" i="38" s="1"/>
  <c r="B146" i="2"/>
  <c r="U146" i="2"/>
  <c r="Z146" i="2"/>
  <c r="AA146" i="2"/>
  <c r="AB146" i="2"/>
  <c r="A147" i="2"/>
  <c r="B147" i="2"/>
  <c r="U147" i="2"/>
  <c r="Z147" i="2"/>
  <c r="AA147" i="2"/>
  <c r="AB147" i="2"/>
  <c r="A148" i="2"/>
  <c r="A147" i="38" s="1"/>
  <c r="B148" i="2"/>
  <c r="U148" i="2"/>
  <c r="Z148" i="2"/>
  <c r="AA148" i="2"/>
  <c r="AB148" i="2"/>
  <c r="A149" i="2"/>
  <c r="B149" i="2"/>
  <c r="U149" i="2"/>
  <c r="Z149" i="2"/>
  <c r="AA149" i="2"/>
  <c r="AB149" i="2"/>
  <c r="A150" i="2"/>
  <c r="A149" i="38" s="1"/>
  <c r="B150" i="2"/>
  <c r="U150" i="2"/>
  <c r="Z150" i="2"/>
  <c r="AA150" i="2"/>
  <c r="AB150" i="2"/>
  <c r="A151" i="2"/>
  <c r="B151" i="2"/>
  <c r="U151" i="2"/>
  <c r="Z151" i="2"/>
  <c r="AA151" i="2"/>
  <c r="AB151" i="2"/>
  <c r="A152" i="2"/>
  <c r="A151" i="38" s="1"/>
  <c r="B152" i="2"/>
  <c r="U152" i="2"/>
  <c r="Z152" i="2"/>
  <c r="AA152" i="2"/>
  <c r="AB152" i="2"/>
  <c r="A153" i="2"/>
  <c r="B153" i="2"/>
  <c r="U153" i="2"/>
  <c r="Z153" i="2"/>
  <c r="AA153" i="2"/>
  <c r="AB153" i="2"/>
  <c r="A154" i="2"/>
  <c r="A153" i="38" s="1"/>
  <c r="B154" i="2"/>
  <c r="U154" i="2"/>
  <c r="Z154" i="2"/>
  <c r="AA154" i="2"/>
  <c r="AB154" i="2"/>
  <c r="A155" i="2"/>
  <c r="B155" i="2"/>
  <c r="U155" i="2"/>
  <c r="Z155" i="2"/>
  <c r="AA155" i="2"/>
  <c r="AB155" i="2"/>
  <c r="A156" i="2"/>
  <c r="A155" i="38" s="1"/>
  <c r="B156" i="2"/>
  <c r="U156" i="2"/>
  <c r="Z156" i="2"/>
  <c r="AA156" i="2"/>
  <c r="AB156" i="2"/>
  <c r="A157" i="2"/>
  <c r="B157" i="2"/>
  <c r="U157" i="2"/>
  <c r="Z157" i="2"/>
  <c r="AA157" i="2"/>
  <c r="AB157" i="2"/>
  <c r="A158" i="2"/>
  <c r="A157" i="38" s="1"/>
  <c r="B158" i="2"/>
  <c r="U158" i="2"/>
  <c r="Z158" i="2"/>
  <c r="AA158" i="2"/>
  <c r="AB158" i="2"/>
  <c r="A159" i="2"/>
  <c r="B159" i="2"/>
  <c r="U159" i="2"/>
  <c r="Z159" i="2"/>
  <c r="AA159" i="2"/>
  <c r="AB159" i="2"/>
  <c r="A160" i="2"/>
  <c r="A159" i="38" s="1"/>
  <c r="B160" i="2"/>
  <c r="U160" i="2"/>
  <c r="Z160" i="2"/>
  <c r="AA160" i="2"/>
  <c r="AB160" i="2"/>
  <c r="A161" i="2"/>
  <c r="B161" i="2"/>
  <c r="U161" i="2"/>
  <c r="Z161" i="2"/>
  <c r="AA161" i="2"/>
  <c r="AB161" i="2"/>
  <c r="A162" i="2"/>
  <c r="A161" i="38" s="1"/>
  <c r="B162" i="2"/>
  <c r="U162" i="2"/>
  <c r="Z162" i="2"/>
  <c r="AA162" i="2"/>
  <c r="AB162" i="2"/>
  <c r="A163" i="2"/>
  <c r="B163" i="2"/>
  <c r="U163" i="2"/>
  <c r="Z163" i="2"/>
  <c r="AA163" i="2"/>
  <c r="AB163" i="2"/>
  <c r="A164" i="2"/>
  <c r="A163" i="38" s="1"/>
  <c r="B164" i="2"/>
  <c r="U164" i="2"/>
  <c r="Z164" i="2"/>
  <c r="AA164" i="2"/>
  <c r="AB164" i="2"/>
  <c r="A165" i="2"/>
  <c r="B165" i="2"/>
  <c r="U165" i="2"/>
  <c r="Z165" i="2"/>
  <c r="AA165" i="2"/>
  <c r="AB165" i="2"/>
  <c r="A166" i="2"/>
  <c r="A165" i="38" s="1"/>
  <c r="B166" i="2"/>
  <c r="U166" i="2"/>
  <c r="Z166" i="2"/>
  <c r="AA166" i="2"/>
  <c r="AB166" i="2"/>
  <c r="A167" i="2"/>
  <c r="B167" i="2"/>
  <c r="U167" i="2"/>
  <c r="Z167" i="2"/>
  <c r="AA167" i="2"/>
  <c r="AB167" i="2"/>
  <c r="A168" i="2"/>
  <c r="A167" i="38" s="1"/>
  <c r="B168" i="2"/>
  <c r="U168" i="2"/>
  <c r="Z168" i="2"/>
  <c r="AA168" i="2"/>
  <c r="AB168" i="2"/>
  <c r="A169" i="2"/>
  <c r="B169" i="2"/>
  <c r="U169" i="2"/>
  <c r="Z169" i="2"/>
  <c r="AA169" i="2"/>
  <c r="AB169" i="2"/>
  <c r="A170" i="2"/>
  <c r="A169" i="38" s="1"/>
  <c r="B170" i="2"/>
  <c r="U170" i="2"/>
  <c r="Z170" i="2"/>
  <c r="AA170" i="2"/>
  <c r="AB170" i="2"/>
  <c r="A171" i="2"/>
  <c r="B171" i="2"/>
  <c r="U171" i="2"/>
  <c r="Z171" i="2"/>
  <c r="AA171" i="2"/>
  <c r="AB171" i="2"/>
  <c r="A172" i="2"/>
  <c r="A171" i="38" s="1"/>
  <c r="B172" i="2"/>
  <c r="U172" i="2"/>
  <c r="Z172" i="2"/>
  <c r="AA172" i="2"/>
  <c r="AB172" i="2"/>
  <c r="A173" i="2"/>
  <c r="B173" i="2"/>
  <c r="U173" i="2"/>
  <c r="Z173" i="2"/>
  <c r="AA173" i="2"/>
  <c r="AB173" i="2"/>
  <c r="A174" i="2"/>
  <c r="A173" i="38" s="1"/>
  <c r="B174" i="2"/>
  <c r="U174" i="2"/>
  <c r="Z174" i="2"/>
  <c r="AA174" i="2"/>
  <c r="AB174" i="2"/>
  <c r="A175" i="2"/>
  <c r="B175" i="2"/>
  <c r="U175" i="2"/>
  <c r="Z175" i="2"/>
  <c r="AA175" i="2"/>
  <c r="AB175" i="2"/>
  <c r="A176" i="2"/>
  <c r="A175" i="38" s="1"/>
  <c r="B176" i="2"/>
  <c r="U176" i="2"/>
  <c r="Z176" i="2"/>
  <c r="AA176" i="2"/>
  <c r="AB176" i="2"/>
  <c r="A177" i="2"/>
  <c r="B177" i="2"/>
  <c r="U177" i="2"/>
  <c r="Z177" i="2"/>
  <c r="AA177" i="2"/>
  <c r="AB177" i="2"/>
  <c r="A178" i="2"/>
  <c r="A177" i="38" s="1"/>
  <c r="B178" i="2"/>
  <c r="U178" i="2"/>
  <c r="Z178" i="2"/>
  <c r="AA178" i="2"/>
  <c r="AB178" i="2"/>
  <c r="A179" i="2"/>
  <c r="B179" i="2"/>
  <c r="U179" i="2"/>
  <c r="Z179" i="2"/>
  <c r="AA179" i="2"/>
  <c r="AB179" i="2"/>
  <c r="A180" i="2"/>
  <c r="A179" i="38" s="1"/>
  <c r="B180" i="2"/>
  <c r="U180" i="2"/>
  <c r="Z180" i="2"/>
  <c r="AA180" i="2"/>
  <c r="AB180" i="2"/>
  <c r="A181" i="2"/>
  <c r="B181" i="2"/>
  <c r="U181" i="2"/>
  <c r="Z181" i="2"/>
  <c r="AA181" i="2"/>
  <c r="AB181" i="2"/>
  <c r="A182" i="2"/>
  <c r="A181" i="38" s="1"/>
  <c r="B182" i="2"/>
  <c r="U182" i="2"/>
  <c r="Z182" i="2"/>
  <c r="AA182" i="2"/>
  <c r="AB182" i="2"/>
  <c r="A183" i="2"/>
  <c r="B183" i="2"/>
  <c r="U183" i="2"/>
  <c r="Z183" i="2"/>
  <c r="AA183" i="2"/>
  <c r="AB183" i="2"/>
  <c r="A184" i="2"/>
  <c r="A183" i="38" s="1"/>
  <c r="B184" i="2"/>
  <c r="U184" i="2"/>
  <c r="Z184" i="2"/>
  <c r="AA184" i="2"/>
  <c r="AB184" i="2"/>
  <c r="A185" i="2"/>
  <c r="B185" i="2"/>
  <c r="U185" i="2"/>
  <c r="Z185" i="2"/>
  <c r="AA185" i="2"/>
  <c r="AB185" i="2"/>
  <c r="A186" i="2"/>
  <c r="A185" i="38" s="1"/>
  <c r="B186" i="2"/>
  <c r="U186" i="2"/>
  <c r="Z186" i="2"/>
  <c r="AA186" i="2"/>
  <c r="AB186" i="2"/>
  <c r="A187" i="2"/>
  <c r="A186" i="35" s="1"/>
  <c r="B187" i="2"/>
  <c r="U187" i="2"/>
  <c r="Z187" i="2"/>
  <c r="AA187" i="2"/>
  <c r="AB187" i="2"/>
  <c r="A188" i="2"/>
  <c r="A187" i="38" s="1"/>
  <c r="B188" i="2"/>
  <c r="U188" i="2"/>
  <c r="Z188" i="2"/>
  <c r="AA188" i="2"/>
  <c r="AB188" i="2"/>
  <c r="A189" i="2"/>
  <c r="B189" i="2"/>
  <c r="U189" i="2"/>
  <c r="Z189" i="2"/>
  <c r="AA189" i="2"/>
  <c r="AB189" i="2"/>
  <c r="A190" i="2"/>
  <c r="A189" i="38" s="1"/>
  <c r="B190" i="2"/>
  <c r="U190" i="2"/>
  <c r="Z190" i="2"/>
  <c r="AA190" i="2"/>
  <c r="AB190" i="2"/>
  <c r="A191" i="2"/>
  <c r="A190" i="35" s="1"/>
  <c r="B191" i="2"/>
  <c r="U191" i="2"/>
  <c r="Z191" i="2"/>
  <c r="AA191" i="2"/>
  <c r="AB191" i="2"/>
  <c r="A192" i="2"/>
  <c r="A191" i="38" s="1"/>
  <c r="B192" i="2"/>
  <c r="U192" i="2"/>
  <c r="Z192" i="2"/>
  <c r="AA192" i="2"/>
  <c r="AB192" i="2"/>
  <c r="A193" i="2"/>
  <c r="B193" i="2"/>
  <c r="U193" i="2"/>
  <c r="Z193" i="2"/>
  <c r="AA193" i="2"/>
  <c r="AB193" i="2"/>
  <c r="A194" i="2"/>
  <c r="A193" i="38" s="1"/>
  <c r="B194" i="2"/>
  <c r="U194" i="2"/>
  <c r="Z194" i="2"/>
  <c r="AA194" i="2"/>
  <c r="AB194" i="2"/>
  <c r="A195" i="2"/>
  <c r="B195" i="2"/>
  <c r="U195" i="2"/>
  <c r="Z195" i="2"/>
  <c r="AA195" i="2"/>
  <c r="AB195" i="2"/>
  <c r="A196" i="2"/>
  <c r="A195" i="38" s="1"/>
  <c r="B196" i="2"/>
  <c r="U196" i="2"/>
  <c r="Z196" i="2"/>
  <c r="AA196" i="2"/>
  <c r="AB196" i="2"/>
  <c r="A197" i="2"/>
  <c r="B197" i="2"/>
  <c r="U197" i="2"/>
  <c r="Z197" i="2"/>
  <c r="AA197" i="2"/>
  <c r="AB197" i="2"/>
  <c r="A198" i="2"/>
  <c r="A197" i="38" s="1"/>
  <c r="B198" i="2"/>
  <c r="U198" i="2"/>
  <c r="Z198" i="2"/>
  <c r="AA198" i="2"/>
  <c r="AB198" i="2"/>
  <c r="A199" i="2"/>
  <c r="B199" i="2"/>
  <c r="U199" i="2"/>
  <c r="Z199" i="2"/>
  <c r="AA199" i="2"/>
  <c r="AB199" i="2"/>
  <c r="A200" i="2"/>
  <c r="A199" i="38" s="1"/>
  <c r="B200" i="2"/>
  <c r="U200" i="2"/>
  <c r="Z200" i="2"/>
  <c r="AA200" i="2"/>
  <c r="AB200" i="2"/>
  <c r="A201" i="2"/>
  <c r="B201" i="2"/>
  <c r="U201" i="2"/>
  <c r="Z201" i="2"/>
  <c r="AA201" i="2"/>
  <c r="AB201" i="2"/>
  <c r="A202" i="2"/>
  <c r="A201" i="38" s="1"/>
  <c r="B202" i="2"/>
  <c r="U202" i="2"/>
  <c r="Z202" i="2"/>
  <c r="AA202" i="2"/>
  <c r="AB202" i="2"/>
  <c r="A203" i="2"/>
  <c r="B203" i="2"/>
  <c r="U203" i="2"/>
  <c r="Z203" i="2"/>
  <c r="AA203" i="2"/>
  <c r="AB203" i="2"/>
  <c r="A204" i="2"/>
  <c r="A203" i="38" s="1"/>
  <c r="B204" i="2"/>
  <c r="U204" i="2"/>
  <c r="Z204" i="2"/>
  <c r="AA204" i="2"/>
  <c r="AB204" i="2"/>
  <c r="A205" i="2"/>
  <c r="B205" i="2"/>
  <c r="U205" i="2"/>
  <c r="Z205" i="2"/>
  <c r="AA205" i="2"/>
  <c r="AB205" i="2"/>
  <c r="A206" i="2"/>
  <c r="A205" i="38" s="1"/>
  <c r="B206" i="2"/>
  <c r="U206" i="2"/>
  <c r="Z206" i="2"/>
  <c r="AA206" i="2"/>
  <c r="AB206" i="2"/>
  <c r="U131" i="2"/>
  <c r="U132" i="2"/>
  <c r="U133" i="2"/>
  <c r="U134" i="2"/>
  <c r="U135" i="2"/>
  <c r="U136" i="2"/>
  <c r="E5" i="39"/>
  <c r="B29" i="39" l="1"/>
  <c r="F29" i="39"/>
  <c r="B28" i="39"/>
  <c r="D26" i="39"/>
  <c r="G24" i="39"/>
  <c r="B30" i="39"/>
  <c r="E30" i="39"/>
  <c r="C29" i="39"/>
  <c r="G30" i="39"/>
  <c r="G29" i="39"/>
  <c r="G28" i="39"/>
  <c r="B26" i="39"/>
  <c r="B27" i="39"/>
  <c r="D30" i="39"/>
  <c r="E29" i="39"/>
  <c r="F27" i="39"/>
  <c r="E27" i="39"/>
  <c r="C28" i="39"/>
  <c r="E28" i="39"/>
  <c r="F26" i="39"/>
  <c r="E26" i="39"/>
  <c r="D28" i="39"/>
  <c r="D27" i="39"/>
  <c r="C26" i="39"/>
  <c r="G26" i="39"/>
  <c r="F28" i="39"/>
  <c r="G27" i="39"/>
  <c r="C27" i="39"/>
  <c r="A189" i="28"/>
  <c r="A159" i="35"/>
  <c r="A181" i="28"/>
  <c r="A149" i="28"/>
  <c r="A199" i="35"/>
  <c r="A175" i="35"/>
  <c r="A157" i="28"/>
  <c r="A205" i="28"/>
  <c r="A173" i="28"/>
  <c r="A141" i="28"/>
  <c r="A197" i="28"/>
  <c r="A165" i="28"/>
  <c r="A167" i="35"/>
  <c r="A199" i="28"/>
  <c r="A191" i="28"/>
  <c r="A183" i="28"/>
  <c r="A175" i="28"/>
  <c r="A167" i="28"/>
  <c r="A159" i="28"/>
  <c r="A151" i="28"/>
  <c r="A143" i="28"/>
  <c r="A201" i="35"/>
  <c r="A191" i="35"/>
  <c r="A177" i="35"/>
  <c r="A169" i="35"/>
  <c r="A161" i="35"/>
  <c r="A201" i="28"/>
  <c r="A193" i="28"/>
  <c r="A185" i="28"/>
  <c r="A177" i="28"/>
  <c r="A169" i="28"/>
  <c r="A161" i="28"/>
  <c r="A153" i="28"/>
  <c r="A145" i="28"/>
  <c r="A137" i="28"/>
  <c r="A203" i="35"/>
  <c r="A195" i="35"/>
  <c r="A193" i="35"/>
  <c r="A179" i="35"/>
  <c r="A171" i="35"/>
  <c r="A163" i="35"/>
  <c r="A203" i="28"/>
  <c r="A195" i="28"/>
  <c r="A187" i="28"/>
  <c r="A179" i="28"/>
  <c r="A171" i="28"/>
  <c r="A163" i="28"/>
  <c r="A155" i="28"/>
  <c r="A147" i="28"/>
  <c r="A139" i="28"/>
  <c r="A205" i="35"/>
  <c r="A197" i="35"/>
  <c r="A173" i="35"/>
  <c r="A165" i="35"/>
  <c r="A157" i="35"/>
  <c r="A204" i="38"/>
  <c r="A204" i="37"/>
  <c r="A204" i="28"/>
  <c r="A204" i="35"/>
  <c r="A200" i="38"/>
  <c r="A200" i="37"/>
  <c r="A200" i="28"/>
  <c r="A200" i="35"/>
  <c r="A196" i="38"/>
  <c r="A196" i="37"/>
  <c r="A196" i="28"/>
  <c r="A196" i="35"/>
  <c r="A192" i="38"/>
  <c r="A192" i="37"/>
  <c r="A192" i="35"/>
  <c r="A192" i="28"/>
  <c r="A188" i="38"/>
  <c r="A188" i="37"/>
  <c r="A188" i="28"/>
  <c r="A182" i="38"/>
  <c r="A182" i="35"/>
  <c r="A182" i="37"/>
  <c r="A182" i="28"/>
  <c r="A178" i="38"/>
  <c r="A178" i="37"/>
  <c r="A178" i="35"/>
  <c r="A178" i="28"/>
  <c r="A176" i="38"/>
  <c r="A176" i="37"/>
  <c r="A176" i="35"/>
  <c r="A176" i="28"/>
  <c r="A172" i="38"/>
  <c r="A172" i="37"/>
  <c r="A172" i="35"/>
  <c r="A172" i="28"/>
  <c r="A168" i="38"/>
  <c r="A168" i="37"/>
  <c r="A168" i="35"/>
  <c r="A168" i="28"/>
  <c r="A164" i="38"/>
  <c r="A164" i="37"/>
  <c r="A164" i="35"/>
  <c r="A164" i="28"/>
  <c r="A160" i="38"/>
  <c r="A160" i="37"/>
  <c r="A160" i="35"/>
  <c r="A160" i="28"/>
  <c r="A156" i="38"/>
  <c r="A156" i="37"/>
  <c r="A156" i="35"/>
  <c r="A156" i="28"/>
  <c r="A152" i="38"/>
  <c r="A152" i="37"/>
  <c r="A152" i="35"/>
  <c r="A152" i="28"/>
  <c r="A148" i="38"/>
  <c r="A148" i="37"/>
  <c r="A148" i="35"/>
  <c r="A148" i="28"/>
  <c r="A144" i="38"/>
  <c r="A144" i="37"/>
  <c r="A144" i="35"/>
  <c r="A144" i="28"/>
  <c r="A140" i="38"/>
  <c r="A140" i="37"/>
  <c r="A140" i="35"/>
  <c r="A140" i="28"/>
  <c r="A138" i="38"/>
  <c r="A138" i="37"/>
  <c r="A138" i="35"/>
  <c r="A138" i="28"/>
  <c r="A188" i="35"/>
  <c r="A202" i="38"/>
  <c r="A202" i="37"/>
  <c r="A202" i="35"/>
  <c r="A202" i="28"/>
  <c r="A198" i="38"/>
  <c r="A198" i="37"/>
  <c r="A198" i="35"/>
  <c r="A198" i="28"/>
  <c r="A194" i="38"/>
  <c r="A194" i="37"/>
  <c r="A194" i="35"/>
  <c r="A194" i="28"/>
  <c r="A190" i="38"/>
  <c r="A190" i="37"/>
  <c r="A190" i="28"/>
  <c r="A186" i="38"/>
  <c r="A186" i="37"/>
  <c r="A186" i="28"/>
  <c r="A184" i="38"/>
  <c r="A184" i="37"/>
  <c r="A184" i="28"/>
  <c r="A180" i="38"/>
  <c r="A180" i="37"/>
  <c r="A180" i="35"/>
  <c r="A180" i="28"/>
  <c r="A174" i="38"/>
  <c r="A174" i="37"/>
  <c r="A174" i="35"/>
  <c r="A174" i="28"/>
  <c r="A170" i="38"/>
  <c r="A170" i="37"/>
  <c r="A170" i="35"/>
  <c r="A170" i="28"/>
  <c r="A166" i="38"/>
  <c r="A166" i="37"/>
  <c r="A166" i="35"/>
  <c r="A166" i="28"/>
  <c r="A162" i="38"/>
  <c r="A162" i="37"/>
  <c r="A162" i="35"/>
  <c r="A162" i="28"/>
  <c r="A158" i="38"/>
  <c r="A158" i="37"/>
  <c r="A158" i="35"/>
  <c r="A158" i="28"/>
  <c r="A154" i="38"/>
  <c r="A154" i="37"/>
  <c r="A154" i="35"/>
  <c r="A154" i="28"/>
  <c r="A150" i="38"/>
  <c r="A150" i="37"/>
  <c r="A150" i="35"/>
  <c r="A150" i="28"/>
  <c r="A146" i="38"/>
  <c r="A146" i="37"/>
  <c r="A146" i="35"/>
  <c r="A146" i="28"/>
  <c r="A142" i="38"/>
  <c r="A142" i="37"/>
  <c r="A142" i="35"/>
  <c r="A142" i="28"/>
  <c r="A184" i="35"/>
  <c r="A189" i="35"/>
  <c r="A187" i="35"/>
  <c r="A185" i="35"/>
  <c r="A183" i="35"/>
  <c r="A187" i="37"/>
  <c r="A185" i="37"/>
  <c r="A177" i="37"/>
  <c r="A175" i="37"/>
  <c r="A173" i="37"/>
  <c r="A171" i="37"/>
  <c r="A151" i="37"/>
  <c r="A149" i="37"/>
  <c r="A143" i="37"/>
  <c r="A141" i="37"/>
  <c r="A181" i="35"/>
  <c r="A169" i="37"/>
  <c r="A167" i="37"/>
  <c r="A165" i="37"/>
  <c r="A155" i="35"/>
  <c r="A153" i="35"/>
  <c r="A151" i="35"/>
  <c r="A149" i="35"/>
  <c r="A147" i="35"/>
  <c r="A145" i="35"/>
  <c r="A143" i="35"/>
  <c r="A141" i="35"/>
  <c r="A139" i="35"/>
  <c r="A137" i="35"/>
  <c r="A183" i="37"/>
  <c r="A163" i="37"/>
  <c r="A161" i="37"/>
  <c r="A159" i="37"/>
  <c r="A157" i="37"/>
  <c r="A155" i="37"/>
  <c r="A153" i="37"/>
  <c r="A147" i="37"/>
  <c r="A145" i="37"/>
  <c r="A139" i="37"/>
  <c r="A205" i="37"/>
  <c r="A203" i="37"/>
  <c r="A201" i="37"/>
  <c r="A199" i="37"/>
  <c r="A197" i="37"/>
  <c r="A195" i="37"/>
  <c r="A193" i="37"/>
  <c r="A191" i="37"/>
  <c r="A189" i="37"/>
  <c r="A181" i="37"/>
  <c r="A179" i="37"/>
  <c r="A137" i="37"/>
  <c r="D12" i="39"/>
  <c r="D13" i="39"/>
  <c r="D14" i="39"/>
  <c r="D15" i="39"/>
  <c r="D11" i="39"/>
  <c r="C12" i="39"/>
  <c r="C13" i="39"/>
  <c r="C14" i="39"/>
  <c r="C15" i="39"/>
  <c r="C11" i="39"/>
  <c r="A12" i="39"/>
  <c r="A19" i="39" s="1"/>
  <c r="A27" i="39" s="1"/>
  <c r="A13" i="39"/>
  <c r="A20" i="39" s="1"/>
  <c r="A28" i="39" s="1"/>
  <c r="A14" i="39"/>
  <c r="A21" i="39" s="1"/>
  <c r="A29" i="39" s="1"/>
  <c r="A15" i="39"/>
  <c r="A22" i="39" s="1"/>
  <c r="A30" i="39" s="1"/>
  <c r="A11" i="39"/>
  <c r="A18" i="39" s="1"/>
  <c r="A26" i="39" s="1"/>
  <c r="A37" i="39" l="1"/>
  <c r="A45" i="39"/>
  <c r="A36" i="39"/>
  <c r="A44" i="39"/>
  <c r="A38" i="39"/>
  <c r="A46" i="39"/>
  <c r="A34" i="39"/>
  <c r="A42" i="39"/>
  <c r="A35" i="39"/>
  <c r="A43" i="39"/>
  <c r="P7" i="35"/>
  <c r="P7" i="37" s="1"/>
  <c r="Q7" i="35"/>
  <c r="Q7" i="37" s="1"/>
  <c r="R7" i="35"/>
  <c r="R7" i="37" s="1"/>
  <c r="S7" i="35"/>
  <c r="S7" i="37" s="1"/>
  <c r="T7" i="35"/>
  <c r="T7" i="37" s="1"/>
  <c r="P8" i="35"/>
  <c r="P8" i="37" s="1"/>
  <c r="Q8" i="35"/>
  <c r="Q8" i="37" s="1"/>
  <c r="R8" i="35"/>
  <c r="R8" i="37" s="1"/>
  <c r="S8" i="35"/>
  <c r="S8" i="37" s="1"/>
  <c r="T8" i="35"/>
  <c r="T8" i="37" s="1"/>
  <c r="P9" i="35"/>
  <c r="P9" i="37" s="1"/>
  <c r="Q9" i="35"/>
  <c r="Q9" i="37" s="1"/>
  <c r="R9" i="35"/>
  <c r="R9" i="37" s="1"/>
  <c r="S9" i="35"/>
  <c r="S9" i="37" s="1"/>
  <c r="T9" i="35"/>
  <c r="T9" i="37" s="1"/>
  <c r="P10" i="35"/>
  <c r="P10" i="37" s="1"/>
  <c r="Q10" i="35"/>
  <c r="Q10" i="37" s="1"/>
  <c r="R10" i="35"/>
  <c r="R10" i="37" s="1"/>
  <c r="S10" i="35"/>
  <c r="S10" i="37" s="1"/>
  <c r="T10" i="35"/>
  <c r="T10" i="37" s="1"/>
  <c r="P11" i="35"/>
  <c r="P11" i="37" s="1"/>
  <c r="Q11" i="35"/>
  <c r="Q11" i="37" s="1"/>
  <c r="R11" i="35"/>
  <c r="R11" i="37" s="1"/>
  <c r="S11" i="35"/>
  <c r="S11" i="37" s="1"/>
  <c r="T11" i="35"/>
  <c r="T11" i="37" s="1"/>
  <c r="P12" i="35"/>
  <c r="P12" i="37" s="1"/>
  <c r="Q12" i="35"/>
  <c r="Q12" i="37" s="1"/>
  <c r="R12" i="35"/>
  <c r="R12" i="37" s="1"/>
  <c r="S12" i="35"/>
  <c r="S12" i="37" s="1"/>
  <c r="T12" i="35"/>
  <c r="T12" i="37" s="1"/>
  <c r="P13" i="35"/>
  <c r="P13" i="37" s="1"/>
  <c r="Q13" i="35"/>
  <c r="Q13" i="37" s="1"/>
  <c r="R13" i="35"/>
  <c r="R13" i="37" s="1"/>
  <c r="S13" i="35"/>
  <c r="S13" i="37" s="1"/>
  <c r="T13" i="35"/>
  <c r="T13" i="37" s="1"/>
  <c r="P14" i="35"/>
  <c r="P14" i="37" s="1"/>
  <c r="Q14" i="35"/>
  <c r="Q14" i="37" s="1"/>
  <c r="R14" i="35"/>
  <c r="R14" i="37" s="1"/>
  <c r="S14" i="35"/>
  <c r="S14" i="37" s="1"/>
  <c r="T14" i="35"/>
  <c r="T14" i="37" s="1"/>
  <c r="P15" i="35"/>
  <c r="P15" i="37" s="1"/>
  <c r="Q15" i="35"/>
  <c r="Q15" i="37" s="1"/>
  <c r="R15" i="35"/>
  <c r="R15" i="37" s="1"/>
  <c r="S15" i="35"/>
  <c r="S15" i="37" s="1"/>
  <c r="T15" i="35"/>
  <c r="T15" i="37" s="1"/>
  <c r="P16" i="35"/>
  <c r="P16" i="37" s="1"/>
  <c r="Q16" i="35"/>
  <c r="Q16" i="37" s="1"/>
  <c r="R16" i="35"/>
  <c r="R16" i="37" s="1"/>
  <c r="S16" i="35"/>
  <c r="S16" i="37" s="1"/>
  <c r="T16" i="35"/>
  <c r="T16" i="37" s="1"/>
  <c r="P17" i="35"/>
  <c r="P17" i="37" s="1"/>
  <c r="Q17" i="35"/>
  <c r="Q17" i="37" s="1"/>
  <c r="R17" i="35"/>
  <c r="R17" i="37" s="1"/>
  <c r="S17" i="35"/>
  <c r="S17" i="37" s="1"/>
  <c r="T17" i="35"/>
  <c r="T17" i="37" s="1"/>
  <c r="P18" i="35"/>
  <c r="P18" i="37" s="1"/>
  <c r="Q18" i="35"/>
  <c r="Q18" i="37" s="1"/>
  <c r="R18" i="35"/>
  <c r="R18" i="37" s="1"/>
  <c r="S18" i="35"/>
  <c r="S18" i="37" s="1"/>
  <c r="T18" i="35"/>
  <c r="T18" i="37" s="1"/>
  <c r="P19" i="35"/>
  <c r="P19" i="37" s="1"/>
  <c r="Q19" i="35"/>
  <c r="Q19" i="37" s="1"/>
  <c r="R19" i="35"/>
  <c r="R19" i="37" s="1"/>
  <c r="S19" i="35"/>
  <c r="S19" i="37" s="1"/>
  <c r="T19" i="35"/>
  <c r="T19" i="37" s="1"/>
  <c r="P20" i="35"/>
  <c r="P20" i="37" s="1"/>
  <c r="Q20" i="35"/>
  <c r="Q20" i="37" s="1"/>
  <c r="R20" i="35"/>
  <c r="R20" i="37" s="1"/>
  <c r="S20" i="35"/>
  <c r="S20" i="37" s="1"/>
  <c r="T20" i="35"/>
  <c r="T20" i="37" s="1"/>
  <c r="P21" i="35"/>
  <c r="P21" i="37" s="1"/>
  <c r="Q21" i="35"/>
  <c r="Q21" i="37" s="1"/>
  <c r="R21" i="35"/>
  <c r="R21" i="37" s="1"/>
  <c r="S21" i="35"/>
  <c r="S21" i="37" s="1"/>
  <c r="T21" i="35"/>
  <c r="T21" i="37" s="1"/>
  <c r="P22" i="35"/>
  <c r="P22" i="37" s="1"/>
  <c r="Q22" i="35"/>
  <c r="Q22" i="37" s="1"/>
  <c r="R22" i="35"/>
  <c r="R22" i="37" s="1"/>
  <c r="S22" i="35"/>
  <c r="S22" i="37" s="1"/>
  <c r="T22" i="35"/>
  <c r="T22" i="37" s="1"/>
  <c r="P23" i="35"/>
  <c r="P23" i="37" s="1"/>
  <c r="Q23" i="35"/>
  <c r="Q23" i="37" s="1"/>
  <c r="R23" i="35"/>
  <c r="R23" i="37" s="1"/>
  <c r="S23" i="35"/>
  <c r="S23" i="37" s="1"/>
  <c r="T23" i="35"/>
  <c r="T23" i="37" s="1"/>
  <c r="P24" i="35"/>
  <c r="P24" i="37" s="1"/>
  <c r="Q24" i="35"/>
  <c r="Q24" i="37" s="1"/>
  <c r="R24" i="35"/>
  <c r="R24" i="37" s="1"/>
  <c r="S24" i="35"/>
  <c r="S24" i="37" s="1"/>
  <c r="T24" i="35"/>
  <c r="T24" i="37" s="1"/>
  <c r="P25" i="35"/>
  <c r="P25" i="37" s="1"/>
  <c r="Q25" i="35"/>
  <c r="Q25" i="37" s="1"/>
  <c r="R25" i="35"/>
  <c r="R25" i="37" s="1"/>
  <c r="S25" i="35"/>
  <c r="S25" i="37" s="1"/>
  <c r="T25" i="35"/>
  <c r="T25" i="37" s="1"/>
  <c r="P26" i="35"/>
  <c r="P26" i="37" s="1"/>
  <c r="Q26" i="35"/>
  <c r="Q26" i="37" s="1"/>
  <c r="R26" i="35"/>
  <c r="R26" i="37" s="1"/>
  <c r="S26" i="35"/>
  <c r="S26" i="37" s="1"/>
  <c r="T26" i="35"/>
  <c r="T26" i="37" s="1"/>
  <c r="P27" i="35"/>
  <c r="P27" i="37" s="1"/>
  <c r="Q27" i="35"/>
  <c r="Q27" i="37" s="1"/>
  <c r="R27" i="35"/>
  <c r="R27" i="37" s="1"/>
  <c r="S27" i="35"/>
  <c r="S27" i="37" s="1"/>
  <c r="T27" i="35"/>
  <c r="T27" i="37" s="1"/>
  <c r="P28" i="35"/>
  <c r="P28" i="37" s="1"/>
  <c r="Q28" i="35"/>
  <c r="Q28" i="37" s="1"/>
  <c r="R28" i="35"/>
  <c r="R28" i="37" s="1"/>
  <c r="S28" i="35"/>
  <c r="S28" i="37" s="1"/>
  <c r="T28" i="35"/>
  <c r="T28" i="37" s="1"/>
  <c r="P29" i="35"/>
  <c r="P29" i="37" s="1"/>
  <c r="Q29" i="35"/>
  <c r="Q29" i="37" s="1"/>
  <c r="R29" i="35"/>
  <c r="R29" i="37" s="1"/>
  <c r="S29" i="35"/>
  <c r="S29" i="37" s="1"/>
  <c r="T29" i="35"/>
  <c r="T29" i="37" s="1"/>
  <c r="P30" i="35"/>
  <c r="P30" i="37" s="1"/>
  <c r="Q30" i="35"/>
  <c r="Q30" i="37" s="1"/>
  <c r="R30" i="35"/>
  <c r="R30" i="37" s="1"/>
  <c r="S30" i="35"/>
  <c r="S30" i="37" s="1"/>
  <c r="T30" i="35"/>
  <c r="T30" i="37" s="1"/>
  <c r="P31" i="35"/>
  <c r="P31" i="37" s="1"/>
  <c r="Q31" i="35"/>
  <c r="Q31" i="37" s="1"/>
  <c r="R31" i="35"/>
  <c r="R31" i="37" s="1"/>
  <c r="S31" i="35"/>
  <c r="S31" i="37" s="1"/>
  <c r="T31" i="35"/>
  <c r="T31" i="37" s="1"/>
  <c r="P32" i="35"/>
  <c r="P32" i="37" s="1"/>
  <c r="Q32" i="35"/>
  <c r="Q32" i="37" s="1"/>
  <c r="R32" i="35"/>
  <c r="R32" i="37" s="1"/>
  <c r="S32" i="35"/>
  <c r="S32" i="37" s="1"/>
  <c r="T32" i="35"/>
  <c r="T32" i="37" s="1"/>
  <c r="P33" i="35"/>
  <c r="P33" i="37" s="1"/>
  <c r="Q33" i="35"/>
  <c r="Q33" i="37" s="1"/>
  <c r="R33" i="35"/>
  <c r="R33" i="37" s="1"/>
  <c r="S33" i="35"/>
  <c r="S33" i="37" s="1"/>
  <c r="T33" i="35"/>
  <c r="T33" i="37" s="1"/>
  <c r="P34" i="35"/>
  <c r="P34" i="37" s="1"/>
  <c r="Q34" i="35"/>
  <c r="Q34" i="37" s="1"/>
  <c r="R34" i="35"/>
  <c r="R34" i="37" s="1"/>
  <c r="S34" i="35"/>
  <c r="S34" i="37" s="1"/>
  <c r="T34" i="35"/>
  <c r="T34" i="37" s="1"/>
  <c r="P35" i="35"/>
  <c r="P35" i="37" s="1"/>
  <c r="Q35" i="35"/>
  <c r="Q35" i="37" s="1"/>
  <c r="R35" i="35"/>
  <c r="R35" i="37" s="1"/>
  <c r="S35" i="35"/>
  <c r="S35" i="37" s="1"/>
  <c r="T35" i="35"/>
  <c r="T35" i="37" s="1"/>
  <c r="P36" i="35"/>
  <c r="P36" i="37" s="1"/>
  <c r="Q36" i="35"/>
  <c r="Q36" i="37" s="1"/>
  <c r="R36" i="35"/>
  <c r="R36" i="37" s="1"/>
  <c r="S36" i="35"/>
  <c r="S36" i="37" s="1"/>
  <c r="T36" i="35"/>
  <c r="T36" i="37" s="1"/>
  <c r="P37" i="35"/>
  <c r="P37" i="37" s="1"/>
  <c r="Q37" i="35"/>
  <c r="Q37" i="37" s="1"/>
  <c r="R37" i="35"/>
  <c r="R37" i="37" s="1"/>
  <c r="S37" i="35"/>
  <c r="S37" i="37" s="1"/>
  <c r="T37" i="35"/>
  <c r="T37" i="37" s="1"/>
  <c r="P38" i="35"/>
  <c r="P38" i="37" s="1"/>
  <c r="Q38" i="35"/>
  <c r="Q38" i="37" s="1"/>
  <c r="R38" i="35"/>
  <c r="R38" i="37" s="1"/>
  <c r="S38" i="35"/>
  <c r="S38" i="37" s="1"/>
  <c r="T38" i="35"/>
  <c r="T38" i="37" s="1"/>
  <c r="P39" i="35"/>
  <c r="P39" i="37" s="1"/>
  <c r="Q39" i="35"/>
  <c r="Q39" i="37" s="1"/>
  <c r="R39" i="35"/>
  <c r="R39" i="37" s="1"/>
  <c r="S39" i="35"/>
  <c r="S39" i="37" s="1"/>
  <c r="T39" i="35"/>
  <c r="T39" i="37" s="1"/>
  <c r="P40" i="35"/>
  <c r="P40" i="37" s="1"/>
  <c r="Q40" i="35"/>
  <c r="Q40" i="37" s="1"/>
  <c r="R40" i="35"/>
  <c r="R40" i="37" s="1"/>
  <c r="S40" i="35"/>
  <c r="S40" i="37" s="1"/>
  <c r="T40" i="35"/>
  <c r="T40" i="37" s="1"/>
  <c r="P41" i="35"/>
  <c r="P41" i="37" s="1"/>
  <c r="Q41" i="35"/>
  <c r="Q41" i="37" s="1"/>
  <c r="R41" i="35"/>
  <c r="R41" i="37" s="1"/>
  <c r="S41" i="35"/>
  <c r="S41" i="37" s="1"/>
  <c r="T41" i="35"/>
  <c r="T41" i="37" s="1"/>
  <c r="P42" i="35"/>
  <c r="P42" i="37" s="1"/>
  <c r="Q42" i="35"/>
  <c r="Q42" i="37" s="1"/>
  <c r="R42" i="35"/>
  <c r="R42" i="37" s="1"/>
  <c r="S42" i="35"/>
  <c r="S42" i="37" s="1"/>
  <c r="T42" i="35"/>
  <c r="T42" i="37" s="1"/>
  <c r="P43" i="35"/>
  <c r="P43" i="37" s="1"/>
  <c r="Q43" i="35"/>
  <c r="Q43" i="37" s="1"/>
  <c r="R43" i="35"/>
  <c r="R43" i="37" s="1"/>
  <c r="S43" i="35"/>
  <c r="S43" i="37" s="1"/>
  <c r="T43" i="35"/>
  <c r="T43" i="37" s="1"/>
  <c r="P44" i="35"/>
  <c r="P44" i="37" s="1"/>
  <c r="Q44" i="35"/>
  <c r="Q44" i="37" s="1"/>
  <c r="R44" i="35"/>
  <c r="R44" i="37" s="1"/>
  <c r="S44" i="35"/>
  <c r="S44" i="37" s="1"/>
  <c r="T44" i="35"/>
  <c r="T44" i="37" s="1"/>
  <c r="P45" i="35"/>
  <c r="P45" i="37" s="1"/>
  <c r="Q45" i="35"/>
  <c r="Q45" i="37" s="1"/>
  <c r="R45" i="35"/>
  <c r="R45" i="37" s="1"/>
  <c r="S45" i="35"/>
  <c r="S45" i="37" s="1"/>
  <c r="T45" i="35"/>
  <c r="T45" i="37" s="1"/>
  <c r="P46" i="35"/>
  <c r="P46" i="37" s="1"/>
  <c r="Q46" i="35"/>
  <c r="Q46" i="37" s="1"/>
  <c r="R46" i="35"/>
  <c r="R46" i="37" s="1"/>
  <c r="S46" i="35"/>
  <c r="S46" i="37" s="1"/>
  <c r="T46" i="35"/>
  <c r="T46" i="37" s="1"/>
  <c r="P47" i="35"/>
  <c r="P47" i="37" s="1"/>
  <c r="Q47" i="35"/>
  <c r="Q47" i="37" s="1"/>
  <c r="R47" i="35"/>
  <c r="R47" i="37" s="1"/>
  <c r="S47" i="35"/>
  <c r="S47" i="37" s="1"/>
  <c r="T47" i="35"/>
  <c r="T47" i="37" s="1"/>
  <c r="P48" i="35"/>
  <c r="P48" i="37" s="1"/>
  <c r="Q48" i="35"/>
  <c r="Q48" i="37" s="1"/>
  <c r="R48" i="35"/>
  <c r="R48" i="37" s="1"/>
  <c r="S48" i="35"/>
  <c r="S48" i="37" s="1"/>
  <c r="T48" i="35"/>
  <c r="T48" i="37" s="1"/>
  <c r="P49" i="35"/>
  <c r="P49" i="37" s="1"/>
  <c r="Q49" i="35"/>
  <c r="Q49" i="37" s="1"/>
  <c r="R49" i="35"/>
  <c r="R49" i="37" s="1"/>
  <c r="S49" i="35"/>
  <c r="S49" i="37" s="1"/>
  <c r="T49" i="35"/>
  <c r="T49" i="37" s="1"/>
  <c r="P50" i="35"/>
  <c r="P50" i="37" s="1"/>
  <c r="Q50" i="35"/>
  <c r="Q50" i="37" s="1"/>
  <c r="R50" i="35"/>
  <c r="R50" i="37" s="1"/>
  <c r="S50" i="35"/>
  <c r="S50" i="37" s="1"/>
  <c r="T50" i="35"/>
  <c r="T50" i="37" s="1"/>
  <c r="P51" i="35"/>
  <c r="P51" i="37" s="1"/>
  <c r="Q51" i="35"/>
  <c r="Q51" i="37" s="1"/>
  <c r="R51" i="35"/>
  <c r="R51" i="37" s="1"/>
  <c r="S51" i="35"/>
  <c r="S51" i="37" s="1"/>
  <c r="T51" i="35"/>
  <c r="T51" i="37" s="1"/>
  <c r="P52" i="35"/>
  <c r="P52" i="37" s="1"/>
  <c r="Q52" i="35"/>
  <c r="Q52" i="37" s="1"/>
  <c r="R52" i="35"/>
  <c r="R52" i="37" s="1"/>
  <c r="S52" i="35"/>
  <c r="S52" i="37" s="1"/>
  <c r="T52" i="35"/>
  <c r="T52" i="37" s="1"/>
  <c r="P53" i="35"/>
  <c r="P53" i="37" s="1"/>
  <c r="Q53" i="35"/>
  <c r="Q53" i="37" s="1"/>
  <c r="R53" i="35"/>
  <c r="R53" i="37" s="1"/>
  <c r="S53" i="35"/>
  <c r="S53" i="37" s="1"/>
  <c r="T53" i="35"/>
  <c r="T53" i="37" s="1"/>
  <c r="P54" i="35"/>
  <c r="P54" i="37" s="1"/>
  <c r="Q54" i="35"/>
  <c r="Q54" i="37" s="1"/>
  <c r="R54" i="35"/>
  <c r="R54" i="37" s="1"/>
  <c r="S54" i="35"/>
  <c r="S54" i="37" s="1"/>
  <c r="T54" i="35"/>
  <c r="T54" i="37" s="1"/>
  <c r="P55" i="35"/>
  <c r="P55" i="37" s="1"/>
  <c r="Q55" i="35"/>
  <c r="Q55" i="37" s="1"/>
  <c r="R55" i="35"/>
  <c r="R55" i="37" s="1"/>
  <c r="S55" i="35"/>
  <c r="S55" i="37" s="1"/>
  <c r="T55" i="35"/>
  <c r="T55" i="37" s="1"/>
  <c r="P56" i="35"/>
  <c r="P56" i="37" s="1"/>
  <c r="Q56" i="35"/>
  <c r="Q56" i="37" s="1"/>
  <c r="R56" i="35"/>
  <c r="R56" i="37" s="1"/>
  <c r="S56" i="35"/>
  <c r="S56" i="37" s="1"/>
  <c r="T56" i="35"/>
  <c r="T56" i="37" s="1"/>
  <c r="P57" i="35"/>
  <c r="P57" i="37" s="1"/>
  <c r="Q57" i="35"/>
  <c r="Q57" i="37" s="1"/>
  <c r="R57" i="35"/>
  <c r="R57" i="37" s="1"/>
  <c r="S57" i="35"/>
  <c r="S57" i="37" s="1"/>
  <c r="T57" i="35"/>
  <c r="T57" i="37" s="1"/>
  <c r="P58" i="35"/>
  <c r="P58" i="37" s="1"/>
  <c r="Q58" i="35"/>
  <c r="Q58" i="37" s="1"/>
  <c r="R58" i="35"/>
  <c r="R58" i="37" s="1"/>
  <c r="S58" i="35"/>
  <c r="S58" i="37" s="1"/>
  <c r="T58" i="35"/>
  <c r="T58" i="37" s="1"/>
  <c r="P59" i="35"/>
  <c r="P59" i="37" s="1"/>
  <c r="Q59" i="35"/>
  <c r="Q59" i="37" s="1"/>
  <c r="R59" i="35"/>
  <c r="R59" i="37" s="1"/>
  <c r="S59" i="35"/>
  <c r="S59" i="37" s="1"/>
  <c r="T59" i="35"/>
  <c r="T59" i="37" s="1"/>
  <c r="P60" i="35"/>
  <c r="P60" i="37" s="1"/>
  <c r="Q60" i="35"/>
  <c r="Q60" i="37" s="1"/>
  <c r="R60" i="35"/>
  <c r="R60" i="37" s="1"/>
  <c r="S60" i="35"/>
  <c r="S60" i="37" s="1"/>
  <c r="T60" i="35"/>
  <c r="T60" i="37" s="1"/>
  <c r="P61" i="35"/>
  <c r="P61" i="37" s="1"/>
  <c r="Q61" i="35"/>
  <c r="Q61" i="37" s="1"/>
  <c r="R61" i="35"/>
  <c r="R61" i="37" s="1"/>
  <c r="S61" i="35"/>
  <c r="S61" i="37" s="1"/>
  <c r="T61" i="35"/>
  <c r="T61" i="37" s="1"/>
  <c r="P62" i="35"/>
  <c r="P62" i="37" s="1"/>
  <c r="Q62" i="35"/>
  <c r="Q62" i="37" s="1"/>
  <c r="R62" i="35"/>
  <c r="R62" i="37" s="1"/>
  <c r="S62" i="35"/>
  <c r="S62" i="37" s="1"/>
  <c r="T62" i="35"/>
  <c r="T62" i="37" s="1"/>
  <c r="P63" i="35"/>
  <c r="P63" i="37" s="1"/>
  <c r="Q63" i="35"/>
  <c r="Q63" i="37" s="1"/>
  <c r="R63" i="35"/>
  <c r="R63" i="37" s="1"/>
  <c r="S63" i="35"/>
  <c r="S63" i="37" s="1"/>
  <c r="T63" i="35"/>
  <c r="T63" i="37" s="1"/>
  <c r="P64" i="35"/>
  <c r="P64" i="37" s="1"/>
  <c r="Q64" i="35"/>
  <c r="Q64" i="37" s="1"/>
  <c r="R64" i="35"/>
  <c r="R64" i="37" s="1"/>
  <c r="S64" i="35"/>
  <c r="S64" i="37" s="1"/>
  <c r="T64" i="35"/>
  <c r="T64" i="37" s="1"/>
  <c r="P65" i="35"/>
  <c r="P65" i="37" s="1"/>
  <c r="Q65" i="35"/>
  <c r="Q65" i="37" s="1"/>
  <c r="R65" i="35"/>
  <c r="R65" i="37" s="1"/>
  <c r="S65" i="35"/>
  <c r="S65" i="37" s="1"/>
  <c r="T65" i="35"/>
  <c r="T65" i="37" s="1"/>
  <c r="P66" i="35"/>
  <c r="P66" i="37" s="1"/>
  <c r="Q66" i="35"/>
  <c r="Q66" i="37" s="1"/>
  <c r="R66" i="35"/>
  <c r="R66" i="37" s="1"/>
  <c r="S66" i="35"/>
  <c r="S66" i="37" s="1"/>
  <c r="T66" i="35"/>
  <c r="T66" i="37" s="1"/>
  <c r="P67" i="35"/>
  <c r="P67" i="37" s="1"/>
  <c r="Q67" i="35"/>
  <c r="Q67" i="37" s="1"/>
  <c r="R67" i="35"/>
  <c r="R67" i="37" s="1"/>
  <c r="S67" i="35"/>
  <c r="S67" i="37" s="1"/>
  <c r="T67" i="35"/>
  <c r="T67" i="37" s="1"/>
  <c r="P68" i="35"/>
  <c r="P68" i="37" s="1"/>
  <c r="Q68" i="35"/>
  <c r="Q68" i="37" s="1"/>
  <c r="R68" i="35"/>
  <c r="R68" i="37" s="1"/>
  <c r="S68" i="35"/>
  <c r="S68" i="37" s="1"/>
  <c r="T68" i="35"/>
  <c r="T68" i="37" s="1"/>
  <c r="P69" i="35"/>
  <c r="P69" i="37" s="1"/>
  <c r="Q69" i="35"/>
  <c r="Q69" i="37" s="1"/>
  <c r="R69" i="35"/>
  <c r="R69" i="37" s="1"/>
  <c r="S69" i="35"/>
  <c r="S69" i="37" s="1"/>
  <c r="T69" i="35"/>
  <c r="T69" i="37" s="1"/>
  <c r="P70" i="35"/>
  <c r="P70" i="37" s="1"/>
  <c r="Q70" i="35"/>
  <c r="Q70" i="37" s="1"/>
  <c r="R70" i="35"/>
  <c r="R70" i="37" s="1"/>
  <c r="S70" i="35"/>
  <c r="S70" i="37" s="1"/>
  <c r="T70" i="35"/>
  <c r="T70" i="37" s="1"/>
  <c r="P71" i="35"/>
  <c r="P71" i="37" s="1"/>
  <c r="Q71" i="35"/>
  <c r="Q71" i="37" s="1"/>
  <c r="R71" i="35"/>
  <c r="R71" i="37" s="1"/>
  <c r="S71" i="35"/>
  <c r="S71" i="37" s="1"/>
  <c r="T71" i="35"/>
  <c r="T71" i="37" s="1"/>
  <c r="P72" i="35"/>
  <c r="P72" i="37" s="1"/>
  <c r="Q72" i="35"/>
  <c r="Q72" i="37" s="1"/>
  <c r="R72" i="35"/>
  <c r="R72" i="37" s="1"/>
  <c r="S72" i="35"/>
  <c r="S72" i="37" s="1"/>
  <c r="T72" i="35"/>
  <c r="T72" i="37" s="1"/>
  <c r="P73" i="35"/>
  <c r="P73" i="37" s="1"/>
  <c r="Q73" i="35"/>
  <c r="Q73" i="37" s="1"/>
  <c r="R73" i="35"/>
  <c r="R73" i="37" s="1"/>
  <c r="S73" i="35"/>
  <c r="S73" i="37" s="1"/>
  <c r="T73" i="35"/>
  <c r="T73" i="37" s="1"/>
  <c r="P74" i="35"/>
  <c r="P74" i="37" s="1"/>
  <c r="Q74" i="35"/>
  <c r="Q74" i="37" s="1"/>
  <c r="R74" i="35"/>
  <c r="R74" i="37" s="1"/>
  <c r="S74" i="35"/>
  <c r="S74" i="37" s="1"/>
  <c r="T74" i="35"/>
  <c r="T74" i="37" s="1"/>
  <c r="P75" i="35"/>
  <c r="P75" i="37" s="1"/>
  <c r="Q75" i="35"/>
  <c r="Q75" i="37" s="1"/>
  <c r="R75" i="35"/>
  <c r="R75" i="37" s="1"/>
  <c r="S75" i="35"/>
  <c r="S75" i="37" s="1"/>
  <c r="T75" i="35"/>
  <c r="T75" i="37" s="1"/>
  <c r="P76" i="35"/>
  <c r="P76" i="37" s="1"/>
  <c r="Q76" i="35"/>
  <c r="Q76" i="37" s="1"/>
  <c r="R76" i="35"/>
  <c r="R76" i="37" s="1"/>
  <c r="S76" i="35"/>
  <c r="S76" i="37" s="1"/>
  <c r="T76" i="35"/>
  <c r="T76" i="37" s="1"/>
  <c r="P77" i="35"/>
  <c r="P77" i="37" s="1"/>
  <c r="Q77" i="35"/>
  <c r="Q77" i="37" s="1"/>
  <c r="R77" i="35"/>
  <c r="R77" i="37" s="1"/>
  <c r="S77" i="35"/>
  <c r="S77" i="37" s="1"/>
  <c r="T77" i="35"/>
  <c r="T77" i="37" s="1"/>
  <c r="P78" i="35"/>
  <c r="P78" i="37" s="1"/>
  <c r="Q78" i="35"/>
  <c r="Q78" i="37" s="1"/>
  <c r="R78" i="35"/>
  <c r="R78" i="37" s="1"/>
  <c r="S78" i="35"/>
  <c r="S78" i="37" s="1"/>
  <c r="T78" i="35"/>
  <c r="T78" i="37" s="1"/>
  <c r="P79" i="35"/>
  <c r="P79" i="37" s="1"/>
  <c r="Q79" i="35"/>
  <c r="Q79" i="37" s="1"/>
  <c r="R79" i="35"/>
  <c r="R79" i="37" s="1"/>
  <c r="S79" i="35"/>
  <c r="S79" i="37" s="1"/>
  <c r="T79" i="35"/>
  <c r="T79" i="37" s="1"/>
  <c r="P80" i="35"/>
  <c r="P80" i="37" s="1"/>
  <c r="Q80" i="35"/>
  <c r="Q80" i="37" s="1"/>
  <c r="R80" i="35"/>
  <c r="R80" i="37" s="1"/>
  <c r="S80" i="35"/>
  <c r="S80" i="37" s="1"/>
  <c r="T80" i="35"/>
  <c r="T80" i="37" s="1"/>
  <c r="P81" i="35"/>
  <c r="P81" i="37" s="1"/>
  <c r="Q81" i="35"/>
  <c r="Q81" i="37" s="1"/>
  <c r="R81" i="35"/>
  <c r="R81" i="37" s="1"/>
  <c r="S81" i="35"/>
  <c r="S81" i="37" s="1"/>
  <c r="T81" i="35"/>
  <c r="T81" i="37" s="1"/>
  <c r="P82" i="35"/>
  <c r="P82" i="37" s="1"/>
  <c r="Q82" i="35"/>
  <c r="Q82" i="37" s="1"/>
  <c r="R82" i="35"/>
  <c r="R82" i="37" s="1"/>
  <c r="S82" i="35"/>
  <c r="S82" i="37" s="1"/>
  <c r="T82" i="35"/>
  <c r="T82" i="37" s="1"/>
  <c r="P83" i="35"/>
  <c r="P83" i="37" s="1"/>
  <c r="Q83" i="35"/>
  <c r="Q83" i="37" s="1"/>
  <c r="R83" i="35"/>
  <c r="R83" i="37" s="1"/>
  <c r="S83" i="35"/>
  <c r="S83" i="37" s="1"/>
  <c r="T83" i="35"/>
  <c r="T83" i="37" s="1"/>
  <c r="P84" i="35"/>
  <c r="P84" i="37" s="1"/>
  <c r="Q84" i="35"/>
  <c r="Q84" i="37" s="1"/>
  <c r="R84" i="35"/>
  <c r="R84" i="37" s="1"/>
  <c r="S84" i="35"/>
  <c r="S84" i="37" s="1"/>
  <c r="T84" i="35"/>
  <c r="T84" i="37" s="1"/>
  <c r="P85" i="35"/>
  <c r="P85" i="37" s="1"/>
  <c r="Q85" i="35"/>
  <c r="Q85" i="37" s="1"/>
  <c r="R85" i="35"/>
  <c r="R85" i="37" s="1"/>
  <c r="S85" i="35"/>
  <c r="S85" i="37" s="1"/>
  <c r="T85" i="35"/>
  <c r="T85" i="37" s="1"/>
  <c r="P86" i="35"/>
  <c r="P86" i="37" s="1"/>
  <c r="Q86" i="35"/>
  <c r="Q86" i="37" s="1"/>
  <c r="R86" i="35"/>
  <c r="R86" i="37" s="1"/>
  <c r="S86" i="35"/>
  <c r="S86" i="37" s="1"/>
  <c r="T86" i="35"/>
  <c r="T86" i="37" s="1"/>
  <c r="P87" i="35"/>
  <c r="P87" i="37" s="1"/>
  <c r="Q87" i="35"/>
  <c r="Q87" i="37" s="1"/>
  <c r="R87" i="35"/>
  <c r="R87" i="37" s="1"/>
  <c r="S87" i="35"/>
  <c r="S87" i="37" s="1"/>
  <c r="T87" i="35"/>
  <c r="T87" i="37" s="1"/>
  <c r="P88" i="35"/>
  <c r="P88" i="37" s="1"/>
  <c r="Q88" i="35"/>
  <c r="Q88" i="37" s="1"/>
  <c r="R88" i="35"/>
  <c r="R88" i="37" s="1"/>
  <c r="S88" i="35"/>
  <c r="S88" i="37" s="1"/>
  <c r="T88" i="35"/>
  <c r="T88" i="37" s="1"/>
  <c r="P89" i="35"/>
  <c r="P89" i="37" s="1"/>
  <c r="Q89" i="35"/>
  <c r="Q89" i="37" s="1"/>
  <c r="R89" i="35"/>
  <c r="R89" i="37" s="1"/>
  <c r="S89" i="35"/>
  <c r="S89" i="37" s="1"/>
  <c r="T89" i="35"/>
  <c r="T89" i="37" s="1"/>
  <c r="P90" i="35"/>
  <c r="P90" i="37" s="1"/>
  <c r="Q90" i="35"/>
  <c r="Q90" i="37" s="1"/>
  <c r="R90" i="35"/>
  <c r="R90" i="37" s="1"/>
  <c r="S90" i="35"/>
  <c r="S90" i="37" s="1"/>
  <c r="T90" i="35"/>
  <c r="T90" i="37" s="1"/>
  <c r="P91" i="35"/>
  <c r="P91" i="37" s="1"/>
  <c r="Q91" i="35"/>
  <c r="Q91" i="37" s="1"/>
  <c r="R91" i="35"/>
  <c r="R91" i="37" s="1"/>
  <c r="S91" i="35"/>
  <c r="S91" i="37" s="1"/>
  <c r="T91" i="35"/>
  <c r="T91" i="37" s="1"/>
  <c r="P92" i="35"/>
  <c r="P92" i="37" s="1"/>
  <c r="Q92" i="35"/>
  <c r="Q92" i="37" s="1"/>
  <c r="R92" i="35"/>
  <c r="R92" i="37" s="1"/>
  <c r="S92" i="35"/>
  <c r="S92" i="37" s="1"/>
  <c r="T92" i="35"/>
  <c r="T92" i="37" s="1"/>
  <c r="P93" i="35"/>
  <c r="P93" i="37" s="1"/>
  <c r="Q93" i="35"/>
  <c r="Q93" i="37" s="1"/>
  <c r="R93" i="35"/>
  <c r="R93" i="37" s="1"/>
  <c r="S93" i="35"/>
  <c r="S93" i="37" s="1"/>
  <c r="T93" i="35"/>
  <c r="T93" i="37" s="1"/>
  <c r="P94" i="35"/>
  <c r="P94" i="37" s="1"/>
  <c r="Q94" i="35"/>
  <c r="Q94" i="37" s="1"/>
  <c r="R94" i="35"/>
  <c r="R94" i="37" s="1"/>
  <c r="S94" i="35"/>
  <c r="S94" i="37" s="1"/>
  <c r="T94" i="35"/>
  <c r="T94" i="37" s="1"/>
  <c r="P95" i="35"/>
  <c r="P95" i="37" s="1"/>
  <c r="Q95" i="35"/>
  <c r="Q95" i="37" s="1"/>
  <c r="R95" i="35"/>
  <c r="R95" i="37" s="1"/>
  <c r="S95" i="35"/>
  <c r="S95" i="37" s="1"/>
  <c r="T95" i="35"/>
  <c r="T95" i="37" s="1"/>
  <c r="P96" i="35"/>
  <c r="P96" i="37" s="1"/>
  <c r="Q96" i="35"/>
  <c r="Q96" i="37" s="1"/>
  <c r="R96" i="35"/>
  <c r="R96" i="37" s="1"/>
  <c r="S96" i="35"/>
  <c r="S96" i="37" s="1"/>
  <c r="T96" i="35"/>
  <c r="T96" i="37" s="1"/>
  <c r="P97" i="35"/>
  <c r="P97" i="37" s="1"/>
  <c r="Q97" i="35"/>
  <c r="Q97" i="37" s="1"/>
  <c r="R97" i="35"/>
  <c r="R97" i="37" s="1"/>
  <c r="S97" i="35"/>
  <c r="S97" i="37" s="1"/>
  <c r="T97" i="35"/>
  <c r="T97" i="37" s="1"/>
  <c r="P98" i="35"/>
  <c r="P98" i="37" s="1"/>
  <c r="Q98" i="35"/>
  <c r="Q98" i="37" s="1"/>
  <c r="R98" i="35"/>
  <c r="R98" i="37" s="1"/>
  <c r="S98" i="35"/>
  <c r="S98" i="37" s="1"/>
  <c r="T98" i="35"/>
  <c r="T98" i="37" s="1"/>
  <c r="P99" i="35"/>
  <c r="P99" i="37" s="1"/>
  <c r="Q99" i="35"/>
  <c r="Q99" i="37" s="1"/>
  <c r="R99" i="35"/>
  <c r="R99" i="37" s="1"/>
  <c r="S99" i="35"/>
  <c r="S99" i="37" s="1"/>
  <c r="T99" i="35"/>
  <c r="T99" i="37" s="1"/>
  <c r="P100" i="35"/>
  <c r="P100" i="37" s="1"/>
  <c r="Q100" i="35"/>
  <c r="Q100" i="37" s="1"/>
  <c r="R100" i="35"/>
  <c r="R100" i="37" s="1"/>
  <c r="S100" i="35"/>
  <c r="S100" i="37" s="1"/>
  <c r="T100" i="35"/>
  <c r="T100" i="37" s="1"/>
  <c r="P101" i="35"/>
  <c r="P101" i="37" s="1"/>
  <c r="Q101" i="35"/>
  <c r="Q101" i="37" s="1"/>
  <c r="R101" i="35"/>
  <c r="R101" i="37" s="1"/>
  <c r="S101" i="35"/>
  <c r="S101" i="37" s="1"/>
  <c r="T101" i="35"/>
  <c r="T101" i="37" s="1"/>
  <c r="P102" i="35"/>
  <c r="P102" i="37" s="1"/>
  <c r="Q102" i="35"/>
  <c r="Q102" i="37" s="1"/>
  <c r="R102" i="35"/>
  <c r="R102" i="37" s="1"/>
  <c r="S102" i="35"/>
  <c r="S102" i="37" s="1"/>
  <c r="T102" i="35"/>
  <c r="T102" i="37" s="1"/>
  <c r="P103" i="35"/>
  <c r="P103" i="37" s="1"/>
  <c r="Q103" i="35"/>
  <c r="Q103" i="37" s="1"/>
  <c r="R103" i="35"/>
  <c r="R103" i="37" s="1"/>
  <c r="S103" i="35"/>
  <c r="S103" i="37" s="1"/>
  <c r="T103" i="35"/>
  <c r="T103" i="37" s="1"/>
  <c r="P104" i="35"/>
  <c r="P104" i="37" s="1"/>
  <c r="Q104" i="35"/>
  <c r="Q104" i="37" s="1"/>
  <c r="R104" i="35"/>
  <c r="R104" i="37" s="1"/>
  <c r="S104" i="35"/>
  <c r="S104" i="37" s="1"/>
  <c r="T104" i="35"/>
  <c r="T104" i="37" s="1"/>
  <c r="P105" i="35"/>
  <c r="P105" i="37" s="1"/>
  <c r="Q105" i="35"/>
  <c r="Q105" i="37" s="1"/>
  <c r="R105" i="35"/>
  <c r="R105" i="37" s="1"/>
  <c r="S105" i="35"/>
  <c r="S105" i="37" s="1"/>
  <c r="T105" i="35"/>
  <c r="T105" i="37" s="1"/>
  <c r="P106" i="35"/>
  <c r="P106" i="37" s="1"/>
  <c r="Q106" i="35"/>
  <c r="Q106" i="37" s="1"/>
  <c r="R106" i="35"/>
  <c r="R106" i="37" s="1"/>
  <c r="S106" i="35"/>
  <c r="S106" i="37" s="1"/>
  <c r="T106" i="35"/>
  <c r="T106" i="37" s="1"/>
  <c r="P107" i="35"/>
  <c r="P107" i="37" s="1"/>
  <c r="Q107" i="35"/>
  <c r="Q107" i="37" s="1"/>
  <c r="R107" i="35"/>
  <c r="R107" i="37" s="1"/>
  <c r="S107" i="35"/>
  <c r="S107" i="37" s="1"/>
  <c r="T107" i="35"/>
  <c r="T107" i="37" s="1"/>
  <c r="P108" i="35"/>
  <c r="P108" i="37" s="1"/>
  <c r="Q108" i="35"/>
  <c r="Q108" i="37" s="1"/>
  <c r="R108" i="35"/>
  <c r="R108" i="37" s="1"/>
  <c r="S108" i="35"/>
  <c r="S108" i="37" s="1"/>
  <c r="T108" i="35"/>
  <c r="T108" i="37" s="1"/>
  <c r="P109" i="35"/>
  <c r="P109" i="37" s="1"/>
  <c r="Q109" i="35"/>
  <c r="Q109" i="37" s="1"/>
  <c r="R109" i="35"/>
  <c r="R109" i="37" s="1"/>
  <c r="S109" i="35"/>
  <c r="S109" i="37" s="1"/>
  <c r="T109" i="35"/>
  <c r="T109" i="37" s="1"/>
  <c r="P110" i="35"/>
  <c r="P110" i="37" s="1"/>
  <c r="Q110" i="35"/>
  <c r="Q110" i="37" s="1"/>
  <c r="R110" i="35"/>
  <c r="R110" i="37" s="1"/>
  <c r="S110" i="35"/>
  <c r="S110" i="37" s="1"/>
  <c r="T110" i="35"/>
  <c r="T110" i="37" s="1"/>
  <c r="P111" i="35"/>
  <c r="P111" i="37" s="1"/>
  <c r="Q111" i="35"/>
  <c r="Q111" i="37" s="1"/>
  <c r="R111" i="35"/>
  <c r="R111" i="37" s="1"/>
  <c r="S111" i="35"/>
  <c r="S111" i="37" s="1"/>
  <c r="T111" i="35"/>
  <c r="T111" i="37" s="1"/>
  <c r="P112" i="35"/>
  <c r="P112" i="37" s="1"/>
  <c r="Q112" i="35"/>
  <c r="Q112" i="37" s="1"/>
  <c r="R112" i="35"/>
  <c r="R112" i="37" s="1"/>
  <c r="S112" i="35"/>
  <c r="S112" i="37" s="1"/>
  <c r="T112" i="35"/>
  <c r="T112" i="37" s="1"/>
  <c r="P113" i="35"/>
  <c r="P113" i="37" s="1"/>
  <c r="Q113" i="35"/>
  <c r="Q113" i="37" s="1"/>
  <c r="R113" i="35"/>
  <c r="R113" i="37" s="1"/>
  <c r="S113" i="35"/>
  <c r="S113" i="37" s="1"/>
  <c r="T113" i="35"/>
  <c r="T113" i="37" s="1"/>
  <c r="P114" i="35"/>
  <c r="P114" i="37" s="1"/>
  <c r="Q114" i="35"/>
  <c r="Q114" i="37" s="1"/>
  <c r="R114" i="35"/>
  <c r="R114" i="37" s="1"/>
  <c r="S114" i="35"/>
  <c r="S114" i="37" s="1"/>
  <c r="T114" i="35"/>
  <c r="T114" i="37" s="1"/>
  <c r="P115" i="35"/>
  <c r="P115" i="37" s="1"/>
  <c r="Q115" i="35"/>
  <c r="Q115" i="37" s="1"/>
  <c r="R115" i="35"/>
  <c r="R115" i="37" s="1"/>
  <c r="S115" i="35"/>
  <c r="S115" i="37" s="1"/>
  <c r="T115" i="35"/>
  <c r="T115" i="37" s="1"/>
  <c r="P116" i="35"/>
  <c r="P116" i="37" s="1"/>
  <c r="Q116" i="35"/>
  <c r="Q116" i="37" s="1"/>
  <c r="R116" i="35"/>
  <c r="R116" i="37" s="1"/>
  <c r="S116" i="35"/>
  <c r="S116" i="37" s="1"/>
  <c r="T116" i="35"/>
  <c r="T116" i="37" s="1"/>
  <c r="P117" i="35"/>
  <c r="P117" i="37" s="1"/>
  <c r="Q117" i="35"/>
  <c r="Q117" i="37" s="1"/>
  <c r="R117" i="35"/>
  <c r="R117" i="37" s="1"/>
  <c r="S117" i="35"/>
  <c r="S117" i="37" s="1"/>
  <c r="T117" i="35"/>
  <c r="T117" i="37" s="1"/>
  <c r="P118" i="35"/>
  <c r="P118" i="37" s="1"/>
  <c r="Q118" i="35"/>
  <c r="Q118" i="37" s="1"/>
  <c r="R118" i="35"/>
  <c r="R118" i="37" s="1"/>
  <c r="S118" i="35"/>
  <c r="S118" i="37" s="1"/>
  <c r="T118" i="35"/>
  <c r="T118" i="37" s="1"/>
  <c r="P119" i="35"/>
  <c r="P119" i="37" s="1"/>
  <c r="Q119" i="35"/>
  <c r="Q119" i="37" s="1"/>
  <c r="R119" i="35"/>
  <c r="R119" i="37" s="1"/>
  <c r="S119" i="35"/>
  <c r="S119" i="37" s="1"/>
  <c r="T119" i="35"/>
  <c r="T119" i="37" s="1"/>
  <c r="P120" i="35"/>
  <c r="P120" i="37" s="1"/>
  <c r="Q120" i="35"/>
  <c r="Q120" i="37" s="1"/>
  <c r="R120" i="35"/>
  <c r="R120" i="37" s="1"/>
  <c r="S120" i="35"/>
  <c r="S120" i="37" s="1"/>
  <c r="T120" i="35"/>
  <c r="T120" i="37" s="1"/>
  <c r="P121" i="35"/>
  <c r="P121" i="37" s="1"/>
  <c r="Q121" i="35"/>
  <c r="Q121" i="37" s="1"/>
  <c r="R121" i="35"/>
  <c r="R121" i="37" s="1"/>
  <c r="S121" i="35"/>
  <c r="S121" i="37" s="1"/>
  <c r="T121" i="35"/>
  <c r="T121" i="37" s="1"/>
  <c r="P122" i="35"/>
  <c r="P122" i="37" s="1"/>
  <c r="Q122" i="35"/>
  <c r="Q122" i="37" s="1"/>
  <c r="R122" i="35"/>
  <c r="R122" i="37" s="1"/>
  <c r="S122" i="35"/>
  <c r="S122" i="37" s="1"/>
  <c r="T122" i="35"/>
  <c r="T122" i="37" s="1"/>
  <c r="P123" i="35"/>
  <c r="P123" i="37" s="1"/>
  <c r="Q123" i="35"/>
  <c r="Q123" i="37" s="1"/>
  <c r="R123" i="35"/>
  <c r="R123" i="37" s="1"/>
  <c r="S123" i="35"/>
  <c r="S123" i="37" s="1"/>
  <c r="T123" i="35"/>
  <c r="T123" i="37" s="1"/>
  <c r="P124" i="35"/>
  <c r="P124" i="37" s="1"/>
  <c r="Q124" i="35"/>
  <c r="Q124" i="37" s="1"/>
  <c r="R124" i="35"/>
  <c r="R124" i="37" s="1"/>
  <c r="S124" i="35"/>
  <c r="S124" i="37" s="1"/>
  <c r="T124" i="35"/>
  <c r="T124" i="37" s="1"/>
  <c r="P125" i="35"/>
  <c r="P125" i="37" s="1"/>
  <c r="Q125" i="35"/>
  <c r="Q125" i="37" s="1"/>
  <c r="R125" i="35"/>
  <c r="R125" i="37" s="1"/>
  <c r="S125" i="35"/>
  <c r="S125" i="37" s="1"/>
  <c r="T125" i="35"/>
  <c r="T125" i="37" s="1"/>
  <c r="P126" i="35"/>
  <c r="P126" i="37" s="1"/>
  <c r="Q126" i="35"/>
  <c r="Q126" i="37" s="1"/>
  <c r="R126" i="35"/>
  <c r="R126" i="37" s="1"/>
  <c r="S126" i="35"/>
  <c r="S126" i="37" s="1"/>
  <c r="T126" i="35"/>
  <c r="T126" i="37" s="1"/>
  <c r="P127" i="35"/>
  <c r="P127" i="37" s="1"/>
  <c r="Q127" i="35"/>
  <c r="Q127" i="37" s="1"/>
  <c r="R127" i="35"/>
  <c r="R127" i="37" s="1"/>
  <c r="S127" i="35"/>
  <c r="S127" i="37" s="1"/>
  <c r="T127" i="35"/>
  <c r="T127" i="37" s="1"/>
  <c r="P128" i="35"/>
  <c r="P128" i="37" s="1"/>
  <c r="Q128" i="35"/>
  <c r="Q128" i="37" s="1"/>
  <c r="R128" i="35"/>
  <c r="R128" i="37" s="1"/>
  <c r="S128" i="35"/>
  <c r="S128" i="37" s="1"/>
  <c r="T128" i="35"/>
  <c r="T128" i="37" s="1"/>
  <c r="P129" i="35"/>
  <c r="P129" i="37" s="1"/>
  <c r="Q129" i="35"/>
  <c r="Q129" i="37" s="1"/>
  <c r="R129" i="35"/>
  <c r="R129" i="37" s="1"/>
  <c r="S129" i="35"/>
  <c r="S129" i="37" s="1"/>
  <c r="T129" i="35"/>
  <c r="T129" i="37" s="1"/>
  <c r="P130" i="35"/>
  <c r="P130" i="37" s="1"/>
  <c r="Q130" i="35"/>
  <c r="Q130" i="37" s="1"/>
  <c r="R130" i="35"/>
  <c r="R130" i="37" s="1"/>
  <c r="S130" i="35"/>
  <c r="S130" i="37" s="1"/>
  <c r="T130" i="35"/>
  <c r="T130" i="37" s="1"/>
  <c r="P131" i="35"/>
  <c r="P131" i="37" s="1"/>
  <c r="Q131" i="35"/>
  <c r="Q131" i="37" s="1"/>
  <c r="R131" i="35"/>
  <c r="R131" i="37" s="1"/>
  <c r="S131" i="35"/>
  <c r="S131" i="37" s="1"/>
  <c r="T131" i="35"/>
  <c r="T131" i="37" s="1"/>
  <c r="P132" i="35"/>
  <c r="P132" i="37" s="1"/>
  <c r="Q132" i="35"/>
  <c r="Q132" i="37" s="1"/>
  <c r="R132" i="35"/>
  <c r="R132" i="37" s="1"/>
  <c r="S132" i="35"/>
  <c r="S132" i="37" s="1"/>
  <c r="T132" i="35"/>
  <c r="T132" i="37" s="1"/>
  <c r="P133" i="35"/>
  <c r="P133" i="37" s="1"/>
  <c r="Q133" i="35"/>
  <c r="Q133" i="37" s="1"/>
  <c r="R133" i="35"/>
  <c r="R133" i="37" s="1"/>
  <c r="S133" i="35"/>
  <c r="S133" i="37" s="1"/>
  <c r="T133" i="35"/>
  <c r="T133" i="37" s="1"/>
  <c r="P134" i="35"/>
  <c r="P134" i="37" s="1"/>
  <c r="Q134" i="35"/>
  <c r="Q134" i="37" s="1"/>
  <c r="R134" i="35"/>
  <c r="R134" i="37" s="1"/>
  <c r="S134" i="35"/>
  <c r="S134" i="37" s="1"/>
  <c r="T134" i="35"/>
  <c r="T134" i="37" s="1"/>
  <c r="P135" i="35"/>
  <c r="P135" i="37" s="1"/>
  <c r="Q135" i="35"/>
  <c r="Q135" i="37" s="1"/>
  <c r="R135" i="35"/>
  <c r="R135" i="37" s="1"/>
  <c r="S135" i="35"/>
  <c r="S135" i="37" s="1"/>
  <c r="T135" i="35"/>
  <c r="T135" i="37" s="1"/>
  <c r="P136" i="35"/>
  <c r="P136" i="37" s="1"/>
  <c r="Q136" i="35"/>
  <c r="Q136" i="37" s="1"/>
  <c r="R136" i="35"/>
  <c r="R136" i="37" s="1"/>
  <c r="S136" i="35"/>
  <c r="S136" i="37" s="1"/>
  <c r="T136" i="35"/>
  <c r="T136" i="37" s="1"/>
  <c r="Q6" i="35"/>
  <c r="Q6" i="37" s="1"/>
  <c r="R6" i="35"/>
  <c r="R6" i="37" s="1"/>
  <c r="S6" i="35"/>
  <c r="S6" i="37" s="1"/>
  <c r="T6" i="35"/>
  <c r="T6" i="37" s="1"/>
  <c r="P6" i="35"/>
  <c r="B48" i="37" l="1"/>
  <c r="C48" i="37"/>
  <c r="B49" i="37"/>
  <c r="C49" i="37"/>
  <c r="B50" i="37"/>
  <c r="C50" i="37"/>
  <c r="B51" i="37"/>
  <c r="C51" i="37"/>
  <c r="B52" i="37"/>
  <c r="C52" i="37"/>
  <c r="B53" i="37"/>
  <c r="C53" i="37"/>
  <c r="B54" i="37"/>
  <c r="C54" i="37"/>
  <c r="B55" i="37"/>
  <c r="C55" i="37"/>
  <c r="B56" i="37"/>
  <c r="C56" i="37"/>
  <c r="B57" i="37"/>
  <c r="C57" i="37"/>
  <c r="B58" i="37"/>
  <c r="C58" i="37"/>
  <c r="B59" i="37"/>
  <c r="C59" i="37"/>
  <c r="B60" i="37"/>
  <c r="C60" i="37"/>
  <c r="B61" i="37"/>
  <c r="C61" i="37"/>
  <c r="B62" i="37"/>
  <c r="C62" i="37"/>
  <c r="B63" i="37"/>
  <c r="C63" i="37"/>
  <c r="B64" i="37"/>
  <c r="C64" i="37"/>
  <c r="B65" i="37"/>
  <c r="C65" i="37"/>
  <c r="B66" i="37"/>
  <c r="C66" i="37"/>
  <c r="B67" i="37"/>
  <c r="C67" i="37"/>
  <c r="B68" i="37"/>
  <c r="C68" i="37"/>
  <c r="B69" i="37"/>
  <c r="C69" i="37"/>
  <c r="B70" i="37"/>
  <c r="C70" i="37"/>
  <c r="B71" i="37"/>
  <c r="C71" i="37"/>
  <c r="B72" i="37"/>
  <c r="C72" i="37"/>
  <c r="B73" i="37"/>
  <c r="C73" i="37"/>
  <c r="B74" i="37"/>
  <c r="C74" i="37"/>
  <c r="B75" i="37"/>
  <c r="C75" i="37"/>
  <c r="B76" i="37"/>
  <c r="C76" i="37"/>
  <c r="B77" i="37"/>
  <c r="C77" i="37"/>
  <c r="B78" i="37"/>
  <c r="C78" i="37"/>
  <c r="B79" i="37"/>
  <c r="C79" i="37"/>
  <c r="B80" i="37"/>
  <c r="C80" i="37"/>
  <c r="B81" i="37"/>
  <c r="C81" i="37"/>
  <c r="B82" i="37"/>
  <c r="C82" i="37"/>
  <c r="B83" i="37"/>
  <c r="C83" i="37"/>
  <c r="B84" i="37"/>
  <c r="C84" i="37"/>
  <c r="B85" i="37"/>
  <c r="C85" i="37"/>
  <c r="B86" i="37"/>
  <c r="C86" i="37"/>
  <c r="B87" i="37"/>
  <c r="C87" i="37"/>
  <c r="B88" i="37"/>
  <c r="C88" i="37"/>
  <c r="B89" i="37"/>
  <c r="C89" i="37"/>
  <c r="B90" i="37"/>
  <c r="C90" i="37"/>
  <c r="B91" i="37"/>
  <c r="C91" i="37"/>
  <c r="B92" i="37"/>
  <c r="C92" i="37"/>
  <c r="B93" i="37"/>
  <c r="C93" i="37"/>
  <c r="B94" i="37"/>
  <c r="C94" i="37"/>
  <c r="B95" i="37"/>
  <c r="C95" i="37"/>
  <c r="B96" i="37"/>
  <c r="C96" i="37"/>
  <c r="B97" i="37"/>
  <c r="C97" i="37"/>
  <c r="B98" i="37"/>
  <c r="C98" i="37"/>
  <c r="B99" i="37"/>
  <c r="C99" i="37"/>
  <c r="B100" i="37"/>
  <c r="C100" i="37"/>
  <c r="B101" i="37"/>
  <c r="C101" i="37"/>
  <c r="B102" i="37"/>
  <c r="C102" i="37"/>
  <c r="B103" i="37"/>
  <c r="C103" i="37"/>
  <c r="B104" i="37"/>
  <c r="C104" i="37"/>
  <c r="B105" i="37"/>
  <c r="C105" i="37"/>
  <c r="B106" i="37"/>
  <c r="C106" i="37"/>
  <c r="B107" i="37"/>
  <c r="C107" i="37"/>
  <c r="B108" i="37"/>
  <c r="C108" i="37"/>
  <c r="B109" i="37"/>
  <c r="C109" i="37"/>
  <c r="B110" i="37"/>
  <c r="C110" i="37"/>
  <c r="B111" i="37"/>
  <c r="C111" i="37"/>
  <c r="B112" i="37"/>
  <c r="C112" i="37"/>
  <c r="B113" i="37"/>
  <c r="C113" i="37"/>
  <c r="B114" i="37"/>
  <c r="C114" i="37"/>
  <c r="B115" i="37"/>
  <c r="C115" i="37"/>
  <c r="B116" i="37"/>
  <c r="C116" i="37"/>
  <c r="B117" i="37"/>
  <c r="C117" i="37"/>
  <c r="B118" i="37"/>
  <c r="C118" i="37"/>
  <c r="B119" i="37"/>
  <c r="C119" i="37"/>
  <c r="B120" i="37"/>
  <c r="C120" i="37"/>
  <c r="B121" i="37"/>
  <c r="C121" i="37"/>
  <c r="B122" i="37"/>
  <c r="C122" i="37"/>
  <c r="B123" i="37"/>
  <c r="C123" i="37"/>
  <c r="B124" i="37"/>
  <c r="C124" i="37"/>
  <c r="B125" i="37"/>
  <c r="C125" i="37"/>
  <c r="B126" i="37"/>
  <c r="C126" i="37"/>
  <c r="B127" i="37"/>
  <c r="C127" i="37"/>
  <c r="B128" i="37"/>
  <c r="C128" i="37"/>
  <c r="B129" i="37"/>
  <c r="C129" i="37"/>
  <c r="B130" i="37"/>
  <c r="C130" i="37"/>
  <c r="U130" i="37"/>
  <c r="B131" i="37"/>
  <c r="C131" i="37"/>
  <c r="B132" i="37"/>
  <c r="C132" i="37"/>
  <c r="B133" i="37"/>
  <c r="C133" i="37"/>
  <c r="B134" i="37"/>
  <c r="C134" i="37"/>
  <c r="U134" i="37"/>
  <c r="B135" i="37"/>
  <c r="C135" i="37"/>
  <c r="U135" i="37"/>
  <c r="A136" i="37"/>
  <c r="B136" i="37"/>
  <c r="C136" i="37"/>
  <c r="B48" i="38"/>
  <c r="C48" i="38"/>
  <c r="B49" i="38"/>
  <c r="C49" i="38"/>
  <c r="B50" i="38"/>
  <c r="C50" i="38"/>
  <c r="B51" i="38"/>
  <c r="C51" i="38"/>
  <c r="B52" i="38"/>
  <c r="C52" i="38"/>
  <c r="B53" i="38"/>
  <c r="C53" i="38"/>
  <c r="B54" i="38"/>
  <c r="C54" i="38"/>
  <c r="B55" i="38"/>
  <c r="C55" i="38"/>
  <c r="B56" i="38"/>
  <c r="C56" i="38"/>
  <c r="B57" i="38"/>
  <c r="C57" i="38"/>
  <c r="B58" i="38"/>
  <c r="C58" i="38"/>
  <c r="B59" i="38"/>
  <c r="C59" i="38"/>
  <c r="B60" i="38"/>
  <c r="C60" i="38"/>
  <c r="B61" i="38"/>
  <c r="C61" i="38"/>
  <c r="B62" i="38"/>
  <c r="C62" i="38"/>
  <c r="B63" i="38"/>
  <c r="C63" i="38"/>
  <c r="B64" i="38"/>
  <c r="C64" i="38"/>
  <c r="B65" i="38"/>
  <c r="C65" i="38"/>
  <c r="B66" i="38"/>
  <c r="C66" i="38"/>
  <c r="B67" i="38"/>
  <c r="C67" i="38"/>
  <c r="B68" i="38"/>
  <c r="C68" i="38"/>
  <c r="B69" i="38"/>
  <c r="C69" i="38"/>
  <c r="B70" i="38"/>
  <c r="C70" i="38"/>
  <c r="B71" i="38"/>
  <c r="C71" i="38"/>
  <c r="B72" i="38"/>
  <c r="C72" i="38"/>
  <c r="B73" i="38"/>
  <c r="C73" i="38"/>
  <c r="B74" i="38"/>
  <c r="C74" i="38"/>
  <c r="B75" i="38"/>
  <c r="C75" i="38"/>
  <c r="B76" i="38"/>
  <c r="C76" i="38"/>
  <c r="B77" i="38"/>
  <c r="C77" i="38"/>
  <c r="B78" i="38"/>
  <c r="C78" i="38"/>
  <c r="B79" i="38"/>
  <c r="C79" i="38"/>
  <c r="B80" i="38"/>
  <c r="C80" i="38"/>
  <c r="B81" i="38"/>
  <c r="C81" i="38"/>
  <c r="B82" i="38"/>
  <c r="C82" i="38"/>
  <c r="B83" i="38"/>
  <c r="C83" i="38"/>
  <c r="B84" i="38"/>
  <c r="C84" i="38"/>
  <c r="B85" i="38"/>
  <c r="C85" i="38"/>
  <c r="B86" i="38"/>
  <c r="C86" i="38"/>
  <c r="B87" i="38"/>
  <c r="C87" i="38"/>
  <c r="B88" i="38"/>
  <c r="C88" i="38"/>
  <c r="B89" i="38"/>
  <c r="C89" i="38"/>
  <c r="B90" i="38"/>
  <c r="C90" i="38"/>
  <c r="B91" i="38"/>
  <c r="C91" i="38"/>
  <c r="B92" i="38"/>
  <c r="C92" i="38"/>
  <c r="B93" i="38"/>
  <c r="C93" i="38"/>
  <c r="B94" i="38"/>
  <c r="C94" i="38"/>
  <c r="B95" i="38"/>
  <c r="C95" i="38"/>
  <c r="B96" i="38"/>
  <c r="C96" i="38"/>
  <c r="B97" i="38"/>
  <c r="C97" i="38"/>
  <c r="B98" i="38"/>
  <c r="C98" i="38"/>
  <c r="B99" i="38"/>
  <c r="C99" i="38"/>
  <c r="B100" i="38"/>
  <c r="C100" i="38"/>
  <c r="B101" i="38"/>
  <c r="C101" i="38"/>
  <c r="B102" i="38"/>
  <c r="C102" i="38"/>
  <c r="B103" i="38"/>
  <c r="C103" i="38"/>
  <c r="B104" i="38"/>
  <c r="C104" i="38"/>
  <c r="B105" i="38"/>
  <c r="C105" i="38"/>
  <c r="B106" i="38"/>
  <c r="C106" i="38"/>
  <c r="B107" i="38"/>
  <c r="C107" i="38"/>
  <c r="B108" i="38"/>
  <c r="C108" i="38"/>
  <c r="B109" i="38"/>
  <c r="C109" i="38"/>
  <c r="B110" i="38"/>
  <c r="C110" i="38"/>
  <c r="B111" i="38"/>
  <c r="C111" i="38"/>
  <c r="B112" i="38"/>
  <c r="C112" i="38"/>
  <c r="B113" i="38"/>
  <c r="C113" i="38"/>
  <c r="B114" i="38"/>
  <c r="C114" i="38"/>
  <c r="B115" i="38"/>
  <c r="C115" i="38"/>
  <c r="B116" i="38"/>
  <c r="C116" i="38"/>
  <c r="B117" i="38"/>
  <c r="C117" i="38"/>
  <c r="B118" i="38"/>
  <c r="C118" i="38"/>
  <c r="B119" i="38"/>
  <c r="C119" i="38"/>
  <c r="B120" i="38"/>
  <c r="C120" i="38"/>
  <c r="B121" i="38"/>
  <c r="C121" i="38"/>
  <c r="B122" i="38"/>
  <c r="C122" i="38"/>
  <c r="B123" i="38"/>
  <c r="C123" i="38"/>
  <c r="B124" i="38"/>
  <c r="C124" i="38"/>
  <c r="B125" i="38"/>
  <c r="C125" i="38"/>
  <c r="B126" i="38"/>
  <c r="C126" i="38"/>
  <c r="B127" i="38"/>
  <c r="C127" i="38"/>
  <c r="B128" i="38"/>
  <c r="C128" i="38"/>
  <c r="B129" i="38"/>
  <c r="C129" i="38"/>
  <c r="B130" i="38"/>
  <c r="C130" i="38"/>
  <c r="B131" i="38"/>
  <c r="C131" i="38"/>
  <c r="B132" i="38"/>
  <c r="C132" i="38"/>
  <c r="B133" i="38"/>
  <c r="C133" i="38"/>
  <c r="B134" i="38"/>
  <c r="C134" i="38"/>
  <c r="B135" i="38"/>
  <c r="C135" i="38"/>
  <c r="A136" i="38"/>
  <c r="B136" i="38"/>
  <c r="C136" i="38"/>
  <c r="U56" i="37"/>
  <c r="U130" i="35"/>
  <c r="U131" i="35"/>
  <c r="U132" i="35"/>
  <c r="U134" i="35"/>
  <c r="U135" i="35"/>
  <c r="U136" i="35"/>
  <c r="P6" i="37"/>
  <c r="D7" i="35"/>
  <c r="D7" i="37" s="1"/>
  <c r="E7" i="35"/>
  <c r="E7" i="37" s="1"/>
  <c r="F7" i="35"/>
  <c r="F7" i="37" s="1"/>
  <c r="G7" i="35"/>
  <c r="G7" i="37" s="1"/>
  <c r="H7" i="35"/>
  <c r="H7" i="37" s="1"/>
  <c r="D8" i="35"/>
  <c r="D8" i="37" s="1"/>
  <c r="E8" i="35"/>
  <c r="E8" i="37" s="1"/>
  <c r="F8" i="35"/>
  <c r="F8" i="37" s="1"/>
  <c r="G8" i="35"/>
  <c r="G8" i="37" s="1"/>
  <c r="H8" i="35"/>
  <c r="H8" i="37" s="1"/>
  <c r="D9" i="35"/>
  <c r="D9" i="37" s="1"/>
  <c r="E9" i="35"/>
  <c r="E9" i="37" s="1"/>
  <c r="F9" i="35"/>
  <c r="F9" i="37" s="1"/>
  <c r="G9" i="35"/>
  <c r="G9" i="37" s="1"/>
  <c r="H9" i="35"/>
  <c r="H9" i="37" s="1"/>
  <c r="D10" i="35"/>
  <c r="D10" i="37" s="1"/>
  <c r="E10" i="35"/>
  <c r="E10" i="37" s="1"/>
  <c r="F10" i="35"/>
  <c r="F10" i="37" s="1"/>
  <c r="G10" i="35"/>
  <c r="G10" i="37" s="1"/>
  <c r="H10" i="35"/>
  <c r="H10" i="37" s="1"/>
  <c r="D11" i="35"/>
  <c r="D11" i="37" s="1"/>
  <c r="E11" i="35"/>
  <c r="E11" i="37" s="1"/>
  <c r="F11" i="35"/>
  <c r="F11" i="37" s="1"/>
  <c r="G11" i="35"/>
  <c r="G11" i="37" s="1"/>
  <c r="H11" i="35"/>
  <c r="H11" i="37" s="1"/>
  <c r="D12" i="35"/>
  <c r="D12" i="37" s="1"/>
  <c r="E12" i="35"/>
  <c r="E12" i="37" s="1"/>
  <c r="F12" i="35"/>
  <c r="F12" i="37" s="1"/>
  <c r="G12" i="35"/>
  <c r="G12" i="37" s="1"/>
  <c r="H12" i="35"/>
  <c r="H12" i="37" s="1"/>
  <c r="D13" i="35"/>
  <c r="D13" i="37" s="1"/>
  <c r="E13" i="35"/>
  <c r="E13" i="37" s="1"/>
  <c r="F13" i="35"/>
  <c r="F13" i="37" s="1"/>
  <c r="G13" i="35"/>
  <c r="G13" i="37" s="1"/>
  <c r="H13" i="35"/>
  <c r="H13" i="37" s="1"/>
  <c r="D14" i="35"/>
  <c r="D14" i="37" s="1"/>
  <c r="E14" i="35"/>
  <c r="E14" i="37" s="1"/>
  <c r="F14" i="35"/>
  <c r="F14" i="37" s="1"/>
  <c r="G14" i="35"/>
  <c r="G14" i="37" s="1"/>
  <c r="H14" i="35"/>
  <c r="H14" i="37" s="1"/>
  <c r="D15" i="35"/>
  <c r="D15" i="37" s="1"/>
  <c r="E15" i="35"/>
  <c r="E15" i="37" s="1"/>
  <c r="F15" i="35"/>
  <c r="F15" i="37" s="1"/>
  <c r="G15" i="35"/>
  <c r="G15" i="37" s="1"/>
  <c r="H15" i="35"/>
  <c r="H15" i="37" s="1"/>
  <c r="D16" i="35"/>
  <c r="D16" i="37" s="1"/>
  <c r="E16" i="35"/>
  <c r="E16" i="37" s="1"/>
  <c r="F16" i="35"/>
  <c r="F16" i="37" s="1"/>
  <c r="G16" i="35"/>
  <c r="G16" i="37" s="1"/>
  <c r="H16" i="35"/>
  <c r="H16" i="37" s="1"/>
  <c r="D17" i="35"/>
  <c r="D17" i="37" s="1"/>
  <c r="E17" i="35"/>
  <c r="E17" i="37" s="1"/>
  <c r="F17" i="35"/>
  <c r="F17" i="37" s="1"/>
  <c r="G17" i="35"/>
  <c r="G17" i="37" s="1"/>
  <c r="H17" i="35"/>
  <c r="H17" i="37" s="1"/>
  <c r="D18" i="35"/>
  <c r="D18" i="37" s="1"/>
  <c r="E18" i="35"/>
  <c r="E18" i="37" s="1"/>
  <c r="F18" i="35"/>
  <c r="F18" i="37" s="1"/>
  <c r="G18" i="35"/>
  <c r="G18" i="37" s="1"/>
  <c r="H18" i="35"/>
  <c r="H18" i="37" s="1"/>
  <c r="D19" i="35"/>
  <c r="D19" i="37" s="1"/>
  <c r="E19" i="35"/>
  <c r="E19" i="37" s="1"/>
  <c r="F19" i="35"/>
  <c r="F19" i="37" s="1"/>
  <c r="G19" i="35"/>
  <c r="G19" i="37" s="1"/>
  <c r="H19" i="35"/>
  <c r="H19" i="37" s="1"/>
  <c r="D20" i="35"/>
  <c r="D20" i="37" s="1"/>
  <c r="E20" i="35"/>
  <c r="E20" i="37" s="1"/>
  <c r="F20" i="35"/>
  <c r="F20" i="37" s="1"/>
  <c r="G20" i="35"/>
  <c r="G20" i="37" s="1"/>
  <c r="H20" i="35"/>
  <c r="H20" i="37" s="1"/>
  <c r="D21" i="35"/>
  <c r="D21" i="37" s="1"/>
  <c r="E21" i="35"/>
  <c r="E21" i="37" s="1"/>
  <c r="F21" i="35"/>
  <c r="F21" i="37" s="1"/>
  <c r="G21" i="35"/>
  <c r="G21" i="37" s="1"/>
  <c r="H21" i="35"/>
  <c r="H21" i="37" s="1"/>
  <c r="D22" i="35"/>
  <c r="D22" i="37" s="1"/>
  <c r="E22" i="35"/>
  <c r="E22" i="37" s="1"/>
  <c r="F22" i="35"/>
  <c r="F22" i="37" s="1"/>
  <c r="G22" i="35"/>
  <c r="G22" i="37" s="1"/>
  <c r="H22" i="35"/>
  <c r="H22" i="37" s="1"/>
  <c r="D23" i="35"/>
  <c r="D23" i="37" s="1"/>
  <c r="E23" i="35"/>
  <c r="E23" i="37" s="1"/>
  <c r="F23" i="35"/>
  <c r="F23" i="37" s="1"/>
  <c r="G23" i="35"/>
  <c r="G23" i="37" s="1"/>
  <c r="H23" i="35"/>
  <c r="H23" i="37" s="1"/>
  <c r="D24" i="35"/>
  <c r="D24" i="37" s="1"/>
  <c r="E24" i="35"/>
  <c r="E24" i="37" s="1"/>
  <c r="F24" i="35"/>
  <c r="F24" i="37" s="1"/>
  <c r="G24" i="35"/>
  <c r="G24" i="37" s="1"/>
  <c r="H24" i="35"/>
  <c r="H24" i="37" s="1"/>
  <c r="D25" i="35"/>
  <c r="D25" i="37" s="1"/>
  <c r="E25" i="35"/>
  <c r="E25" i="37" s="1"/>
  <c r="F25" i="35"/>
  <c r="F25" i="37" s="1"/>
  <c r="G25" i="35"/>
  <c r="G25" i="37" s="1"/>
  <c r="H25" i="35"/>
  <c r="H25" i="37" s="1"/>
  <c r="D26" i="35"/>
  <c r="D26" i="37" s="1"/>
  <c r="E26" i="35"/>
  <c r="E26" i="37" s="1"/>
  <c r="F26" i="35"/>
  <c r="F26" i="37" s="1"/>
  <c r="G26" i="35"/>
  <c r="G26" i="37" s="1"/>
  <c r="H26" i="35"/>
  <c r="H26" i="37" s="1"/>
  <c r="D27" i="35"/>
  <c r="D27" i="37" s="1"/>
  <c r="E27" i="35"/>
  <c r="E27" i="37" s="1"/>
  <c r="F27" i="35"/>
  <c r="F27" i="37" s="1"/>
  <c r="G27" i="35"/>
  <c r="G27" i="37" s="1"/>
  <c r="H27" i="35"/>
  <c r="H27" i="37" s="1"/>
  <c r="D28" i="35"/>
  <c r="D28" i="37" s="1"/>
  <c r="E28" i="35"/>
  <c r="E28" i="37" s="1"/>
  <c r="F28" i="35"/>
  <c r="F28" i="37" s="1"/>
  <c r="G28" i="35"/>
  <c r="G28" i="37" s="1"/>
  <c r="H28" i="35"/>
  <c r="H28" i="37" s="1"/>
  <c r="D29" i="35"/>
  <c r="D29" i="37" s="1"/>
  <c r="E29" i="35"/>
  <c r="E29" i="37" s="1"/>
  <c r="F29" i="35"/>
  <c r="F29" i="37" s="1"/>
  <c r="G29" i="35"/>
  <c r="G29" i="37" s="1"/>
  <c r="H29" i="35"/>
  <c r="H29" i="37" s="1"/>
  <c r="D30" i="35"/>
  <c r="D30" i="37" s="1"/>
  <c r="E30" i="35"/>
  <c r="E30" i="37" s="1"/>
  <c r="F30" i="35"/>
  <c r="F30" i="37" s="1"/>
  <c r="G30" i="35"/>
  <c r="G30" i="37" s="1"/>
  <c r="H30" i="35"/>
  <c r="H30" i="37" s="1"/>
  <c r="D31" i="35"/>
  <c r="D31" i="37" s="1"/>
  <c r="E31" i="35"/>
  <c r="E31" i="37" s="1"/>
  <c r="F31" i="35"/>
  <c r="F31" i="37" s="1"/>
  <c r="G31" i="35"/>
  <c r="G31" i="37" s="1"/>
  <c r="H31" i="35"/>
  <c r="H31" i="37" s="1"/>
  <c r="D32" i="35"/>
  <c r="D32" i="37" s="1"/>
  <c r="E32" i="35"/>
  <c r="E32" i="37" s="1"/>
  <c r="F32" i="35"/>
  <c r="F32" i="37" s="1"/>
  <c r="G32" i="35"/>
  <c r="G32" i="37" s="1"/>
  <c r="H32" i="35"/>
  <c r="H32" i="37" s="1"/>
  <c r="D33" i="35"/>
  <c r="D33" i="37" s="1"/>
  <c r="E33" i="35"/>
  <c r="E33" i="37" s="1"/>
  <c r="F33" i="35"/>
  <c r="F33" i="37" s="1"/>
  <c r="G33" i="35"/>
  <c r="G33" i="37" s="1"/>
  <c r="H33" i="35"/>
  <c r="H33" i="37" s="1"/>
  <c r="D34" i="35"/>
  <c r="D34" i="37" s="1"/>
  <c r="E34" i="35"/>
  <c r="E34" i="37" s="1"/>
  <c r="F34" i="35"/>
  <c r="F34" i="37" s="1"/>
  <c r="G34" i="35"/>
  <c r="G34" i="37" s="1"/>
  <c r="H34" i="35"/>
  <c r="H34" i="37" s="1"/>
  <c r="D35" i="35"/>
  <c r="D35" i="37" s="1"/>
  <c r="E35" i="35"/>
  <c r="E35" i="37" s="1"/>
  <c r="F35" i="35"/>
  <c r="F35" i="37" s="1"/>
  <c r="G35" i="35"/>
  <c r="G35" i="37" s="1"/>
  <c r="H35" i="35"/>
  <c r="H35" i="37" s="1"/>
  <c r="D36" i="35"/>
  <c r="D36" i="37" s="1"/>
  <c r="E36" i="35"/>
  <c r="E36" i="37" s="1"/>
  <c r="F36" i="35"/>
  <c r="F36" i="37" s="1"/>
  <c r="G36" i="35"/>
  <c r="G36" i="37" s="1"/>
  <c r="H36" i="35"/>
  <c r="H36" i="37" s="1"/>
  <c r="D37" i="35"/>
  <c r="D37" i="37" s="1"/>
  <c r="E37" i="35"/>
  <c r="E37" i="37" s="1"/>
  <c r="F37" i="35"/>
  <c r="F37" i="37" s="1"/>
  <c r="G37" i="35"/>
  <c r="G37" i="37" s="1"/>
  <c r="H37" i="35"/>
  <c r="H37" i="37" s="1"/>
  <c r="D38" i="35"/>
  <c r="D38" i="37" s="1"/>
  <c r="E38" i="35"/>
  <c r="E38" i="37" s="1"/>
  <c r="F38" i="35"/>
  <c r="F38" i="37" s="1"/>
  <c r="G38" i="35"/>
  <c r="G38" i="37" s="1"/>
  <c r="H38" i="35"/>
  <c r="H38" i="37" s="1"/>
  <c r="D39" i="35"/>
  <c r="D39" i="37" s="1"/>
  <c r="E39" i="35"/>
  <c r="E39" i="37" s="1"/>
  <c r="F39" i="35"/>
  <c r="F39" i="37" s="1"/>
  <c r="G39" i="35"/>
  <c r="G39" i="37" s="1"/>
  <c r="H39" i="35"/>
  <c r="H39" i="37" s="1"/>
  <c r="D40" i="35"/>
  <c r="D40" i="37" s="1"/>
  <c r="E40" i="35"/>
  <c r="E40" i="37" s="1"/>
  <c r="F40" i="35"/>
  <c r="F40" i="37" s="1"/>
  <c r="G40" i="35"/>
  <c r="G40" i="37" s="1"/>
  <c r="H40" i="35"/>
  <c r="H40" i="37" s="1"/>
  <c r="D41" i="35"/>
  <c r="D41" i="37" s="1"/>
  <c r="E41" i="35"/>
  <c r="E41" i="37" s="1"/>
  <c r="F41" i="35"/>
  <c r="F41" i="37" s="1"/>
  <c r="G41" i="35"/>
  <c r="G41" i="37" s="1"/>
  <c r="H41" i="35"/>
  <c r="H41" i="37" s="1"/>
  <c r="D42" i="35"/>
  <c r="D42" i="37" s="1"/>
  <c r="E42" i="35"/>
  <c r="E42" i="37" s="1"/>
  <c r="F42" i="35"/>
  <c r="F42" i="37" s="1"/>
  <c r="G42" i="35"/>
  <c r="G42" i="37" s="1"/>
  <c r="H42" i="35"/>
  <c r="H42" i="37" s="1"/>
  <c r="D43" i="35"/>
  <c r="D43" i="37" s="1"/>
  <c r="E43" i="35"/>
  <c r="E43" i="37" s="1"/>
  <c r="F43" i="35"/>
  <c r="F43" i="37" s="1"/>
  <c r="G43" i="35"/>
  <c r="G43" i="37" s="1"/>
  <c r="H43" i="35"/>
  <c r="H43" i="37" s="1"/>
  <c r="D44" i="35"/>
  <c r="D44" i="37" s="1"/>
  <c r="E44" i="35"/>
  <c r="E44" i="37" s="1"/>
  <c r="F44" i="35"/>
  <c r="F44" i="37" s="1"/>
  <c r="G44" i="35"/>
  <c r="G44" i="37" s="1"/>
  <c r="H44" i="35"/>
  <c r="H44" i="37" s="1"/>
  <c r="D45" i="35"/>
  <c r="D45" i="37" s="1"/>
  <c r="E45" i="35"/>
  <c r="E45" i="37" s="1"/>
  <c r="F45" i="35"/>
  <c r="F45" i="37" s="1"/>
  <c r="G45" i="35"/>
  <c r="G45" i="37" s="1"/>
  <c r="H45" i="35"/>
  <c r="H45" i="37" s="1"/>
  <c r="D46" i="35"/>
  <c r="D46" i="37" s="1"/>
  <c r="E46" i="35"/>
  <c r="E46" i="37" s="1"/>
  <c r="F46" i="35"/>
  <c r="F46" i="37" s="1"/>
  <c r="G46" i="35"/>
  <c r="G46" i="37" s="1"/>
  <c r="H46" i="35"/>
  <c r="H46" i="37" s="1"/>
  <c r="D47" i="35"/>
  <c r="D47" i="37" s="1"/>
  <c r="E47" i="35"/>
  <c r="E47" i="37" s="1"/>
  <c r="F47" i="35"/>
  <c r="F47" i="37" s="1"/>
  <c r="G47" i="35"/>
  <c r="G47" i="37" s="1"/>
  <c r="H47" i="35"/>
  <c r="H47" i="37" s="1"/>
  <c r="D48" i="35"/>
  <c r="D48" i="37" s="1"/>
  <c r="E48" i="35"/>
  <c r="E48" i="37" s="1"/>
  <c r="F48" i="35"/>
  <c r="F48" i="37" s="1"/>
  <c r="G48" i="35"/>
  <c r="G48" i="37" s="1"/>
  <c r="H48" i="35"/>
  <c r="H48" i="37" s="1"/>
  <c r="D49" i="35"/>
  <c r="D49" i="37" s="1"/>
  <c r="E49" i="35"/>
  <c r="E49" i="37" s="1"/>
  <c r="F49" i="35"/>
  <c r="F49" i="37" s="1"/>
  <c r="G49" i="35"/>
  <c r="G49" i="37" s="1"/>
  <c r="H49" i="35"/>
  <c r="H49" i="37" s="1"/>
  <c r="D50" i="35"/>
  <c r="D50" i="37" s="1"/>
  <c r="E50" i="35"/>
  <c r="E50" i="37" s="1"/>
  <c r="F50" i="35"/>
  <c r="F50" i="37" s="1"/>
  <c r="G50" i="35"/>
  <c r="G50" i="37" s="1"/>
  <c r="H50" i="35"/>
  <c r="H50" i="37" s="1"/>
  <c r="D51" i="35"/>
  <c r="D51" i="37" s="1"/>
  <c r="E51" i="35"/>
  <c r="E51" i="37" s="1"/>
  <c r="F51" i="35"/>
  <c r="F51" i="37" s="1"/>
  <c r="G51" i="35"/>
  <c r="G51" i="37" s="1"/>
  <c r="H51" i="35"/>
  <c r="H51" i="37" s="1"/>
  <c r="D52" i="35"/>
  <c r="D52" i="37" s="1"/>
  <c r="E52" i="35"/>
  <c r="E52" i="37" s="1"/>
  <c r="F52" i="35"/>
  <c r="F52" i="37" s="1"/>
  <c r="G52" i="35"/>
  <c r="G52" i="37" s="1"/>
  <c r="H52" i="35"/>
  <c r="H52" i="37" s="1"/>
  <c r="D53" i="35"/>
  <c r="D53" i="37" s="1"/>
  <c r="E53" i="35"/>
  <c r="E53" i="37" s="1"/>
  <c r="F53" i="35"/>
  <c r="F53" i="37" s="1"/>
  <c r="G53" i="35"/>
  <c r="G53" i="37" s="1"/>
  <c r="H53" i="35"/>
  <c r="H53" i="37" s="1"/>
  <c r="D54" i="35"/>
  <c r="D54" i="37" s="1"/>
  <c r="E54" i="35"/>
  <c r="E54" i="37" s="1"/>
  <c r="F54" i="35"/>
  <c r="F54" i="37" s="1"/>
  <c r="G54" i="35"/>
  <c r="G54" i="37" s="1"/>
  <c r="H54" i="35"/>
  <c r="H54" i="37" s="1"/>
  <c r="D55" i="35"/>
  <c r="D55" i="37" s="1"/>
  <c r="E55" i="35"/>
  <c r="E55" i="37" s="1"/>
  <c r="F55" i="35"/>
  <c r="F55" i="37" s="1"/>
  <c r="G55" i="35"/>
  <c r="G55" i="37" s="1"/>
  <c r="H55" i="35"/>
  <c r="H55" i="37" s="1"/>
  <c r="D56" i="35"/>
  <c r="D56" i="37" s="1"/>
  <c r="E56" i="35"/>
  <c r="E56" i="37" s="1"/>
  <c r="F56" i="35"/>
  <c r="F56" i="37" s="1"/>
  <c r="G56" i="35"/>
  <c r="G56" i="37" s="1"/>
  <c r="H56" i="35"/>
  <c r="H56" i="37" s="1"/>
  <c r="D57" i="35"/>
  <c r="D57" i="37" s="1"/>
  <c r="E57" i="35"/>
  <c r="E57" i="37" s="1"/>
  <c r="F57" i="35"/>
  <c r="F57" i="37" s="1"/>
  <c r="G57" i="35"/>
  <c r="G57" i="37" s="1"/>
  <c r="H57" i="35"/>
  <c r="H57" i="37" s="1"/>
  <c r="D58" i="35"/>
  <c r="D58" i="37" s="1"/>
  <c r="E58" i="35"/>
  <c r="E58" i="37" s="1"/>
  <c r="F58" i="35"/>
  <c r="F58" i="37" s="1"/>
  <c r="G58" i="35"/>
  <c r="G58" i="37" s="1"/>
  <c r="H58" i="35"/>
  <c r="H58" i="37" s="1"/>
  <c r="D59" i="35"/>
  <c r="D59" i="37" s="1"/>
  <c r="E59" i="35"/>
  <c r="E59" i="37" s="1"/>
  <c r="F59" i="35"/>
  <c r="F59" i="37" s="1"/>
  <c r="G59" i="35"/>
  <c r="G59" i="37" s="1"/>
  <c r="H59" i="35"/>
  <c r="H59" i="37" s="1"/>
  <c r="D60" i="35"/>
  <c r="D60" i="37" s="1"/>
  <c r="E60" i="35"/>
  <c r="E60" i="37" s="1"/>
  <c r="F60" i="35"/>
  <c r="F60" i="37" s="1"/>
  <c r="G60" i="35"/>
  <c r="G60" i="37" s="1"/>
  <c r="H60" i="35"/>
  <c r="H60" i="37" s="1"/>
  <c r="D61" i="35"/>
  <c r="D61" i="37" s="1"/>
  <c r="E61" i="35"/>
  <c r="E61" i="37" s="1"/>
  <c r="F61" i="35"/>
  <c r="F61" i="37" s="1"/>
  <c r="G61" i="35"/>
  <c r="G61" i="37" s="1"/>
  <c r="H61" i="35"/>
  <c r="H61" i="37" s="1"/>
  <c r="D62" i="35"/>
  <c r="D62" i="37" s="1"/>
  <c r="E62" i="35"/>
  <c r="E62" i="37" s="1"/>
  <c r="F62" i="35"/>
  <c r="F62" i="37" s="1"/>
  <c r="G62" i="35"/>
  <c r="G62" i="37" s="1"/>
  <c r="H62" i="35"/>
  <c r="H62" i="37" s="1"/>
  <c r="D63" i="35"/>
  <c r="D63" i="37" s="1"/>
  <c r="E63" i="35"/>
  <c r="E63" i="37" s="1"/>
  <c r="F63" i="35"/>
  <c r="F63" i="37" s="1"/>
  <c r="G63" i="35"/>
  <c r="G63" i="37" s="1"/>
  <c r="H63" i="35"/>
  <c r="H63" i="37" s="1"/>
  <c r="D64" i="35"/>
  <c r="D64" i="37" s="1"/>
  <c r="E64" i="35"/>
  <c r="E64" i="37" s="1"/>
  <c r="F64" i="35"/>
  <c r="F64" i="37" s="1"/>
  <c r="G64" i="35"/>
  <c r="G64" i="37" s="1"/>
  <c r="H64" i="35"/>
  <c r="H64" i="37" s="1"/>
  <c r="D65" i="35"/>
  <c r="D65" i="37" s="1"/>
  <c r="E65" i="35"/>
  <c r="E65" i="37" s="1"/>
  <c r="F65" i="35"/>
  <c r="F65" i="37" s="1"/>
  <c r="G65" i="35"/>
  <c r="G65" i="37" s="1"/>
  <c r="H65" i="35"/>
  <c r="H65" i="37" s="1"/>
  <c r="D66" i="35"/>
  <c r="D66" i="37" s="1"/>
  <c r="E66" i="35"/>
  <c r="E66" i="37" s="1"/>
  <c r="F66" i="35"/>
  <c r="F66" i="37" s="1"/>
  <c r="G66" i="35"/>
  <c r="G66" i="37" s="1"/>
  <c r="H66" i="35"/>
  <c r="H66" i="37" s="1"/>
  <c r="D67" i="35"/>
  <c r="D67" i="37" s="1"/>
  <c r="E67" i="35"/>
  <c r="E67" i="37" s="1"/>
  <c r="F67" i="35"/>
  <c r="F67" i="37" s="1"/>
  <c r="G67" i="35"/>
  <c r="G67" i="37" s="1"/>
  <c r="H67" i="35"/>
  <c r="H67" i="37" s="1"/>
  <c r="D68" i="35"/>
  <c r="D68" i="37" s="1"/>
  <c r="E68" i="35"/>
  <c r="E68" i="37" s="1"/>
  <c r="F68" i="35"/>
  <c r="F68" i="37" s="1"/>
  <c r="G68" i="35"/>
  <c r="G68" i="37" s="1"/>
  <c r="H68" i="35"/>
  <c r="H68" i="37" s="1"/>
  <c r="D69" i="35"/>
  <c r="D69" i="37" s="1"/>
  <c r="E69" i="35"/>
  <c r="E69" i="37" s="1"/>
  <c r="F69" i="35"/>
  <c r="F69" i="37" s="1"/>
  <c r="G69" i="35"/>
  <c r="G69" i="37" s="1"/>
  <c r="H69" i="35"/>
  <c r="H69" i="37" s="1"/>
  <c r="D70" i="35"/>
  <c r="D70" i="37" s="1"/>
  <c r="E70" i="35"/>
  <c r="E70" i="37" s="1"/>
  <c r="F70" i="35"/>
  <c r="F70" i="37" s="1"/>
  <c r="G70" i="35"/>
  <c r="G70" i="37" s="1"/>
  <c r="H70" i="35"/>
  <c r="H70" i="37" s="1"/>
  <c r="D71" i="35"/>
  <c r="D71" i="37" s="1"/>
  <c r="E71" i="35"/>
  <c r="E71" i="37" s="1"/>
  <c r="F71" i="35"/>
  <c r="F71" i="37" s="1"/>
  <c r="G71" i="35"/>
  <c r="G71" i="37" s="1"/>
  <c r="H71" i="35"/>
  <c r="H71" i="37" s="1"/>
  <c r="D72" i="35"/>
  <c r="D72" i="37" s="1"/>
  <c r="E72" i="35"/>
  <c r="E72" i="37" s="1"/>
  <c r="F72" i="35"/>
  <c r="F72" i="37" s="1"/>
  <c r="G72" i="35"/>
  <c r="G72" i="37" s="1"/>
  <c r="H72" i="35"/>
  <c r="H72" i="37" s="1"/>
  <c r="D73" i="35"/>
  <c r="D73" i="37" s="1"/>
  <c r="E73" i="35"/>
  <c r="E73" i="37" s="1"/>
  <c r="F73" i="35"/>
  <c r="F73" i="37" s="1"/>
  <c r="G73" i="35"/>
  <c r="G73" i="37" s="1"/>
  <c r="H73" i="35"/>
  <c r="H73" i="37" s="1"/>
  <c r="D74" i="35"/>
  <c r="D74" i="37" s="1"/>
  <c r="E74" i="35"/>
  <c r="E74" i="37" s="1"/>
  <c r="F74" i="35"/>
  <c r="F74" i="37" s="1"/>
  <c r="G74" i="35"/>
  <c r="G74" i="37" s="1"/>
  <c r="H74" i="35"/>
  <c r="H74" i="37" s="1"/>
  <c r="D75" i="35"/>
  <c r="D75" i="37" s="1"/>
  <c r="E75" i="35"/>
  <c r="E75" i="37" s="1"/>
  <c r="F75" i="35"/>
  <c r="F75" i="37" s="1"/>
  <c r="G75" i="35"/>
  <c r="G75" i="37" s="1"/>
  <c r="H75" i="35"/>
  <c r="H75" i="37" s="1"/>
  <c r="D76" i="35"/>
  <c r="D76" i="37" s="1"/>
  <c r="E76" i="35"/>
  <c r="E76" i="37" s="1"/>
  <c r="F76" i="35"/>
  <c r="F76" i="37" s="1"/>
  <c r="G76" i="35"/>
  <c r="G76" i="37" s="1"/>
  <c r="H76" i="35"/>
  <c r="H76" i="37" s="1"/>
  <c r="D77" i="35"/>
  <c r="D77" i="37" s="1"/>
  <c r="E77" i="35"/>
  <c r="E77" i="37" s="1"/>
  <c r="F77" i="35"/>
  <c r="F77" i="37" s="1"/>
  <c r="G77" i="35"/>
  <c r="G77" i="37" s="1"/>
  <c r="H77" i="35"/>
  <c r="H77" i="37" s="1"/>
  <c r="D78" i="35"/>
  <c r="D78" i="37" s="1"/>
  <c r="E78" i="35"/>
  <c r="E78" i="37" s="1"/>
  <c r="F78" i="35"/>
  <c r="F78" i="37" s="1"/>
  <c r="G78" i="35"/>
  <c r="G78" i="37" s="1"/>
  <c r="H78" i="35"/>
  <c r="H78" i="37" s="1"/>
  <c r="D79" i="35"/>
  <c r="D79" i="37" s="1"/>
  <c r="E79" i="35"/>
  <c r="E79" i="37" s="1"/>
  <c r="F79" i="35"/>
  <c r="F79" i="37" s="1"/>
  <c r="G79" i="35"/>
  <c r="G79" i="37" s="1"/>
  <c r="H79" i="35"/>
  <c r="H79" i="37" s="1"/>
  <c r="D80" i="35"/>
  <c r="D80" i="37" s="1"/>
  <c r="E80" i="35"/>
  <c r="E80" i="37" s="1"/>
  <c r="F80" i="35"/>
  <c r="F80" i="37" s="1"/>
  <c r="G80" i="35"/>
  <c r="G80" i="37" s="1"/>
  <c r="H80" i="35"/>
  <c r="H80" i="37" s="1"/>
  <c r="D81" i="35"/>
  <c r="D81" i="37" s="1"/>
  <c r="E81" i="35"/>
  <c r="E81" i="37" s="1"/>
  <c r="F81" i="35"/>
  <c r="F81" i="37" s="1"/>
  <c r="G81" i="35"/>
  <c r="G81" i="37" s="1"/>
  <c r="H81" i="35"/>
  <c r="H81" i="37" s="1"/>
  <c r="D82" i="35"/>
  <c r="D82" i="37" s="1"/>
  <c r="E82" i="35"/>
  <c r="E82" i="37" s="1"/>
  <c r="F82" i="35"/>
  <c r="F82" i="37" s="1"/>
  <c r="G82" i="35"/>
  <c r="G82" i="37" s="1"/>
  <c r="H82" i="35"/>
  <c r="H82" i="37" s="1"/>
  <c r="D83" i="35"/>
  <c r="D83" i="37" s="1"/>
  <c r="E83" i="35"/>
  <c r="E83" i="37" s="1"/>
  <c r="F83" i="35"/>
  <c r="F83" i="37" s="1"/>
  <c r="G83" i="35"/>
  <c r="G83" i="37" s="1"/>
  <c r="H83" i="35"/>
  <c r="H83" i="37" s="1"/>
  <c r="D84" i="35"/>
  <c r="D84" i="37" s="1"/>
  <c r="E84" i="35"/>
  <c r="E84" i="37" s="1"/>
  <c r="F84" i="35"/>
  <c r="F84" i="37" s="1"/>
  <c r="G84" i="35"/>
  <c r="G84" i="37" s="1"/>
  <c r="H84" i="35"/>
  <c r="H84" i="37" s="1"/>
  <c r="D85" i="35"/>
  <c r="D85" i="37" s="1"/>
  <c r="E85" i="35"/>
  <c r="E85" i="37" s="1"/>
  <c r="F85" i="35"/>
  <c r="F85" i="37" s="1"/>
  <c r="G85" i="35"/>
  <c r="G85" i="37" s="1"/>
  <c r="H85" i="35"/>
  <c r="H85" i="37" s="1"/>
  <c r="D86" i="35"/>
  <c r="D86" i="37" s="1"/>
  <c r="E86" i="35"/>
  <c r="E86" i="37" s="1"/>
  <c r="F86" i="35"/>
  <c r="F86" i="37" s="1"/>
  <c r="G86" i="35"/>
  <c r="G86" i="37" s="1"/>
  <c r="H86" i="35"/>
  <c r="H86" i="37" s="1"/>
  <c r="D87" i="35"/>
  <c r="D87" i="37" s="1"/>
  <c r="E87" i="35"/>
  <c r="E87" i="37" s="1"/>
  <c r="F87" i="35"/>
  <c r="F87" i="37" s="1"/>
  <c r="G87" i="35"/>
  <c r="G87" i="37" s="1"/>
  <c r="H87" i="35"/>
  <c r="H87" i="37" s="1"/>
  <c r="D88" i="35"/>
  <c r="D88" i="37" s="1"/>
  <c r="E88" i="35"/>
  <c r="E88" i="37" s="1"/>
  <c r="F88" i="35"/>
  <c r="F88" i="37" s="1"/>
  <c r="G88" i="35"/>
  <c r="G88" i="37" s="1"/>
  <c r="H88" i="35"/>
  <c r="H88" i="37" s="1"/>
  <c r="D89" i="35"/>
  <c r="D89" i="37" s="1"/>
  <c r="E89" i="35"/>
  <c r="E89" i="37" s="1"/>
  <c r="F89" i="35"/>
  <c r="F89" i="37" s="1"/>
  <c r="G89" i="35"/>
  <c r="G89" i="37" s="1"/>
  <c r="H89" i="35"/>
  <c r="H89" i="37" s="1"/>
  <c r="D90" i="35"/>
  <c r="D90" i="37" s="1"/>
  <c r="E90" i="35"/>
  <c r="E90" i="37" s="1"/>
  <c r="F90" i="35"/>
  <c r="F90" i="37" s="1"/>
  <c r="G90" i="35"/>
  <c r="G90" i="37" s="1"/>
  <c r="H90" i="35"/>
  <c r="H90" i="37" s="1"/>
  <c r="D91" i="35"/>
  <c r="D91" i="37" s="1"/>
  <c r="E91" i="35"/>
  <c r="E91" i="37" s="1"/>
  <c r="F91" i="35"/>
  <c r="F91" i="37" s="1"/>
  <c r="G91" i="35"/>
  <c r="G91" i="37" s="1"/>
  <c r="H91" i="35"/>
  <c r="H91" i="37" s="1"/>
  <c r="D92" i="35"/>
  <c r="D92" i="37" s="1"/>
  <c r="E92" i="35"/>
  <c r="E92" i="37" s="1"/>
  <c r="F92" i="35"/>
  <c r="F92" i="37" s="1"/>
  <c r="G92" i="35"/>
  <c r="G92" i="37" s="1"/>
  <c r="H92" i="35"/>
  <c r="H92" i="37" s="1"/>
  <c r="D93" i="35"/>
  <c r="D93" i="37" s="1"/>
  <c r="E93" i="35"/>
  <c r="E93" i="37" s="1"/>
  <c r="F93" i="35"/>
  <c r="F93" i="37" s="1"/>
  <c r="G93" i="35"/>
  <c r="G93" i="37" s="1"/>
  <c r="H93" i="35"/>
  <c r="H93" i="37" s="1"/>
  <c r="D94" i="35"/>
  <c r="D94" i="37" s="1"/>
  <c r="E94" i="35"/>
  <c r="E94" i="37" s="1"/>
  <c r="F94" i="35"/>
  <c r="F94" i="37" s="1"/>
  <c r="G94" i="35"/>
  <c r="G94" i="37" s="1"/>
  <c r="H94" i="35"/>
  <c r="H94" i="37" s="1"/>
  <c r="D95" i="35"/>
  <c r="D95" i="37" s="1"/>
  <c r="E95" i="35"/>
  <c r="E95" i="37" s="1"/>
  <c r="F95" i="35"/>
  <c r="F95" i="37" s="1"/>
  <c r="G95" i="35"/>
  <c r="G95" i="37" s="1"/>
  <c r="H95" i="35"/>
  <c r="H95" i="37" s="1"/>
  <c r="D96" i="35"/>
  <c r="D96" i="37" s="1"/>
  <c r="E96" i="35"/>
  <c r="E96" i="37" s="1"/>
  <c r="F96" i="35"/>
  <c r="F96" i="37" s="1"/>
  <c r="G96" i="35"/>
  <c r="G96" i="37" s="1"/>
  <c r="H96" i="35"/>
  <c r="H96" i="37" s="1"/>
  <c r="D97" i="35"/>
  <c r="D97" i="37" s="1"/>
  <c r="E97" i="35"/>
  <c r="E97" i="37" s="1"/>
  <c r="F97" i="35"/>
  <c r="F97" i="37" s="1"/>
  <c r="G97" i="35"/>
  <c r="G97" i="37" s="1"/>
  <c r="H97" i="35"/>
  <c r="H97" i="37" s="1"/>
  <c r="D98" i="35"/>
  <c r="D98" i="37" s="1"/>
  <c r="E98" i="35"/>
  <c r="E98" i="37" s="1"/>
  <c r="F98" i="35"/>
  <c r="F98" i="37" s="1"/>
  <c r="G98" i="35"/>
  <c r="G98" i="37" s="1"/>
  <c r="H98" i="35"/>
  <c r="H98" i="37" s="1"/>
  <c r="D99" i="35"/>
  <c r="E99" i="35"/>
  <c r="E99" i="37" s="1"/>
  <c r="F99" i="35"/>
  <c r="F99" i="37" s="1"/>
  <c r="G99" i="35"/>
  <c r="G99" i="37" s="1"/>
  <c r="H99" i="35"/>
  <c r="H99" i="37" s="1"/>
  <c r="D100" i="35"/>
  <c r="D100" i="37" s="1"/>
  <c r="E100" i="35"/>
  <c r="E100" i="37" s="1"/>
  <c r="F100" i="35"/>
  <c r="F100" i="37" s="1"/>
  <c r="G100" i="35"/>
  <c r="G100" i="37" s="1"/>
  <c r="H100" i="35"/>
  <c r="H100" i="37" s="1"/>
  <c r="D101" i="35"/>
  <c r="D101" i="37" s="1"/>
  <c r="E101" i="35"/>
  <c r="E101" i="37" s="1"/>
  <c r="F101" i="35"/>
  <c r="F101" i="37" s="1"/>
  <c r="G101" i="35"/>
  <c r="G101" i="37" s="1"/>
  <c r="H101" i="35"/>
  <c r="H101" i="37" s="1"/>
  <c r="D102" i="35"/>
  <c r="D102" i="37" s="1"/>
  <c r="E102" i="35"/>
  <c r="E102" i="37" s="1"/>
  <c r="F102" i="35"/>
  <c r="F102" i="37" s="1"/>
  <c r="G102" i="35"/>
  <c r="G102" i="37" s="1"/>
  <c r="H102" i="35"/>
  <c r="H102" i="37" s="1"/>
  <c r="D103" i="35"/>
  <c r="D103" i="37" s="1"/>
  <c r="E103" i="35"/>
  <c r="E103" i="37" s="1"/>
  <c r="F103" i="35"/>
  <c r="F103" i="37" s="1"/>
  <c r="G103" i="35"/>
  <c r="G103" i="37" s="1"/>
  <c r="H103" i="35"/>
  <c r="H103" i="37" s="1"/>
  <c r="D104" i="35"/>
  <c r="D104" i="37" s="1"/>
  <c r="E104" i="35"/>
  <c r="E104" i="37" s="1"/>
  <c r="F104" i="35"/>
  <c r="F104" i="37" s="1"/>
  <c r="G104" i="35"/>
  <c r="G104" i="37" s="1"/>
  <c r="H104" i="35"/>
  <c r="H104" i="37" s="1"/>
  <c r="D105" i="35"/>
  <c r="D105" i="37" s="1"/>
  <c r="E105" i="35"/>
  <c r="E105" i="37" s="1"/>
  <c r="F105" i="35"/>
  <c r="F105" i="37" s="1"/>
  <c r="G105" i="35"/>
  <c r="G105" i="37" s="1"/>
  <c r="H105" i="35"/>
  <c r="H105" i="37" s="1"/>
  <c r="D106" i="35"/>
  <c r="D106" i="37" s="1"/>
  <c r="E106" i="35"/>
  <c r="E106" i="37" s="1"/>
  <c r="F106" i="35"/>
  <c r="F106" i="37" s="1"/>
  <c r="G106" i="35"/>
  <c r="G106" i="37" s="1"/>
  <c r="H106" i="35"/>
  <c r="H106" i="37" s="1"/>
  <c r="D107" i="35"/>
  <c r="D107" i="37" s="1"/>
  <c r="E107" i="35"/>
  <c r="E107" i="37" s="1"/>
  <c r="F107" i="35"/>
  <c r="F107" i="37" s="1"/>
  <c r="G107" i="35"/>
  <c r="G107" i="37" s="1"/>
  <c r="H107" i="35"/>
  <c r="H107" i="37" s="1"/>
  <c r="D108" i="35"/>
  <c r="D108" i="37" s="1"/>
  <c r="E108" i="35"/>
  <c r="E108" i="37" s="1"/>
  <c r="F108" i="35"/>
  <c r="F108" i="37" s="1"/>
  <c r="G108" i="35"/>
  <c r="G108" i="37" s="1"/>
  <c r="H108" i="35"/>
  <c r="H108" i="37" s="1"/>
  <c r="D109" i="35"/>
  <c r="D109" i="37" s="1"/>
  <c r="E109" i="35"/>
  <c r="E109" i="37" s="1"/>
  <c r="F109" i="35"/>
  <c r="F109" i="37" s="1"/>
  <c r="G109" i="35"/>
  <c r="G109" i="37" s="1"/>
  <c r="H109" i="35"/>
  <c r="H109" i="37" s="1"/>
  <c r="D110" i="35"/>
  <c r="D110" i="37" s="1"/>
  <c r="E110" i="35"/>
  <c r="E110" i="37" s="1"/>
  <c r="F110" i="35"/>
  <c r="F110" i="37" s="1"/>
  <c r="G110" i="35"/>
  <c r="G110" i="37" s="1"/>
  <c r="H110" i="35"/>
  <c r="H110" i="37" s="1"/>
  <c r="D111" i="35"/>
  <c r="D111" i="37" s="1"/>
  <c r="E111" i="35"/>
  <c r="E111" i="37" s="1"/>
  <c r="F111" i="35"/>
  <c r="F111" i="37" s="1"/>
  <c r="G111" i="35"/>
  <c r="G111" i="37" s="1"/>
  <c r="H111" i="35"/>
  <c r="H111" i="37" s="1"/>
  <c r="D112" i="35"/>
  <c r="D112" i="37" s="1"/>
  <c r="E112" i="35"/>
  <c r="E112" i="37" s="1"/>
  <c r="F112" i="35"/>
  <c r="F112" i="37" s="1"/>
  <c r="G112" i="35"/>
  <c r="G112" i="37" s="1"/>
  <c r="H112" i="35"/>
  <c r="H112" i="37" s="1"/>
  <c r="D113" i="35"/>
  <c r="D113" i="37" s="1"/>
  <c r="E113" i="35"/>
  <c r="E113" i="37" s="1"/>
  <c r="F113" i="35"/>
  <c r="F113" i="37" s="1"/>
  <c r="G113" i="35"/>
  <c r="G113" i="37" s="1"/>
  <c r="H113" i="35"/>
  <c r="H113" i="37" s="1"/>
  <c r="D114" i="35"/>
  <c r="D114" i="37" s="1"/>
  <c r="E114" i="35"/>
  <c r="E114" i="37" s="1"/>
  <c r="F114" i="35"/>
  <c r="F114" i="37" s="1"/>
  <c r="G114" i="35"/>
  <c r="G114" i="37" s="1"/>
  <c r="H114" i="35"/>
  <c r="H114" i="37" s="1"/>
  <c r="D115" i="35"/>
  <c r="D115" i="37" s="1"/>
  <c r="E115" i="35"/>
  <c r="E115" i="37" s="1"/>
  <c r="F115" i="35"/>
  <c r="F115" i="37" s="1"/>
  <c r="G115" i="35"/>
  <c r="G115" i="37" s="1"/>
  <c r="H115" i="35"/>
  <c r="H115" i="37" s="1"/>
  <c r="D116" i="35"/>
  <c r="D116" i="37" s="1"/>
  <c r="E116" i="35"/>
  <c r="E116" i="37" s="1"/>
  <c r="F116" i="35"/>
  <c r="F116" i="37" s="1"/>
  <c r="G116" i="35"/>
  <c r="G116" i="37" s="1"/>
  <c r="H116" i="35"/>
  <c r="H116" i="37" s="1"/>
  <c r="D117" i="35"/>
  <c r="D117" i="37" s="1"/>
  <c r="E117" i="35"/>
  <c r="E117" i="37" s="1"/>
  <c r="F117" i="35"/>
  <c r="F117" i="37" s="1"/>
  <c r="G117" i="35"/>
  <c r="G117" i="37" s="1"/>
  <c r="H117" i="35"/>
  <c r="H117" i="37" s="1"/>
  <c r="D118" i="35"/>
  <c r="D118" i="37" s="1"/>
  <c r="E118" i="35"/>
  <c r="E118" i="37" s="1"/>
  <c r="F118" i="35"/>
  <c r="F118" i="37" s="1"/>
  <c r="G118" i="35"/>
  <c r="G118" i="37" s="1"/>
  <c r="H118" i="35"/>
  <c r="H118" i="37" s="1"/>
  <c r="D119" i="35"/>
  <c r="D119" i="37" s="1"/>
  <c r="E119" i="35"/>
  <c r="E119" i="37" s="1"/>
  <c r="F119" i="35"/>
  <c r="F119" i="37" s="1"/>
  <c r="G119" i="35"/>
  <c r="G119" i="37" s="1"/>
  <c r="H119" i="35"/>
  <c r="H119" i="37" s="1"/>
  <c r="D120" i="35"/>
  <c r="D120" i="37" s="1"/>
  <c r="E120" i="35"/>
  <c r="E120" i="37" s="1"/>
  <c r="F120" i="35"/>
  <c r="F120" i="37" s="1"/>
  <c r="G120" i="35"/>
  <c r="G120" i="37" s="1"/>
  <c r="H120" i="35"/>
  <c r="H120" i="37" s="1"/>
  <c r="D121" i="35"/>
  <c r="D121" i="37" s="1"/>
  <c r="E121" i="35"/>
  <c r="E121" i="37" s="1"/>
  <c r="F121" i="35"/>
  <c r="F121" i="37" s="1"/>
  <c r="G121" i="35"/>
  <c r="G121" i="37" s="1"/>
  <c r="H121" i="35"/>
  <c r="H121" i="37" s="1"/>
  <c r="D122" i="35"/>
  <c r="D122" i="37" s="1"/>
  <c r="E122" i="35"/>
  <c r="E122" i="37" s="1"/>
  <c r="F122" i="35"/>
  <c r="F122" i="37" s="1"/>
  <c r="G122" i="35"/>
  <c r="G122" i="37" s="1"/>
  <c r="H122" i="35"/>
  <c r="H122" i="37" s="1"/>
  <c r="D123" i="35"/>
  <c r="D123" i="37" s="1"/>
  <c r="E123" i="35"/>
  <c r="E123" i="37" s="1"/>
  <c r="F123" i="35"/>
  <c r="F123" i="37" s="1"/>
  <c r="G123" i="35"/>
  <c r="G123" i="37" s="1"/>
  <c r="H123" i="35"/>
  <c r="H123" i="37" s="1"/>
  <c r="D124" i="35"/>
  <c r="D124" i="37" s="1"/>
  <c r="E124" i="35"/>
  <c r="E124" i="37" s="1"/>
  <c r="F124" i="35"/>
  <c r="F124" i="37" s="1"/>
  <c r="G124" i="35"/>
  <c r="G124" i="37" s="1"/>
  <c r="H124" i="35"/>
  <c r="H124" i="37" s="1"/>
  <c r="D125" i="35"/>
  <c r="D125" i="37" s="1"/>
  <c r="E125" i="35"/>
  <c r="E125" i="37" s="1"/>
  <c r="F125" i="35"/>
  <c r="F125" i="37" s="1"/>
  <c r="G125" i="35"/>
  <c r="G125" i="37" s="1"/>
  <c r="H125" i="35"/>
  <c r="H125" i="37" s="1"/>
  <c r="D126" i="35"/>
  <c r="D126" i="37" s="1"/>
  <c r="E126" i="35"/>
  <c r="E126" i="37" s="1"/>
  <c r="F126" i="35"/>
  <c r="F126" i="37" s="1"/>
  <c r="G126" i="35"/>
  <c r="G126" i="37" s="1"/>
  <c r="H126" i="35"/>
  <c r="H126" i="37" s="1"/>
  <c r="D127" i="35"/>
  <c r="D127" i="37" s="1"/>
  <c r="E127" i="35"/>
  <c r="E127" i="37" s="1"/>
  <c r="F127" i="35"/>
  <c r="F127" i="37" s="1"/>
  <c r="G127" i="35"/>
  <c r="G127" i="37" s="1"/>
  <c r="H127" i="35"/>
  <c r="H127" i="37" s="1"/>
  <c r="D128" i="35"/>
  <c r="D128" i="37" s="1"/>
  <c r="E128" i="35"/>
  <c r="E128" i="37" s="1"/>
  <c r="F128" i="35"/>
  <c r="F128" i="37" s="1"/>
  <c r="G128" i="35"/>
  <c r="G128" i="37" s="1"/>
  <c r="H128" i="35"/>
  <c r="H128" i="37" s="1"/>
  <c r="D129" i="35"/>
  <c r="D129" i="37" s="1"/>
  <c r="E129" i="35"/>
  <c r="E129" i="37" s="1"/>
  <c r="F129" i="35"/>
  <c r="F129" i="37" s="1"/>
  <c r="G129" i="35"/>
  <c r="G129" i="37" s="1"/>
  <c r="H129" i="35"/>
  <c r="H129" i="37" s="1"/>
  <c r="D130" i="35"/>
  <c r="D130" i="37" s="1"/>
  <c r="E130" i="35"/>
  <c r="E130" i="37" s="1"/>
  <c r="F130" i="35"/>
  <c r="F130" i="37" s="1"/>
  <c r="G130" i="35"/>
  <c r="G130" i="37" s="1"/>
  <c r="H130" i="35"/>
  <c r="H130" i="37" s="1"/>
  <c r="D131" i="35"/>
  <c r="D131" i="37" s="1"/>
  <c r="E131" i="35"/>
  <c r="E131" i="37" s="1"/>
  <c r="F131" i="35"/>
  <c r="F131" i="37" s="1"/>
  <c r="G131" i="35"/>
  <c r="G131" i="37" s="1"/>
  <c r="H131" i="35"/>
  <c r="H131" i="37" s="1"/>
  <c r="D132" i="35"/>
  <c r="D132" i="37" s="1"/>
  <c r="E132" i="35"/>
  <c r="E132" i="37" s="1"/>
  <c r="F132" i="35"/>
  <c r="F132" i="37" s="1"/>
  <c r="G132" i="35"/>
  <c r="G132" i="37" s="1"/>
  <c r="H132" i="35"/>
  <c r="H132" i="37" s="1"/>
  <c r="D133" i="35"/>
  <c r="D133" i="37" s="1"/>
  <c r="E133" i="35"/>
  <c r="E133" i="37" s="1"/>
  <c r="F133" i="35"/>
  <c r="F133" i="37" s="1"/>
  <c r="G133" i="35"/>
  <c r="G133" i="37" s="1"/>
  <c r="H133" i="35"/>
  <c r="H133" i="37" s="1"/>
  <c r="D134" i="35"/>
  <c r="D134" i="37" s="1"/>
  <c r="E134" i="35"/>
  <c r="E134" i="37" s="1"/>
  <c r="F134" i="35"/>
  <c r="F134" i="37" s="1"/>
  <c r="G134" i="35"/>
  <c r="G134" i="37" s="1"/>
  <c r="H134" i="35"/>
  <c r="H134" i="37" s="1"/>
  <c r="D135" i="35"/>
  <c r="D135" i="37" s="1"/>
  <c r="E135" i="35"/>
  <c r="E135" i="37" s="1"/>
  <c r="F135" i="35"/>
  <c r="F135" i="37" s="1"/>
  <c r="G135" i="35"/>
  <c r="G135" i="37" s="1"/>
  <c r="H135" i="35"/>
  <c r="H135" i="37" s="1"/>
  <c r="D136" i="35"/>
  <c r="D136" i="37" s="1"/>
  <c r="E136" i="35"/>
  <c r="E136" i="37" s="1"/>
  <c r="F136" i="35"/>
  <c r="F136" i="37" s="1"/>
  <c r="G136" i="35"/>
  <c r="G136" i="37" s="1"/>
  <c r="H136" i="35"/>
  <c r="H136" i="37" s="1"/>
  <c r="E6" i="35"/>
  <c r="E6" i="37" s="1"/>
  <c r="F6" i="35"/>
  <c r="F6" i="37" s="1"/>
  <c r="G6" i="35"/>
  <c r="G6" i="37" s="1"/>
  <c r="H6" i="37"/>
  <c r="D6" i="35"/>
  <c r="D6" i="37" s="1"/>
  <c r="J42" i="35"/>
  <c r="J42" i="37" s="1"/>
  <c r="K42" i="35"/>
  <c r="K42" i="37" s="1"/>
  <c r="L42" i="35"/>
  <c r="L42" i="37" s="1"/>
  <c r="M42" i="35"/>
  <c r="M42" i="37" s="1"/>
  <c r="N42" i="35"/>
  <c r="N42" i="37" s="1"/>
  <c r="J43" i="35"/>
  <c r="J43" i="37" s="1"/>
  <c r="K43" i="35"/>
  <c r="K43" i="37" s="1"/>
  <c r="L43" i="35"/>
  <c r="L43" i="37" s="1"/>
  <c r="M43" i="35"/>
  <c r="M43" i="37" s="1"/>
  <c r="N43" i="35"/>
  <c r="N43" i="37" s="1"/>
  <c r="J44" i="35"/>
  <c r="J44" i="37" s="1"/>
  <c r="K44" i="35"/>
  <c r="K44" i="37" s="1"/>
  <c r="L44" i="35"/>
  <c r="L44" i="37" s="1"/>
  <c r="M44" i="35"/>
  <c r="M44" i="37" s="1"/>
  <c r="N44" i="35"/>
  <c r="N44" i="37" s="1"/>
  <c r="J45" i="35"/>
  <c r="J45" i="37" s="1"/>
  <c r="K45" i="35"/>
  <c r="K45" i="37" s="1"/>
  <c r="L45" i="35"/>
  <c r="L45" i="37" s="1"/>
  <c r="M45" i="35"/>
  <c r="M45" i="37" s="1"/>
  <c r="N45" i="35"/>
  <c r="N45" i="37" s="1"/>
  <c r="U45" i="35"/>
  <c r="J46" i="35"/>
  <c r="K46" i="35"/>
  <c r="K46" i="37" s="1"/>
  <c r="L46" i="35"/>
  <c r="L46" i="37" s="1"/>
  <c r="M46" i="35"/>
  <c r="M46" i="37" s="1"/>
  <c r="N46" i="35"/>
  <c r="N46" i="37" s="1"/>
  <c r="J47" i="35"/>
  <c r="J47" i="37" s="1"/>
  <c r="K47" i="35"/>
  <c r="K47" i="37" s="1"/>
  <c r="L47" i="35"/>
  <c r="L47" i="37" s="1"/>
  <c r="M47" i="35"/>
  <c r="M47" i="37" s="1"/>
  <c r="N47" i="35"/>
  <c r="N47" i="37" s="1"/>
  <c r="J48" i="35"/>
  <c r="J48" i="37" s="1"/>
  <c r="K48" i="35"/>
  <c r="K48" i="37" s="1"/>
  <c r="L48" i="35"/>
  <c r="L48" i="37" s="1"/>
  <c r="M48" i="35"/>
  <c r="M48" i="37" s="1"/>
  <c r="N48" i="35"/>
  <c r="N48" i="37" s="1"/>
  <c r="J49" i="35"/>
  <c r="J49" i="37" s="1"/>
  <c r="K49" i="35"/>
  <c r="L49" i="35"/>
  <c r="L49" i="37" s="1"/>
  <c r="M49" i="35"/>
  <c r="M49" i="37" s="1"/>
  <c r="N49" i="35"/>
  <c r="N49" i="37" s="1"/>
  <c r="J50" i="35"/>
  <c r="K50" i="35"/>
  <c r="K50" i="37" s="1"/>
  <c r="L50" i="35"/>
  <c r="L50" i="37" s="1"/>
  <c r="M50" i="35"/>
  <c r="M50" i="37" s="1"/>
  <c r="N50" i="35"/>
  <c r="N50" i="37" s="1"/>
  <c r="J51" i="35"/>
  <c r="J51" i="37" s="1"/>
  <c r="K51" i="35"/>
  <c r="L51" i="35"/>
  <c r="L51" i="37" s="1"/>
  <c r="M51" i="35"/>
  <c r="M51" i="37" s="1"/>
  <c r="N51" i="35"/>
  <c r="N51" i="37" s="1"/>
  <c r="J52" i="35"/>
  <c r="K52" i="35"/>
  <c r="K52" i="37" s="1"/>
  <c r="L52" i="35"/>
  <c r="L52" i="37" s="1"/>
  <c r="M52" i="35"/>
  <c r="M52" i="37" s="1"/>
  <c r="N52" i="35"/>
  <c r="N52" i="37" s="1"/>
  <c r="J53" i="35"/>
  <c r="J53" i="37" s="1"/>
  <c r="K53" i="35"/>
  <c r="K53" i="37" s="1"/>
  <c r="L53" i="35"/>
  <c r="L53" i="37" s="1"/>
  <c r="M53" i="35"/>
  <c r="M53" i="37" s="1"/>
  <c r="N53" i="35"/>
  <c r="N53" i="37" s="1"/>
  <c r="J54" i="35"/>
  <c r="K54" i="35"/>
  <c r="K54" i="37" s="1"/>
  <c r="L54" i="35"/>
  <c r="L54" i="37" s="1"/>
  <c r="M54" i="35"/>
  <c r="M54" i="37" s="1"/>
  <c r="N54" i="35"/>
  <c r="N54" i="37" s="1"/>
  <c r="J55" i="35"/>
  <c r="J55" i="37" s="1"/>
  <c r="K55" i="35"/>
  <c r="K55" i="37" s="1"/>
  <c r="L55" i="35"/>
  <c r="L55" i="37" s="1"/>
  <c r="M55" i="35"/>
  <c r="M55" i="37" s="1"/>
  <c r="N55" i="35"/>
  <c r="N55" i="37" s="1"/>
  <c r="J56" i="35"/>
  <c r="K56" i="35"/>
  <c r="K56" i="37" s="1"/>
  <c r="L56" i="35"/>
  <c r="L56" i="37" s="1"/>
  <c r="M56" i="35"/>
  <c r="M56" i="37" s="1"/>
  <c r="N56" i="35"/>
  <c r="N56" i="37" s="1"/>
  <c r="J57" i="35"/>
  <c r="J57" i="37" s="1"/>
  <c r="K57" i="35"/>
  <c r="K57" i="37" s="1"/>
  <c r="L57" i="35"/>
  <c r="L57" i="37" s="1"/>
  <c r="M57" i="35"/>
  <c r="M57" i="37" s="1"/>
  <c r="N57" i="35"/>
  <c r="N57" i="37" s="1"/>
  <c r="U57" i="35"/>
  <c r="J58" i="35"/>
  <c r="K58" i="35"/>
  <c r="K58" i="37" s="1"/>
  <c r="L58" i="35"/>
  <c r="L58" i="37" s="1"/>
  <c r="M58" i="35"/>
  <c r="M58" i="37" s="1"/>
  <c r="N58" i="35"/>
  <c r="N58" i="37" s="1"/>
  <c r="J59" i="35"/>
  <c r="J59" i="37" s="1"/>
  <c r="K59" i="35"/>
  <c r="K59" i="37" s="1"/>
  <c r="L59" i="35"/>
  <c r="L59" i="37" s="1"/>
  <c r="M59" i="35"/>
  <c r="M59" i="37" s="1"/>
  <c r="N59" i="35"/>
  <c r="N59" i="37" s="1"/>
  <c r="J60" i="35"/>
  <c r="J60" i="37" s="1"/>
  <c r="K60" i="35"/>
  <c r="K60" i="37" s="1"/>
  <c r="L60" i="35"/>
  <c r="L60" i="37" s="1"/>
  <c r="M60" i="35"/>
  <c r="M60" i="37" s="1"/>
  <c r="N60" i="35"/>
  <c r="N60" i="37" s="1"/>
  <c r="J61" i="35"/>
  <c r="J61" i="37" s="1"/>
  <c r="K61" i="35"/>
  <c r="L61" i="35"/>
  <c r="L61" i="37" s="1"/>
  <c r="M61" i="35"/>
  <c r="M61" i="37" s="1"/>
  <c r="N61" i="35"/>
  <c r="N61" i="37" s="1"/>
  <c r="U61" i="35"/>
  <c r="J62" i="35"/>
  <c r="K62" i="35"/>
  <c r="K62" i="37" s="1"/>
  <c r="L62" i="35"/>
  <c r="L62" i="37" s="1"/>
  <c r="M62" i="35"/>
  <c r="M62" i="37" s="1"/>
  <c r="N62" i="35"/>
  <c r="N62" i="37" s="1"/>
  <c r="J63" i="35"/>
  <c r="J63" i="37" s="1"/>
  <c r="K63" i="35"/>
  <c r="K63" i="37" s="1"/>
  <c r="L63" i="35"/>
  <c r="L63" i="37" s="1"/>
  <c r="M63" i="35"/>
  <c r="M63" i="37" s="1"/>
  <c r="N63" i="35"/>
  <c r="N63" i="37" s="1"/>
  <c r="J64" i="35"/>
  <c r="J64" i="37" s="1"/>
  <c r="K64" i="35"/>
  <c r="K64" i="37" s="1"/>
  <c r="L64" i="35"/>
  <c r="L64" i="37" s="1"/>
  <c r="M64" i="35"/>
  <c r="M64" i="37" s="1"/>
  <c r="N64" i="35"/>
  <c r="N64" i="37" s="1"/>
  <c r="J65" i="35"/>
  <c r="J65" i="37" s="1"/>
  <c r="K65" i="35"/>
  <c r="K65" i="37" s="1"/>
  <c r="L65" i="35"/>
  <c r="L65" i="37" s="1"/>
  <c r="M65" i="35"/>
  <c r="M65" i="37" s="1"/>
  <c r="N65" i="35"/>
  <c r="N65" i="37" s="1"/>
  <c r="J66" i="35"/>
  <c r="K66" i="35"/>
  <c r="K66" i="37" s="1"/>
  <c r="L66" i="35"/>
  <c r="L66" i="37" s="1"/>
  <c r="M66" i="35"/>
  <c r="M66" i="37" s="1"/>
  <c r="N66" i="35"/>
  <c r="N66" i="37" s="1"/>
  <c r="J67" i="35"/>
  <c r="J67" i="37" s="1"/>
  <c r="K67" i="35"/>
  <c r="K67" i="37" s="1"/>
  <c r="L67" i="35"/>
  <c r="L67" i="37" s="1"/>
  <c r="M67" i="35"/>
  <c r="M67" i="37" s="1"/>
  <c r="N67" i="35"/>
  <c r="N67" i="37" s="1"/>
  <c r="J68" i="35"/>
  <c r="K68" i="35"/>
  <c r="K68" i="37" s="1"/>
  <c r="L68" i="35"/>
  <c r="L68" i="37" s="1"/>
  <c r="M68" i="35"/>
  <c r="M68" i="37" s="1"/>
  <c r="N68" i="35"/>
  <c r="N68" i="37" s="1"/>
  <c r="J69" i="35"/>
  <c r="J69" i="37" s="1"/>
  <c r="K69" i="35"/>
  <c r="K69" i="37" s="1"/>
  <c r="L69" i="35"/>
  <c r="L69" i="37" s="1"/>
  <c r="M69" i="35"/>
  <c r="M69" i="37" s="1"/>
  <c r="N69" i="35"/>
  <c r="N69" i="37" s="1"/>
  <c r="U69" i="35"/>
  <c r="J70" i="35"/>
  <c r="K70" i="35"/>
  <c r="K70" i="37" s="1"/>
  <c r="L70" i="35"/>
  <c r="L70" i="37" s="1"/>
  <c r="M70" i="35"/>
  <c r="M70" i="37" s="1"/>
  <c r="N70" i="35"/>
  <c r="N70" i="37" s="1"/>
  <c r="J71" i="35"/>
  <c r="J71" i="37" s="1"/>
  <c r="K71" i="35"/>
  <c r="K71" i="37" s="1"/>
  <c r="L71" i="35"/>
  <c r="L71" i="37" s="1"/>
  <c r="M71" i="35"/>
  <c r="M71" i="37" s="1"/>
  <c r="N71" i="35"/>
  <c r="N71" i="37" s="1"/>
  <c r="J72" i="35"/>
  <c r="K72" i="35"/>
  <c r="K72" i="37" s="1"/>
  <c r="L72" i="35"/>
  <c r="L72" i="37" s="1"/>
  <c r="M72" i="35"/>
  <c r="M72" i="37" s="1"/>
  <c r="N72" i="35"/>
  <c r="N72" i="37" s="1"/>
  <c r="J73" i="35"/>
  <c r="J73" i="37" s="1"/>
  <c r="K73" i="35"/>
  <c r="L73" i="35"/>
  <c r="L73" i="37" s="1"/>
  <c r="M73" i="35"/>
  <c r="M73" i="37" s="1"/>
  <c r="N73" i="35"/>
  <c r="N73" i="37" s="1"/>
  <c r="J74" i="35"/>
  <c r="K74" i="35"/>
  <c r="K74" i="37" s="1"/>
  <c r="L74" i="35"/>
  <c r="L74" i="37" s="1"/>
  <c r="M74" i="35"/>
  <c r="M74" i="37" s="1"/>
  <c r="N74" i="35"/>
  <c r="N74" i="37" s="1"/>
  <c r="J75" i="35"/>
  <c r="J75" i="37" s="1"/>
  <c r="K75" i="35"/>
  <c r="K75" i="37" s="1"/>
  <c r="L75" i="35"/>
  <c r="L75" i="37" s="1"/>
  <c r="M75" i="35"/>
  <c r="M75" i="37" s="1"/>
  <c r="N75" i="35"/>
  <c r="N75" i="37" s="1"/>
  <c r="J76" i="35"/>
  <c r="J76" i="37" s="1"/>
  <c r="K76" i="35"/>
  <c r="K76" i="37" s="1"/>
  <c r="L76" i="35"/>
  <c r="L76" i="37" s="1"/>
  <c r="M76" i="35"/>
  <c r="M76" i="37" s="1"/>
  <c r="N76" i="35"/>
  <c r="N76" i="37" s="1"/>
  <c r="J77" i="35"/>
  <c r="J77" i="37" s="1"/>
  <c r="K77" i="35"/>
  <c r="K77" i="37" s="1"/>
  <c r="L77" i="35"/>
  <c r="L77" i="37" s="1"/>
  <c r="M77" i="35"/>
  <c r="M77" i="37" s="1"/>
  <c r="N77" i="35"/>
  <c r="N77" i="37" s="1"/>
  <c r="J78" i="35"/>
  <c r="K78" i="35"/>
  <c r="K78" i="37" s="1"/>
  <c r="L78" i="35"/>
  <c r="L78" i="37" s="1"/>
  <c r="M78" i="35"/>
  <c r="M78" i="37" s="1"/>
  <c r="N78" i="35"/>
  <c r="N78" i="37" s="1"/>
  <c r="J79" i="35"/>
  <c r="J79" i="37" s="1"/>
  <c r="K79" i="35"/>
  <c r="K79" i="37" s="1"/>
  <c r="L79" i="35"/>
  <c r="L79" i="37" s="1"/>
  <c r="M79" i="35"/>
  <c r="M79" i="37" s="1"/>
  <c r="N79" i="35"/>
  <c r="N79" i="37" s="1"/>
  <c r="J80" i="35"/>
  <c r="J80" i="37" s="1"/>
  <c r="K80" i="35"/>
  <c r="K80" i="37" s="1"/>
  <c r="L80" i="35"/>
  <c r="L80" i="37" s="1"/>
  <c r="M80" i="35"/>
  <c r="M80" i="37" s="1"/>
  <c r="N80" i="35"/>
  <c r="N80" i="37" s="1"/>
  <c r="J81" i="35"/>
  <c r="J81" i="37" s="1"/>
  <c r="K81" i="35"/>
  <c r="K81" i="37" s="1"/>
  <c r="L81" i="35"/>
  <c r="L81" i="37" s="1"/>
  <c r="M81" i="35"/>
  <c r="M81" i="37" s="1"/>
  <c r="N81" i="35"/>
  <c r="N81" i="37" s="1"/>
  <c r="J82" i="35"/>
  <c r="K82" i="35"/>
  <c r="K82" i="37" s="1"/>
  <c r="L82" i="35"/>
  <c r="L82" i="37" s="1"/>
  <c r="M82" i="35"/>
  <c r="M82" i="37" s="1"/>
  <c r="N82" i="35"/>
  <c r="N82" i="37" s="1"/>
  <c r="J83" i="35"/>
  <c r="J83" i="37" s="1"/>
  <c r="K83" i="35"/>
  <c r="K83" i="37" s="1"/>
  <c r="L83" i="35"/>
  <c r="L83" i="37" s="1"/>
  <c r="M83" i="35"/>
  <c r="M83" i="37" s="1"/>
  <c r="N83" i="35"/>
  <c r="N83" i="37" s="1"/>
  <c r="J84" i="35"/>
  <c r="K84" i="35"/>
  <c r="K84" i="37" s="1"/>
  <c r="L84" i="35"/>
  <c r="L84" i="37" s="1"/>
  <c r="M84" i="35"/>
  <c r="M84" i="37" s="1"/>
  <c r="N84" i="35"/>
  <c r="N84" i="37" s="1"/>
  <c r="J85" i="35"/>
  <c r="J85" i="37" s="1"/>
  <c r="K85" i="35"/>
  <c r="K85" i="37" s="1"/>
  <c r="L85" i="35"/>
  <c r="L85" i="37" s="1"/>
  <c r="M85" i="35"/>
  <c r="M85" i="37" s="1"/>
  <c r="N85" i="35"/>
  <c r="N85" i="37" s="1"/>
  <c r="U85" i="35"/>
  <c r="J86" i="35"/>
  <c r="K86" i="35"/>
  <c r="K86" i="37" s="1"/>
  <c r="L86" i="35"/>
  <c r="L86" i="37" s="1"/>
  <c r="M86" i="35"/>
  <c r="M86" i="37" s="1"/>
  <c r="N86" i="35"/>
  <c r="N86" i="37" s="1"/>
  <c r="J87" i="35"/>
  <c r="J87" i="37" s="1"/>
  <c r="K87" i="35"/>
  <c r="K87" i="37" s="1"/>
  <c r="L87" i="35"/>
  <c r="L87" i="37" s="1"/>
  <c r="M87" i="35"/>
  <c r="M87" i="37" s="1"/>
  <c r="N87" i="35"/>
  <c r="N87" i="37" s="1"/>
  <c r="J88" i="35"/>
  <c r="K88" i="35"/>
  <c r="K88" i="37" s="1"/>
  <c r="L88" i="35"/>
  <c r="L88" i="37" s="1"/>
  <c r="M88" i="35"/>
  <c r="M88" i="37" s="1"/>
  <c r="N88" i="35"/>
  <c r="N88" i="37" s="1"/>
  <c r="J89" i="35"/>
  <c r="J89" i="37" s="1"/>
  <c r="K89" i="35"/>
  <c r="K89" i="37" s="1"/>
  <c r="L89" i="35"/>
  <c r="L89" i="37" s="1"/>
  <c r="M89" i="35"/>
  <c r="M89" i="37" s="1"/>
  <c r="N89" i="35"/>
  <c r="N89" i="37" s="1"/>
  <c r="U89" i="35"/>
  <c r="J90" i="35"/>
  <c r="K90" i="35"/>
  <c r="K90" i="37" s="1"/>
  <c r="L90" i="35"/>
  <c r="L90" i="37" s="1"/>
  <c r="M90" i="35"/>
  <c r="M90" i="37" s="1"/>
  <c r="N90" i="35"/>
  <c r="N90" i="37" s="1"/>
  <c r="J91" i="35"/>
  <c r="J91" i="37" s="1"/>
  <c r="K91" i="35"/>
  <c r="K91" i="37" s="1"/>
  <c r="L91" i="35"/>
  <c r="L91" i="37" s="1"/>
  <c r="M91" i="35"/>
  <c r="M91" i="37" s="1"/>
  <c r="N91" i="35"/>
  <c r="N91" i="37" s="1"/>
  <c r="J92" i="35"/>
  <c r="J92" i="37" s="1"/>
  <c r="K92" i="35"/>
  <c r="K92" i="37" s="1"/>
  <c r="L92" i="35"/>
  <c r="L92" i="37" s="1"/>
  <c r="M92" i="35"/>
  <c r="M92" i="37" s="1"/>
  <c r="N92" i="35"/>
  <c r="N92" i="37" s="1"/>
  <c r="J93" i="35"/>
  <c r="J93" i="37" s="1"/>
  <c r="K93" i="35"/>
  <c r="K93" i="37" s="1"/>
  <c r="L93" i="35"/>
  <c r="L93" i="37" s="1"/>
  <c r="M93" i="35"/>
  <c r="M93" i="37" s="1"/>
  <c r="N93" i="35"/>
  <c r="N93" i="37" s="1"/>
  <c r="J94" i="35"/>
  <c r="K94" i="35"/>
  <c r="K94" i="37" s="1"/>
  <c r="L94" i="35"/>
  <c r="L94" i="37" s="1"/>
  <c r="M94" i="35"/>
  <c r="M94" i="37" s="1"/>
  <c r="N94" i="35"/>
  <c r="N94" i="37" s="1"/>
  <c r="J95" i="35"/>
  <c r="J95" i="37" s="1"/>
  <c r="K95" i="35"/>
  <c r="K95" i="37" s="1"/>
  <c r="L95" i="35"/>
  <c r="L95" i="37" s="1"/>
  <c r="M95" i="35"/>
  <c r="M95" i="37" s="1"/>
  <c r="N95" i="35"/>
  <c r="N95" i="37" s="1"/>
  <c r="J96" i="35"/>
  <c r="K96" i="35"/>
  <c r="K96" i="37" s="1"/>
  <c r="L96" i="35"/>
  <c r="L96" i="37" s="1"/>
  <c r="M96" i="35"/>
  <c r="M96" i="37" s="1"/>
  <c r="N96" i="35"/>
  <c r="N96" i="37" s="1"/>
  <c r="J97" i="35"/>
  <c r="J97" i="37" s="1"/>
  <c r="K97" i="35"/>
  <c r="K97" i="37" s="1"/>
  <c r="L97" i="35"/>
  <c r="L97" i="37" s="1"/>
  <c r="M97" i="35"/>
  <c r="M97" i="37" s="1"/>
  <c r="N97" i="35"/>
  <c r="N97" i="37" s="1"/>
  <c r="J98" i="35"/>
  <c r="K98" i="35"/>
  <c r="K98" i="37" s="1"/>
  <c r="L98" i="35"/>
  <c r="L98" i="37" s="1"/>
  <c r="M98" i="35"/>
  <c r="M98" i="37" s="1"/>
  <c r="N98" i="35"/>
  <c r="N98" i="37" s="1"/>
  <c r="J99" i="35"/>
  <c r="J99" i="37" s="1"/>
  <c r="K99" i="35"/>
  <c r="K99" i="37" s="1"/>
  <c r="L99" i="35"/>
  <c r="L99" i="37" s="1"/>
  <c r="M99" i="35"/>
  <c r="M99" i="37" s="1"/>
  <c r="N99" i="35"/>
  <c r="N99" i="37" s="1"/>
  <c r="J100" i="35"/>
  <c r="K100" i="35"/>
  <c r="K100" i="37" s="1"/>
  <c r="L100" i="35"/>
  <c r="L100" i="37" s="1"/>
  <c r="M100" i="35"/>
  <c r="M100" i="37" s="1"/>
  <c r="N100" i="35"/>
  <c r="N100" i="37" s="1"/>
  <c r="J101" i="35"/>
  <c r="J101" i="37" s="1"/>
  <c r="K101" i="35"/>
  <c r="K101" i="37" s="1"/>
  <c r="L101" i="35"/>
  <c r="L101" i="37" s="1"/>
  <c r="M101" i="35"/>
  <c r="M101" i="37" s="1"/>
  <c r="N101" i="35"/>
  <c r="N101" i="37" s="1"/>
  <c r="J102" i="35"/>
  <c r="K102" i="35"/>
  <c r="K102" i="37" s="1"/>
  <c r="L102" i="35"/>
  <c r="L102" i="37" s="1"/>
  <c r="M102" i="35"/>
  <c r="M102" i="37" s="1"/>
  <c r="N102" i="35"/>
  <c r="N102" i="37" s="1"/>
  <c r="J103" i="35"/>
  <c r="J103" i="37" s="1"/>
  <c r="K103" i="35"/>
  <c r="K103" i="37" s="1"/>
  <c r="L103" i="35"/>
  <c r="L103" i="37" s="1"/>
  <c r="M103" i="35"/>
  <c r="M103" i="37" s="1"/>
  <c r="N103" i="35"/>
  <c r="N103" i="37" s="1"/>
  <c r="J104" i="35"/>
  <c r="K104" i="35"/>
  <c r="K104" i="37" s="1"/>
  <c r="L104" i="35"/>
  <c r="L104" i="37" s="1"/>
  <c r="M104" i="35"/>
  <c r="M104" i="37" s="1"/>
  <c r="N104" i="35"/>
  <c r="N104" i="37" s="1"/>
  <c r="J105" i="35"/>
  <c r="J105" i="37" s="1"/>
  <c r="K105" i="35"/>
  <c r="K105" i="37" s="1"/>
  <c r="L105" i="35"/>
  <c r="L105" i="37" s="1"/>
  <c r="M105" i="35"/>
  <c r="M105" i="37" s="1"/>
  <c r="N105" i="35"/>
  <c r="N105" i="37" s="1"/>
  <c r="U105" i="35"/>
  <c r="J106" i="35"/>
  <c r="J106" i="37" s="1"/>
  <c r="K106" i="35"/>
  <c r="K106" i="37" s="1"/>
  <c r="L106" i="35"/>
  <c r="L106" i="37" s="1"/>
  <c r="M106" i="35"/>
  <c r="M106" i="37" s="1"/>
  <c r="N106" i="35"/>
  <c r="N106" i="37" s="1"/>
  <c r="J107" i="35"/>
  <c r="J107" i="37" s="1"/>
  <c r="K107" i="35"/>
  <c r="K107" i="37" s="1"/>
  <c r="L107" i="35"/>
  <c r="L107" i="37" s="1"/>
  <c r="M107" i="35"/>
  <c r="M107" i="37" s="1"/>
  <c r="N107" i="35"/>
  <c r="N107" i="37" s="1"/>
  <c r="J108" i="35"/>
  <c r="J108" i="37" s="1"/>
  <c r="K108" i="35"/>
  <c r="K108" i="37" s="1"/>
  <c r="L108" i="35"/>
  <c r="L108" i="37" s="1"/>
  <c r="M108" i="35"/>
  <c r="M108" i="37" s="1"/>
  <c r="N108" i="35"/>
  <c r="N108" i="37" s="1"/>
  <c r="J109" i="35"/>
  <c r="J109" i="37" s="1"/>
  <c r="K109" i="35"/>
  <c r="L109" i="35"/>
  <c r="L109" i="37" s="1"/>
  <c r="M109" i="35"/>
  <c r="M109" i="37" s="1"/>
  <c r="N109" i="35"/>
  <c r="N109" i="37" s="1"/>
  <c r="U109" i="35"/>
  <c r="J110" i="35"/>
  <c r="K110" i="35"/>
  <c r="K110" i="37" s="1"/>
  <c r="L110" i="35"/>
  <c r="L110" i="37" s="1"/>
  <c r="M110" i="35"/>
  <c r="M110" i="37" s="1"/>
  <c r="N110" i="35"/>
  <c r="N110" i="37" s="1"/>
  <c r="J111" i="35"/>
  <c r="J111" i="37" s="1"/>
  <c r="K111" i="35"/>
  <c r="L111" i="35"/>
  <c r="L111" i="37" s="1"/>
  <c r="M111" i="35"/>
  <c r="M111" i="37" s="1"/>
  <c r="N111" i="35"/>
  <c r="N111" i="37" s="1"/>
  <c r="J112" i="35"/>
  <c r="K112" i="35"/>
  <c r="K112" i="37" s="1"/>
  <c r="L112" i="35"/>
  <c r="L112" i="37" s="1"/>
  <c r="M112" i="35"/>
  <c r="M112" i="37" s="1"/>
  <c r="N112" i="35"/>
  <c r="N112" i="37" s="1"/>
  <c r="J113" i="35"/>
  <c r="J113" i="37" s="1"/>
  <c r="K113" i="35"/>
  <c r="L113" i="35"/>
  <c r="L113" i="37" s="1"/>
  <c r="M113" i="35"/>
  <c r="M113" i="37" s="1"/>
  <c r="N113" i="35"/>
  <c r="N113" i="37" s="1"/>
  <c r="J114" i="35"/>
  <c r="K114" i="35"/>
  <c r="K114" i="37" s="1"/>
  <c r="L114" i="35"/>
  <c r="L114" i="37" s="1"/>
  <c r="M114" i="35"/>
  <c r="M114" i="37" s="1"/>
  <c r="N114" i="35"/>
  <c r="N114" i="37" s="1"/>
  <c r="J115" i="35"/>
  <c r="J115" i="37" s="1"/>
  <c r="K115" i="35"/>
  <c r="K115" i="37" s="1"/>
  <c r="L115" i="35"/>
  <c r="L115" i="37" s="1"/>
  <c r="M115" i="35"/>
  <c r="M115" i="37" s="1"/>
  <c r="N115" i="35"/>
  <c r="N115" i="37" s="1"/>
  <c r="J116" i="35"/>
  <c r="K116" i="35"/>
  <c r="K116" i="37" s="1"/>
  <c r="L116" i="35"/>
  <c r="L116" i="37" s="1"/>
  <c r="M116" i="35"/>
  <c r="M116" i="37" s="1"/>
  <c r="N116" i="35"/>
  <c r="N116" i="37" s="1"/>
  <c r="J117" i="35"/>
  <c r="J117" i="37" s="1"/>
  <c r="K117" i="35"/>
  <c r="K117" i="37" s="1"/>
  <c r="L117" i="35"/>
  <c r="L117" i="37" s="1"/>
  <c r="M117" i="35"/>
  <c r="M117" i="37" s="1"/>
  <c r="N117" i="35"/>
  <c r="N117" i="37" s="1"/>
  <c r="J118" i="35"/>
  <c r="K118" i="35"/>
  <c r="K118" i="37" s="1"/>
  <c r="L118" i="35"/>
  <c r="L118" i="37" s="1"/>
  <c r="M118" i="35"/>
  <c r="M118" i="37" s="1"/>
  <c r="N118" i="35"/>
  <c r="N118" i="37" s="1"/>
  <c r="J119" i="35"/>
  <c r="J119" i="37" s="1"/>
  <c r="K119" i="35"/>
  <c r="K119" i="37" s="1"/>
  <c r="L119" i="35"/>
  <c r="L119" i="37" s="1"/>
  <c r="M119" i="35"/>
  <c r="M119" i="37" s="1"/>
  <c r="N119" i="35"/>
  <c r="N119" i="37" s="1"/>
  <c r="J120" i="35"/>
  <c r="K120" i="35"/>
  <c r="K120" i="37" s="1"/>
  <c r="L120" i="35"/>
  <c r="L120" i="37" s="1"/>
  <c r="M120" i="35"/>
  <c r="M120" i="37" s="1"/>
  <c r="N120" i="35"/>
  <c r="N120" i="37" s="1"/>
  <c r="J121" i="35"/>
  <c r="J121" i="37" s="1"/>
  <c r="K121" i="35"/>
  <c r="K121" i="37" s="1"/>
  <c r="L121" i="35"/>
  <c r="L121" i="37" s="1"/>
  <c r="M121" i="35"/>
  <c r="M121" i="37" s="1"/>
  <c r="N121" i="35"/>
  <c r="N121" i="37" s="1"/>
  <c r="J122" i="35"/>
  <c r="K122" i="35"/>
  <c r="K122" i="37" s="1"/>
  <c r="L122" i="35"/>
  <c r="L122" i="37" s="1"/>
  <c r="M122" i="35"/>
  <c r="M122" i="37" s="1"/>
  <c r="N122" i="35"/>
  <c r="N122" i="37" s="1"/>
  <c r="J123" i="35"/>
  <c r="J123" i="37" s="1"/>
  <c r="K123" i="35"/>
  <c r="K123" i="37" s="1"/>
  <c r="L123" i="35"/>
  <c r="L123" i="37" s="1"/>
  <c r="M123" i="35"/>
  <c r="M123" i="37" s="1"/>
  <c r="N123" i="35"/>
  <c r="N123" i="37" s="1"/>
  <c r="J124" i="35"/>
  <c r="K124" i="35"/>
  <c r="K124" i="37" s="1"/>
  <c r="L124" i="35"/>
  <c r="L124" i="37" s="1"/>
  <c r="M124" i="35"/>
  <c r="M124" i="37" s="1"/>
  <c r="N124" i="35"/>
  <c r="N124" i="37" s="1"/>
  <c r="J125" i="35"/>
  <c r="J125" i="37" s="1"/>
  <c r="K125" i="35"/>
  <c r="K125" i="37" s="1"/>
  <c r="L125" i="35"/>
  <c r="L125" i="37" s="1"/>
  <c r="M125" i="35"/>
  <c r="M125" i="37" s="1"/>
  <c r="N125" i="35"/>
  <c r="N125" i="37" s="1"/>
  <c r="U125" i="35"/>
  <c r="J126" i="35"/>
  <c r="K126" i="35"/>
  <c r="K126" i="37" s="1"/>
  <c r="L126" i="35"/>
  <c r="L126" i="37" s="1"/>
  <c r="M126" i="35"/>
  <c r="M126" i="37" s="1"/>
  <c r="N126" i="35"/>
  <c r="N126" i="37" s="1"/>
  <c r="J127" i="35"/>
  <c r="J127" i="37" s="1"/>
  <c r="K127" i="35"/>
  <c r="K127" i="37" s="1"/>
  <c r="L127" i="35"/>
  <c r="L127" i="37" s="1"/>
  <c r="M127" i="35"/>
  <c r="M127" i="37" s="1"/>
  <c r="N127" i="35"/>
  <c r="N127" i="37" s="1"/>
  <c r="J128" i="35"/>
  <c r="K128" i="35"/>
  <c r="K128" i="37" s="1"/>
  <c r="L128" i="35"/>
  <c r="L128" i="37" s="1"/>
  <c r="M128" i="35"/>
  <c r="M128" i="37" s="1"/>
  <c r="N128" i="35"/>
  <c r="N128" i="37" s="1"/>
  <c r="J129" i="35"/>
  <c r="J129" i="37" s="1"/>
  <c r="K129" i="35"/>
  <c r="K129" i="37" s="1"/>
  <c r="L129" i="35"/>
  <c r="L129" i="37" s="1"/>
  <c r="M129" i="35"/>
  <c r="M129" i="37" s="1"/>
  <c r="N129" i="35"/>
  <c r="N129" i="37" s="1"/>
  <c r="J130" i="35"/>
  <c r="K130" i="35"/>
  <c r="K130" i="37" s="1"/>
  <c r="L130" i="35"/>
  <c r="L130" i="37" s="1"/>
  <c r="M130" i="35"/>
  <c r="M130" i="37" s="1"/>
  <c r="N130" i="35"/>
  <c r="N130" i="37" s="1"/>
  <c r="J131" i="35"/>
  <c r="J131" i="37" s="1"/>
  <c r="K131" i="35"/>
  <c r="K131" i="37" s="1"/>
  <c r="L131" i="35"/>
  <c r="L131" i="37" s="1"/>
  <c r="M131" i="37"/>
  <c r="N131" i="35"/>
  <c r="N131" i="37" s="1"/>
  <c r="J132" i="35"/>
  <c r="K132" i="35"/>
  <c r="K132" i="37" s="1"/>
  <c r="L132" i="35"/>
  <c r="L132" i="37" s="1"/>
  <c r="M132" i="35"/>
  <c r="M132" i="37" s="1"/>
  <c r="N132" i="35"/>
  <c r="N132" i="37" s="1"/>
  <c r="J133" i="35"/>
  <c r="J133" i="37" s="1"/>
  <c r="K133" i="35"/>
  <c r="K133" i="37" s="1"/>
  <c r="L133" i="35"/>
  <c r="L133" i="37" s="1"/>
  <c r="M133" i="35"/>
  <c r="M133" i="37" s="1"/>
  <c r="N133" i="35"/>
  <c r="N133" i="37" s="1"/>
  <c r="U133" i="35"/>
  <c r="J134" i="35"/>
  <c r="K134" i="35"/>
  <c r="K134" i="37" s="1"/>
  <c r="L134" i="35"/>
  <c r="L134" i="37" s="1"/>
  <c r="M134" i="35"/>
  <c r="M134" i="37" s="1"/>
  <c r="N134" i="35"/>
  <c r="N134" i="37" s="1"/>
  <c r="J135" i="35"/>
  <c r="J135" i="37" s="1"/>
  <c r="K135" i="35"/>
  <c r="L135" i="35"/>
  <c r="L135" i="37" s="1"/>
  <c r="M135" i="35"/>
  <c r="M135" i="37" s="1"/>
  <c r="N135" i="35"/>
  <c r="N135" i="37" s="1"/>
  <c r="J136" i="35"/>
  <c r="K136" i="35"/>
  <c r="K136" i="37" s="1"/>
  <c r="L136" i="35"/>
  <c r="L136" i="37" s="1"/>
  <c r="M136" i="35"/>
  <c r="M136" i="37" s="1"/>
  <c r="N136" i="35"/>
  <c r="N136" i="37" s="1"/>
  <c r="B48" i="35"/>
  <c r="C48" i="35"/>
  <c r="B49" i="35"/>
  <c r="C49" i="35"/>
  <c r="B50" i="35"/>
  <c r="C50" i="35"/>
  <c r="B51" i="35"/>
  <c r="C51" i="35"/>
  <c r="B52" i="35"/>
  <c r="C52" i="35"/>
  <c r="B53" i="35"/>
  <c r="C53" i="35"/>
  <c r="B54" i="35"/>
  <c r="C54" i="35"/>
  <c r="B55" i="35"/>
  <c r="C55" i="35"/>
  <c r="B56" i="35"/>
  <c r="C56" i="35"/>
  <c r="B57" i="35"/>
  <c r="C57" i="35"/>
  <c r="B58" i="35"/>
  <c r="C58" i="35"/>
  <c r="B59" i="35"/>
  <c r="C59" i="35"/>
  <c r="B60" i="35"/>
  <c r="C60" i="35"/>
  <c r="B61" i="35"/>
  <c r="C61" i="35"/>
  <c r="B62" i="35"/>
  <c r="C62" i="35"/>
  <c r="B63" i="35"/>
  <c r="C63" i="35"/>
  <c r="B64" i="35"/>
  <c r="C64" i="35"/>
  <c r="B65" i="35"/>
  <c r="C65" i="35"/>
  <c r="B66" i="35"/>
  <c r="C66" i="35"/>
  <c r="B67" i="35"/>
  <c r="C67" i="35"/>
  <c r="B68" i="35"/>
  <c r="C68" i="35"/>
  <c r="B69" i="35"/>
  <c r="C69" i="35"/>
  <c r="B70" i="35"/>
  <c r="C70" i="35"/>
  <c r="B71" i="35"/>
  <c r="C71" i="35"/>
  <c r="B72" i="35"/>
  <c r="C72" i="35"/>
  <c r="B73" i="35"/>
  <c r="C73" i="35"/>
  <c r="B74" i="35"/>
  <c r="C74" i="35"/>
  <c r="B75" i="35"/>
  <c r="C75" i="35"/>
  <c r="B76" i="35"/>
  <c r="C76" i="35"/>
  <c r="B77" i="35"/>
  <c r="C77" i="35"/>
  <c r="B78" i="35"/>
  <c r="C78" i="35"/>
  <c r="B79" i="35"/>
  <c r="C79" i="35"/>
  <c r="B80" i="35"/>
  <c r="C80" i="35"/>
  <c r="B81" i="35"/>
  <c r="C81" i="35"/>
  <c r="B82" i="35"/>
  <c r="C82" i="35"/>
  <c r="B83" i="35"/>
  <c r="C83" i="35"/>
  <c r="B84" i="35"/>
  <c r="C84" i="35"/>
  <c r="B85" i="35"/>
  <c r="C85" i="35"/>
  <c r="B86" i="35"/>
  <c r="C86" i="35"/>
  <c r="B87" i="35"/>
  <c r="C87" i="35"/>
  <c r="B88" i="35"/>
  <c r="C88" i="35"/>
  <c r="B89" i="35"/>
  <c r="C89" i="35"/>
  <c r="B90" i="35"/>
  <c r="C90" i="35"/>
  <c r="B91" i="35"/>
  <c r="C91" i="35"/>
  <c r="B92" i="35"/>
  <c r="C92" i="35"/>
  <c r="B93" i="35"/>
  <c r="C93" i="35"/>
  <c r="B94" i="35"/>
  <c r="C94" i="35"/>
  <c r="B95" i="35"/>
  <c r="C95" i="35"/>
  <c r="B96" i="35"/>
  <c r="C96" i="35"/>
  <c r="B97" i="35"/>
  <c r="C97" i="35"/>
  <c r="B98" i="35"/>
  <c r="C98" i="35"/>
  <c r="B99" i="35"/>
  <c r="C99" i="35"/>
  <c r="B100" i="35"/>
  <c r="C100" i="35"/>
  <c r="B101" i="35"/>
  <c r="C101" i="35"/>
  <c r="B102" i="35"/>
  <c r="C102" i="35"/>
  <c r="B103" i="35"/>
  <c r="C103" i="35"/>
  <c r="B104" i="35"/>
  <c r="C104" i="35"/>
  <c r="B105" i="35"/>
  <c r="C105" i="35"/>
  <c r="B106" i="35"/>
  <c r="C106" i="35"/>
  <c r="B107" i="35"/>
  <c r="C107" i="35"/>
  <c r="B108" i="35"/>
  <c r="C108" i="35"/>
  <c r="B109" i="35"/>
  <c r="C109" i="35"/>
  <c r="B110" i="35"/>
  <c r="C110" i="35"/>
  <c r="B111" i="35"/>
  <c r="C111" i="35"/>
  <c r="B112" i="35"/>
  <c r="C112" i="35"/>
  <c r="B113" i="35"/>
  <c r="C113" i="35"/>
  <c r="B114" i="35"/>
  <c r="C114" i="35"/>
  <c r="B115" i="35"/>
  <c r="C115" i="35"/>
  <c r="B116" i="35"/>
  <c r="C116" i="35"/>
  <c r="B117" i="35"/>
  <c r="C117" i="35"/>
  <c r="B118" i="35"/>
  <c r="C118" i="35"/>
  <c r="B119" i="35"/>
  <c r="C119" i="35"/>
  <c r="B120" i="35"/>
  <c r="C120" i="35"/>
  <c r="B121" i="35"/>
  <c r="C121" i="35"/>
  <c r="B122" i="35"/>
  <c r="C122" i="35"/>
  <c r="B123" i="35"/>
  <c r="C123" i="35"/>
  <c r="B124" i="35"/>
  <c r="C124" i="35"/>
  <c r="B125" i="35"/>
  <c r="C125" i="35"/>
  <c r="B126" i="35"/>
  <c r="C126" i="35"/>
  <c r="B127" i="35"/>
  <c r="C127" i="35"/>
  <c r="B128" i="35"/>
  <c r="C128" i="35"/>
  <c r="B129" i="35"/>
  <c r="C129" i="35"/>
  <c r="B130" i="35"/>
  <c r="C130" i="35"/>
  <c r="B131" i="35"/>
  <c r="C131" i="35"/>
  <c r="B132" i="35"/>
  <c r="C132" i="35"/>
  <c r="B133" i="35"/>
  <c r="C133" i="35"/>
  <c r="B134" i="35"/>
  <c r="C134" i="35"/>
  <c r="B135" i="35"/>
  <c r="C135" i="35"/>
  <c r="A136" i="35"/>
  <c r="B136" i="35"/>
  <c r="C136" i="35"/>
  <c r="J7" i="35"/>
  <c r="J7" i="37" s="1"/>
  <c r="K7" i="35"/>
  <c r="K7" i="37" s="1"/>
  <c r="L7" i="35"/>
  <c r="L7" i="37" s="1"/>
  <c r="M7" i="35"/>
  <c r="M7" i="37" s="1"/>
  <c r="N7" i="35"/>
  <c r="N7" i="37" s="1"/>
  <c r="J8" i="35"/>
  <c r="J8" i="37" s="1"/>
  <c r="K8" i="35"/>
  <c r="K8" i="37" s="1"/>
  <c r="L8" i="35"/>
  <c r="L8" i="37" s="1"/>
  <c r="M8" i="35"/>
  <c r="M8" i="37" s="1"/>
  <c r="N8" i="35"/>
  <c r="N8" i="37" s="1"/>
  <c r="J9" i="35"/>
  <c r="J9" i="37" s="1"/>
  <c r="K9" i="35"/>
  <c r="K9" i="37" s="1"/>
  <c r="L9" i="35"/>
  <c r="L9" i="37" s="1"/>
  <c r="M9" i="35"/>
  <c r="M9" i="37" s="1"/>
  <c r="N9" i="35"/>
  <c r="N9" i="37" s="1"/>
  <c r="J10" i="35"/>
  <c r="J10" i="37" s="1"/>
  <c r="K10" i="35"/>
  <c r="K10" i="37" s="1"/>
  <c r="L10" i="35"/>
  <c r="L10" i="37" s="1"/>
  <c r="M10" i="35"/>
  <c r="M10" i="37" s="1"/>
  <c r="N10" i="35"/>
  <c r="N10" i="37" s="1"/>
  <c r="J11" i="35"/>
  <c r="J11" i="37" s="1"/>
  <c r="K11" i="35"/>
  <c r="K11" i="37" s="1"/>
  <c r="L11" i="35"/>
  <c r="L11" i="37" s="1"/>
  <c r="M11" i="35"/>
  <c r="M11" i="37" s="1"/>
  <c r="N11" i="35"/>
  <c r="N11" i="37" s="1"/>
  <c r="J12" i="35"/>
  <c r="J12" i="37" s="1"/>
  <c r="K12" i="35"/>
  <c r="K12" i="37" s="1"/>
  <c r="L12" i="35"/>
  <c r="L12" i="37" s="1"/>
  <c r="M12" i="35"/>
  <c r="M12" i="37" s="1"/>
  <c r="N12" i="35"/>
  <c r="N12" i="37" s="1"/>
  <c r="J13" i="35"/>
  <c r="J13" i="37" s="1"/>
  <c r="K13" i="35"/>
  <c r="K13" i="37" s="1"/>
  <c r="L13" i="35"/>
  <c r="L13" i="37" s="1"/>
  <c r="M13" i="35"/>
  <c r="M13" i="37" s="1"/>
  <c r="N13" i="35"/>
  <c r="N13" i="37" s="1"/>
  <c r="J14" i="35"/>
  <c r="J14" i="37" s="1"/>
  <c r="K14" i="35"/>
  <c r="K14" i="37" s="1"/>
  <c r="L14" i="35"/>
  <c r="L14" i="37" s="1"/>
  <c r="M14" i="35"/>
  <c r="M14" i="37" s="1"/>
  <c r="N14" i="35"/>
  <c r="N14" i="37" s="1"/>
  <c r="J15" i="35"/>
  <c r="J15" i="37" s="1"/>
  <c r="K15" i="35"/>
  <c r="K15" i="37" s="1"/>
  <c r="L15" i="35"/>
  <c r="L15" i="37" s="1"/>
  <c r="M15" i="35"/>
  <c r="M15" i="37" s="1"/>
  <c r="N15" i="35"/>
  <c r="N15" i="37" s="1"/>
  <c r="J16" i="35"/>
  <c r="J16" i="37" s="1"/>
  <c r="K16" i="35"/>
  <c r="K16" i="37" s="1"/>
  <c r="L16" i="35"/>
  <c r="L16" i="37" s="1"/>
  <c r="M16" i="35"/>
  <c r="M16" i="37" s="1"/>
  <c r="N16" i="35"/>
  <c r="N16" i="37" s="1"/>
  <c r="J17" i="35"/>
  <c r="J17" i="37" s="1"/>
  <c r="K17" i="35"/>
  <c r="K17" i="37" s="1"/>
  <c r="L17" i="35"/>
  <c r="L17" i="37" s="1"/>
  <c r="M17" i="35"/>
  <c r="M17" i="37" s="1"/>
  <c r="N17" i="35"/>
  <c r="N17" i="37" s="1"/>
  <c r="J18" i="35"/>
  <c r="J18" i="37" s="1"/>
  <c r="K18" i="35"/>
  <c r="K18" i="37" s="1"/>
  <c r="L18" i="35"/>
  <c r="L18" i="37" s="1"/>
  <c r="M18" i="35"/>
  <c r="M18" i="37" s="1"/>
  <c r="N18" i="35"/>
  <c r="N18" i="37" s="1"/>
  <c r="J19" i="35"/>
  <c r="J19" i="37" s="1"/>
  <c r="K19" i="35"/>
  <c r="K19" i="37" s="1"/>
  <c r="L19" i="35"/>
  <c r="L19" i="37" s="1"/>
  <c r="M19" i="35"/>
  <c r="M19" i="37" s="1"/>
  <c r="N19" i="35"/>
  <c r="N19" i="37" s="1"/>
  <c r="J20" i="35"/>
  <c r="J20" i="37" s="1"/>
  <c r="K20" i="35"/>
  <c r="K20" i="37" s="1"/>
  <c r="L20" i="35"/>
  <c r="L20" i="37" s="1"/>
  <c r="M20" i="35"/>
  <c r="M20" i="37" s="1"/>
  <c r="N20" i="35"/>
  <c r="N20" i="37" s="1"/>
  <c r="J21" i="35"/>
  <c r="J21" i="37" s="1"/>
  <c r="K21" i="35"/>
  <c r="K21" i="37" s="1"/>
  <c r="L21" i="35"/>
  <c r="L21" i="37" s="1"/>
  <c r="M21" i="35"/>
  <c r="M21" i="37" s="1"/>
  <c r="N21" i="35"/>
  <c r="N21" i="37" s="1"/>
  <c r="J22" i="35"/>
  <c r="J22" i="37" s="1"/>
  <c r="K22" i="35"/>
  <c r="K22" i="37" s="1"/>
  <c r="L22" i="35"/>
  <c r="L22" i="37" s="1"/>
  <c r="M22" i="35"/>
  <c r="M22" i="37" s="1"/>
  <c r="N22" i="35"/>
  <c r="N22" i="37" s="1"/>
  <c r="J23" i="35"/>
  <c r="J23" i="37" s="1"/>
  <c r="K23" i="35"/>
  <c r="K23" i="37" s="1"/>
  <c r="L23" i="35"/>
  <c r="L23" i="37" s="1"/>
  <c r="M23" i="35"/>
  <c r="M23" i="37" s="1"/>
  <c r="N23" i="35"/>
  <c r="N23" i="37" s="1"/>
  <c r="J24" i="35"/>
  <c r="J24" i="37" s="1"/>
  <c r="K24" i="35"/>
  <c r="K24" i="37" s="1"/>
  <c r="L24" i="35"/>
  <c r="L24" i="37" s="1"/>
  <c r="M24" i="35"/>
  <c r="M24" i="37" s="1"/>
  <c r="N24" i="35"/>
  <c r="N24" i="37" s="1"/>
  <c r="J25" i="35"/>
  <c r="J25" i="37" s="1"/>
  <c r="K25" i="35"/>
  <c r="K25" i="37" s="1"/>
  <c r="L25" i="35"/>
  <c r="L25" i="37" s="1"/>
  <c r="M25" i="35"/>
  <c r="M25" i="37" s="1"/>
  <c r="N25" i="35"/>
  <c r="N25" i="37" s="1"/>
  <c r="J26" i="35"/>
  <c r="J26" i="37" s="1"/>
  <c r="K26" i="35"/>
  <c r="K26" i="37" s="1"/>
  <c r="L26" i="35"/>
  <c r="L26" i="37" s="1"/>
  <c r="M26" i="35"/>
  <c r="M26" i="37" s="1"/>
  <c r="N26" i="35"/>
  <c r="N26" i="37" s="1"/>
  <c r="J27" i="35"/>
  <c r="J27" i="37" s="1"/>
  <c r="K27" i="35"/>
  <c r="K27" i="37" s="1"/>
  <c r="L27" i="35"/>
  <c r="L27" i="37" s="1"/>
  <c r="M27" i="35"/>
  <c r="M27" i="37" s="1"/>
  <c r="N27" i="35"/>
  <c r="N27" i="37" s="1"/>
  <c r="J28" i="35"/>
  <c r="J28" i="37" s="1"/>
  <c r="K28" i="35"/>
  <c r="K28" i="37" s="1"/>
  <c r="L28" i="35"/>
  <c r="L28" i="37" s="1"/>
  <c r="M28" i="35"/>
  <c r="M28" i="37" s="1"/>
  <c r="N28" i="35"/>
  <c r="N28" i="37" s="1"/>
  <c r="J29" i="35"/>
  <c r="J29" i="37" s="1"/>
  <c r="K29" i="35"/>
  <c r="K29" i="37" s="1"/>
  <c r="L29" i="35"/>
  <c r="L29" i="37" s="1"/>
  <c r="M29" i="35"/>
  <c r="M29" i="37" s="1"/>
  <c r="N29" i="35"/>
  <c r="N29" i="37" s="1"/>
  <c r="J30" i="35"/>
  <c r="J30" i="37" s="1"/>
  <c r="K30" i="35"/>
  <c r="K30" i="37" s="1"/>
  <c r="L30" i="35"/>
  <c r="L30" i="37" s="1"/>
  <c r="M30" i="35"/>
  <c r="M30" i="37" s="1"/>
  <c r="N30" i="35"/>
  <c r="N30" i="37" s="1"/>
  <c r="J31" i="35"/>
  <c r="J31" i="37" s="1"/>
  <c r="K31" i="35"/>
  <c r="K31" i="37" s="1"/>
  <c r="L31" i="35"/>
  <c r="L31" i="37" s="1"/>
  <c r="M31" i="35"/>
  <c r="M31" i="37" s="1"/>
  <c r="N31" i="35"/>
  <c r="N31" i="37" s="1"/>
  <c r="J32" i="35"/>
  <c r="J32" i="37" s="1"/>
  <c r="K32" i="35"/>
  <c r="K32" i="37" s="1"/>
  <c r="L32" i="35"/>
  <c r="L32" i="37" s="1"/>
  <c r="M32" i="35"/>
  <c r="M32" i="37" s="1"/>
  <c r="N32" i="35"/>
  <c r="N32" i="37" s="1"/>
  <c r="J33" i="35"/>
  <c r="J33" i="37" s="1"/>
  <c r="K33" i="35"/>
  <c r="K33" i="37" s="1"/>
  <c r="L33" i="35"/>
  <c r="L33" i="37" s="1"/>
  <c r="M33" i="35"/>
  <c r="M33" i="37" s="1"/>
  <c r="N33" i="35"/>
  <c r="N33" i="37" s="1"/>
  <c r="J34" i="35"/>
  <c r="J34" i="37" s="1"/>
  <c r="K34" i="35"/>
  <c r="K34" i="37" s="1"/>
  <c r="L34" i="35"/>
  <c r="L34" i="37" s="1"/>
  <c r="M34" i="35"/>
  <c r="M34" i="37" s="1"/>
  <c r="N34" i="35"/>
  <c r="N34" i="37" s="1"/>
  <c r="J35" i="35"/>
  <c r="J35" i="37" s="1"/>
  <c r="K35" i="35"/>
  <c r="K35" i="37" s="1"/>
  <c r="L35" i="35"/>
  <c r="L35" i="37" s="1"/>
  <c r="M35" i="35"/>
  <c r="M35" i="37" s="1"/>
  <c r="N35" i="35"/>
  <c r="N35" i="37" s="1"/>
  <c r="J36" i="35"/>
  <c r="J36" i="37" s="1"/>
  <c r="K36" i="35"/>
  <c r="K36" i="37" s="1"/>
  <c r="L36" i="35"/>
  <c r="L36" i="37" s="1"/>
  <c r="M36" i="35"/>
  <c r="M36" i="37" s="1"/>
  <c r="N36" i="35"/>
  <c r="N36" i="37" s="1"/>
  <c r="J37" i="35"/>
  <c r="J37" i="37" s="1"/>
  <c r="K37" i="35"/>
  <c r="K37" i="37" s="1"/>
  <c r="L37" i="35"/>
  <c r="L37" i="37" s="1"/>
  <c r="M37" i="35"/>
  <c r="M37" i="37" s="1"/>
  <c r="N37" i="35"/>
  <c r="N37" i="37" s="1"/>
  <c r="J38" i="35"/>
  <c r="J38" i="37" s="1"/>
  <c r="K38" i="35"/>
  <c r="K38" i="37" s="1"/>
  <c r="L38" i="35"/>
  <c r="L38" i="37" s="1"/>
  <c r="M38" i="35"/>
  <c r="M38" i="37" s="1"/>
  <c r="N38" i="35"/>
  <c r="N38" i="37" s="1"/>
  <c r="J39" i="35"/>
  <c r="J39" i="37" s="1"/>
  <c r="K39" i="35"/>
  <c r="K39" i="37" s="1"/>
  <c r="L39" i="35"/>
  <c r="L39" i="37" s="1"/>
  <c r="M39" i="35"/>
  <c r="M39" i="37" s="1"/>
  <c r="N39" i="35"/>
  <c r="N39" i="37" s="1"/>
  <c r="J40" i="35"/>
  <c r="J40" i="37" s="1"/>
  <c r="K40" i="35"/>
  <c r="K40" i="37" s="1"/>
  <c r="L40" i="35"/>
  <c r="L40" i="37" s="1"/>
  <c r="M40" i="35"/>
  <c r="M40" i="37" s="1"/>
  <c r="N40" i="35"/>
  <c r="N40" i="37" s="1"/>
  <c r="J41" i="35"/>
  <c r="J41" i="37" s="1"/>
  <c r="K41" i="35"/>
  <c r="K41" i="37" s="1"/>
  <c r="L41" i="35"/>
  <c r="L41" i="37" s="1"/>
  <c r="M41" i="35"/>
  <c r="M41" i="37" s="1"/>
  <c r="N41" i="35"/>
  <c r="N41" i="37" s="1"/>
  <c r="K6" i="35"/>
  <c r="K6" i="37" s="1"/>
  <c r="L6" i="35"/>
  <c r="L6" i="37" s="1"/>
  <c r="M6" i="35"/>
  <c r="M6" i="37" s="1"/>
  <c r="N6" i="35"/>
  <c r="N6" i="37" s="1"/>
  <c r="J6" i="35"/>
  <c r="J6" i="37" s="1"/>
  <c r="C7" i="22"/>
  <c r="C8" i="22"/>
  <c r="C9" i="22"/>
  <c r="C10" i="22"/>
  <c r="C11" i="22"/>
  <c r="C12" i="22"/>
  <c r="C13" i="22"/>
  <c r="C14" i="22"/>
  <c r="C15" i="22"/>
  <c r="C16" i="22"/>
  <c r="C17" i="22"/>
  <c r="C18" i="22"/>
  <c r="C19" i="22"/>
  <c r="C20" i="22"/>
  <c r="C21" i="22"/>
  <c r="C22" i="22"/>
  <c r="C23" i="22"/>
  <c r="C24" i="22"/>
  <c r="C25" i="22"/>
  <c r="C26" i="22"/>
  <c r="C27" i="22"/>
  <c r="C28" i="22"/>
  <c r="C29" i="22"/>
  <c r="C30" i="22"/>
  <c r="C31" i="22"/>
  <c r="C32" i="22"/>
  <c r="C33" i="22"/>
  <c r="C34" i="22"/>
  <c r="C35" i="22"/>
  <c r="C36" i="22"/>
  <c r="C37" i="22"/>
  <c r="C38" i="22"/>
  <c r="C39" i="22"/>
  <c r="C40" i="22"/>
  <c r="C41" i="22"/>
  <c r="C42" i="22"/>
  <c r="C43" i="22"/>
  <c r="C44" i="22"/>
  <c r="C45" i="22"/>
  <c r="C46" i="22"/>
  <c r="C47" i="22"/>
  <c r="C48" i="22"/>
  <c r="C49" i="22"/>
  <c r="C50" i="22"/>
  <c r="C51" i="22"/>
  <c r="C52" i="22"/>
  <c r="C53" i="22"/>
  <c r="C54" i="22"/>
  <c r="C55" i="22"/>
  <c r="C56" i="22"/>
  <c r="C57" i="22"/>
  <c r="C58" i="22"/>
  <c r="C59" i="22"/>
  <c r="C60" i="22"/>
  <c r="C61" i="22"/>
  <c r="C62" i="22"/>
  <c r="C63" i="22"/>
  <c r="C64" i="22"/>
  <c r="C65" i="22"/>
  <c r="C66" i="22"/>
  <c r="C67" i="22"/>
  <c r="C68" i="22"/>
  <c r="C69" i="22"/>
  <c r="C70" i="22"/>
  <c r="C71" i="22"/>
  <c r="C72" i="22"/>
  <c r="C73" i="22"/>
  <c r="C74" i="22"/>
  <c r="C75" i="22"/>
  <c r="C76" i="22"/>
  <c r="C77" i="22"/>
  <c r="C78" i="22"/>
  <c r="C79" i="22"/>
  <c r="C80" i="22"/>
  <c r="C81" i="22"/>
  <c r="C82" i="22"/>
  <c r="C83" i="22"/>
  <c r="C84" i="22"/>
  <c r="C85" i="22"/>
  <c r="C86" i="22"/>
  <c r="C87" i="22"/>
  <c r="C88" i="22"/>
  <c r="C89" i="22"/>
  <c r="C90" i="22"/>
  <c r="C91" i="22"/>
  <c r="C92" i="22"/>
  <c r="C93" i="22"/>
  <c r="C94" i="22"/>
  <c r="C95" i="22"/>
  <c r="C96" i="22"/>
  <c r="C97" i="22"/>
  <c r="C98" i="22"/>
  <c r="C99" i="22"/>
  <c r="C100" i="22"/>
  <c r="C101" i="22"/>
  <c r="C102" i="22"/>
  <c r="C103" i="22"/>
  <c r="C104" i="22"/>
  <c r="C105" i="22"/>
  <c r="C106" i="22"/>
  <c r="C107" i="22"/>
  <c r="C108" i="22"/>
  <c r="C109" i="22"/>
  <c r="C110" i="22"/>
  <c r="C111" i="22"/>
  <c r="C112" i="22"/>
  <c r="C113" i="22"/>
  <c r="C114" i="22"/>
  <c r="C115" i="22"/>
  <c r="C116" i="22"/>
  <c r="C117" i="22"/>
  <c r="C118" i="22"/>
  <c r="C119" i="22"/>
  <c r="C120" i="22"/>
  <c r="C121" i="22"/>
  <c r="C122" i="22"/>
  <c r="C123" i="22"/>
  <c r="C124" i="22"/>
  <c r="C125" i="22"/>
  <c r="C126" i="22"/>
  <c r="C127" i="22"/>
  <c r="C128" i="22"/>
  <c r="C129" i="22"/>
  <c r="C130" i="22"/>
  <c r="C131" i="22"/>
  <c r="C132" i="22"/>
  <c r="C133" i="22"/>
  <c r="C134" i="22"/>
  <c r="C135" i="22"/>
  <c r="C136" i="22"/>
  <c r="C6" i="22"/>
  <c r="B7" i="22"/>
  <c r="B8" i="22"/>
  <c r="B9" i="22"/>
  <c r="B10" i="22"/>
  <c r="B11" i="22"/>
  <c r="B12" i="22"/>
  <c r="B13" i="22"/>
  <c r="B14" i="22"/>
  <c r="B15" i="22"/>
  <c r="B16" i="22"/>
  <c r="B17" i="22"/>
  <c r="B18" i="22"/>
  <c r="B19" i="22"/>
  <c r="B20" i="22"/>
  <c r="B21" i="22"/>
  <c r="B22" i="22"/>
  <c r="B23" i="22"/>
  <c r="B24" i="22"/>
  <c r="B25" i="22"/>
  <c r="B26" i="22"/>
  <c r="B27" i="22"/>
  <c r="B28" i="22"/>
  <c r="B29" i="22"/>
  <c r="B30" i="22"/>
  <c r="B31" i="22"/>
  <c r="B32" i="22"/>
  <c r="B33" i="22"/>
  <c r="B34" i="22"/>
  <c r="B35" i="22"/>
  <c r="B36" i="22"/>
  <c r="B37" i="22"/>
  <c r="B38" i="22"/>
  <c r="B39" i="22"/>
  <c r="B40" i="22"/>
  <c r="B41" i="22"/>
  <c r="B42" i="22"/>
  <c r="B43" i="22"/>
  <c r="B44" i="22"/>
  <c r="B45" i="22"/>
  <c r="B46" i="22"/>
  <c r="B47" i="22"/>
  <c r="B48" i="22"/>
  <c r="B49" i="22"/>
  <c r="B50" i="22"/>
  <c r="B51" i="22"/>
  <c r="B52" i="22"/>
  <c r="B53" i="22"/>
  <c r="B54" i="22"/>
  <c r="B55" i="22"/>
  <c r="B56" i="22"/>
  <c r="B57" i="22"/>
  <c r="B58" i="22"/>
  <c r="B59" i="22"/>
  <c r="B60" i="22"/>
  <c r="B61" i="22"/>
  <c r="B62" i="22"/>
  <c r="B63" i="22"/>
  <c r="B64" i="22"/>
  <c r="B65" i="22"/>
  <c r="B66" i="22"/>
  <c r="B67" i="22"/>
  <c r="B68" i="22"/>
  <c r="B69" i="22"/>
  <c r="B70" i="22"/>
  <c r="B71" i="22"/>
  <c r="B72" i="22"/>
  <c r="B73" i="22"/>
  <c r="B74" i="22"/>
  <c r="B75" i="22"/>
  <c r="B76" i="22"/>
  <c r="B77" i="22"/>
  <c r="B78" i="22"/>
  <c r="B79" i="22"/>
  <c r="B80" i="22"/>
  <c r="B81" i="22"/>
  <c r="B82" i="22"/>
  <c r="B83" i="22"/>
  <c r="B84" i="22"/>
  <c r="B85" i="22"/>
  <c r="B86" i="22"/>
  <c r="B87" i="22"/>
  <c r="B88" i="22"/>
  <c r="B89" i="22"/>
  <c r="B90" i="22"/>
  <c r="B91" i="22"/>
  <c r="B92" i="22"/>
  <c r="B93" i="22"/>
  <c r="B94" i="22"/>
  <c r="B95" i="22"/>
  <c r="B96" i="22"/>
  <c r="B97" i="22"/>
  <c r="B98" i="22"/>
  <c r="B99" i="22"/>
  <c r="B100" i="22"/>
  <c r="B101" i="22"/>
  <c r="B102" i="22"/>
  <c r="B103" i="22"/>
  <c r="B104" i="22"/>
  <c r="B105" i="22"/>
  <c r="B106" i="22"/>
  <c r="B107" i="22"/>
  <c r="B108" i="22"/>
  <c r="B109" i="22"/>
  <c r="B110" i="22"/>
  <c r="B111" i="22"/>
  <c r="B112" i="22"/>
  <c r="B113" i="22"/>
  <c r="B114" i="22"/>
  <c r="B115" i="22"/>
  <c r="B116" i="22"/>
  <c r="B117" i="22"/>
  <c r="B118" i="22"/>
  <c r="B119" i="22"/>
  <c r="B120" i="22"/>
  <c r="B121" i="22"/>
  <c r="B122" i="22"/>
  <c r="B123" i="22"/>
  <c r="B124" i="22"/>
  <c r="B125" i="22"/>
  <c r="B126" i="22"/>
  <c r="B127" i="22"/>
  <c r="B128" i="22"/>
  <c r="B129" i="22"/>
  <c r="B130" i="22"/>
  <c r="B131" i="22"/>
  <c r="B132" i="22"/>
  <c r="B133" i="22"/>
  <c r="B134" i="22"/>
  <c r="B135" i="22"/>
  <c r="B136" i="22"/>
  <c r="B6" i="22"/>
  <c r="I48" i="22"/>
  <c r="O48" i="22"/>
  <c r="I49" i="22"/>
  <c r="O49" i="22"/>
  <c r="I50" i="22"/>
  <c r="O50" i="22"/>
  <c r="I51" i="22"/>
  <c r="O51" i="22"/>
  <c r="I52" i="22"/>
  <c r="O52" i="22"/>
  <c r="I53" i="22"/>
  <c r="O53" i="22"/>
  <c r="I54" i="22"/>
  <c r="O54" i="22"/>
  <c r="I55" i="22"/>
  <c r="O55" i="22"/>
  <c r="I56" i="22"/>
  <c r="O56" i="22"/>
  <c r="I57" i="22"/>
  <c r="O57" i="22"/>
  <c r="I58" i="22"/>
  <c r="O58" i="22"/>
  <c r="I59" i="22"/>
  <c r="O59" i="22"/>
  <c r="I60" i="22"/>
  <c r="O60" i="22"/>
  <c r="I61" i="22"/>
  <c r="O61" i="22"/>
  <c r="I62" i="22"/>
  <c r="O62" i="22"/>
  <c r="I63" i="22"/>
  <c r="O63" i="22"/>
  <c r="I64" i="22"/>
  <c r="O64" i="22"/>
  <c r="I65" i="22"/>
  <c r="O65" i="22"/>
  <c r="I66" i="22"/>
  <c r="O66" i="22"/>
  <c r="I67" i="22"/>
  <c r="O67" i="22"/>
  <c r="I68" i="22"/>
  <c r="O68" i="22"/>
  <c r="I69" i="22"/>
  <c r="O69" i="22"/>
  <c r="I70" i="22"/>
  <c r="O70" i="22"/>
  <c r="I71" i="22"/>
  <c r="O71" i="22"/>
  <c r="I72" i="22"/>
  <c r="O72" i="22"/>
  <c r="I73" i="22"/>
  <c r="O73" i="22"/>
  <c r="I74" i="22"/>
  <c r="O74" i="22"/>
  <c r="I75" i="22"/>
  <c r="O75" i="22"/>
  <c r="I76" i="22"/>
  <c r="O76" i="22"/>
  <c r="I77" i="22"/>
  <c r="O77" i="22"/>
  <c r="I78" i="22"/>
  <c r="O78" i="22"/>
  <c r="I79" i="22"/>
  <c r="O79" i="22"/>
  <c r="I80" i="22"/>
  <c r="O80" i="22"/>
  <c r="I81" i="22"/>
  <c r="O81" i="22"/>
  <c r="I82" i="22"/>
  <c r="O82" i="22"/>
  <c r="I83" i="22"/>
  <c r="O83" i="22"/>
  <c r="I84" i="22"/>
  <c r="O84" i="22"/>
  <c r="I85" i="22"/>
  <c r="O85" i="22"/>
  <c r="I86" i="22"/>
  <c r="O86" i="22"/>
  <c r="I87" i="22"/>
  <c r="O87" i="22"/>
  <c r="I88" i="22"/>
  <c r="O88" i="22"/>
  <c r="I89" i="22"/>
  <c r="O89" i="22"/>
  <c r="I90" i="22"/>
  <c r="O90" i="22"/>
  <c r="I91" i="22"/>
  <c r="O91" i="22"/>
  <c r="I92" i="22"/>
  <c r="O92" i="22"/>
  <c r="I93" i="22"/>
  <c r="O93" i="22"/>
  <c r="I94" i="22"/>
  <c r="O94" i="22"/>
  <c r="I95" i="22"/>
  <c r="O95" i="22"/>
  <c r="I96" i="22"/>
  <c r="O96" i="22"/>
  <c r="I97" i="22"/>
  <c r="O97" i="22"/>
  <c r="I98" i="22"/>
  <c r="O98" i="22"/>
  <c r="I99" i="22"/>
  <c r="O99" i="22"/>
  <c r="I100" i="22"/>
  <c r="O100" i="22"/>
  <c r="I101" i="22"/>
  <c r="O101" i="22"/>
  <c r="I102" i="22"/>
  <c r="O102" i="22"/>
  <c r="I103" i="22"/>
  <c r="O103" i="22"/>
  <c r="I104" i="22"/>
  <c r="O104" i="22"/>
  <c r="I105" i="22"/>
  <c r="O105" i="22"/>
  <c r="I106" i="22"/>
  <c r="O106" i="22"/>
  <c r="I107" i="22"/>
  <c r="O107" i="22"/>
  <c r="I108" i="22"/>
  <c r="O108" i="22"/>
  <c r="I109" i="22"/>
  <c r="O109" i="22"/>
  <c r="I110" i="22"/>
  <c r="O110" i="22"/>
  <c r="I111" i="22"/>
  <c r="O111" i="22"/>
  <c r="I112" i="22"/>
  <c r="O112" i="22"/>
  <c r="I113" i="22"/>
  <c r="O113" i="22"/>
  <c r="I114" i="22"/>
  <c r="O114" i="22"/>
  <c r="I115" i="22"/>
  <c r="O115" i="22"/>
  <c r="I116" i="22"/>
  <c r="O116" i="22"/>
  <c r="I117" i="22"/>
  <c r="O117" i="22"/>
  <c r="I118" i="22"/>
  <c r="O118" i="22"/>
  <c r="I119" i="22"/>
  <c r="O119" i="22"/>
  <c r="I120" i="22"/>
  <c r="O120" i="22"/>
  <c r="I121" i="22"/>
  <c r="O121" i="22"/>
  <c r="I122" i="22"/>
  <c r="O122" i="22"/>
  <c r="I123" i="22"/>
  <c r="O123" i="22"/>
  <c r="I124" i="22"/>
  <c r="O124" i="22"/>
  <c r="I125" i="22"/>
  <c r="O125" i="22"/>
  <c r="I126" i="22"/>
  <c r="O126" i="22"/>
  <c r="I127" i="22"/>
  <c r="O127" i="22"/>
  <c r="I128" i="22"/>
  <c r="O128" i="22"/>
  <c r="I129" i="22"/>
  <c r="O129" i="22"/>
  <c r="I130" i="22"/>
  <c r="O130" i="22"/>
  <c r="I131" i="22"/>
  <c r="O131" i="22"/>
  <c r="I132" i="22"/>
  <c r="O132" i="22"/>
  <c r="I133" i="22"/>
  <c r="O133" i="22"/>
  <c r="I134" i="22"/>
  <c r="O134" i="22"/>
  <c r="I135" i="22"/>
  <c r="O135" i="22"/>
  <c r="I136" i="22"/>
  <c r="O136" i="22"/>
  <c r="A87" i="2"/>
  <c r="A86" i="37" s="1"/>
  <c r="A88" i="2"/>
  <c r="A89" i="2"/>
  <c r="A88" i="37" s="1"/>
  <c r="A90" i="2"/>
  <c r="A89" i="37" s="1"/>
  <c r="A91" i="2"/>
  <c r="A90" i="38" s="1"/>
  <c r="A92" i="2"/>
  <c r="A93" i="2"/>
  <c r="A92" i="37" s="1"/>
  <c r="A94" i="2"/>
  <c r="A93" i="37" s="1"/>
  <c r="A95" i="2"/>
  <c r="A94" i="37" s="1"/>
  <c r="A96" i="2"/>
  <c r="A97" i="2"/>
  <c r="A96" i="37" s="1"/>
  <c r="A98" i="2"/>
  <c r="A97" i="37" s="1"/>
  <c r="A99" i="2"/>
  <c r="A98" i="38" s="1"/>
  <c r="A100" i="2"/>
  <c r="A101" i="2"/>
  <c r="A100" i="37" s="1"/>
  <c r="A102" i="2"/>
  <c r="A101" i="38" s="1"/>
  <c r="A103" i="2"/>
  <c r="A102" i="38" s="1"/>
  <c r="A104" i="2"/>
  <c r="A105" i="2"/>
  <c r="A104" i="37" s="1"/>
  <c r="A106" i="2"/>
  <c r="A105" i="37" s="1"/>
  <c r="A107" i="2"/>
  <c r="A106" i="38" s="1"/>
  <c r="A108" i="2"/>
  <c r="A109" i="2"/>
  <c r="A108" i="38" s="1"/>
  <c r="A110" i="2"/>
  <c r="A109" i="37" s="1"/>
  <c r="A111" i="2"/>
  <c r="A110" i="38" s="1"/>
  <c r="A112" i="2"/>
  <c r="A113" i="2"/>
  <c r="A112" i="37" s="1"/>
  <c r="A114" i="2"/>
  <c r="A113" i="38" s="1"/>
  <c r="A115" i="2"/>
  <c r="A114" i="38" s="1"/>
  <c r="A116" i="2"/>
  <c r="A117" i="2"/>
  <c r="A116" i="38" s="1"/>
  <c r="A118" i="2"/>
  <c r="A117" i="37" s="1"/>
  <c r="A119" i="2"/>
  <c r="A118" i="38" s="1"/>
  <c r="A120" i="2"/>
  <c r="A121" i="2"/>
  <c r="A120" i="38" s="1"/>
  <c r="A122" i="2"/>
  <c r="A121" i="37" s="1"/>
  <c r="A123" i="2"/>
  <c r="A122" i="38" s="1"/>
  <c r="A124" i="2"/>
  <c r="A125" i="2"/>
  <c r="A124" i="38" s="1"/>
  <c r="A126" i="2"/>
  <c r="A125" i="37" s="1"/>
  <c r="A127" i="2"/>
  <c r="A126" i="38" s="1"/>
  <c r="A128" i="2"/>
  <c r="A129" i="2"/>
  <c r="A128" i="37" s="1"/>
  <c r="A130" i="2"/>
  <c r="A129" i="37" s="1"/>
  <c r="A131" i="2"/>
  <c r="A130" i="38" s="1"/>
  <c r="A132" i="2"/>
  <c r="A133" i="2"/>
  <c r="A132" i="37" s="1"/>
  <c r="A134" i="2"/>
  <c r="A133" i="37" s="1"/>
  <c r="A135" i="2"/>
  <c r="A136" i="2"/>
  <c r="A135" i="28" s="1"/>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8" i="2"/>
  <c r="B9" i="2"/>
  <c r="B7" i="2"/>
  <c r="A134" i="37" l="1"/>
  <c r="A134" i="28"/>
  <c r="F136" i="38"/>
  <c r="H135" i="38"/>
  <c r="F134" i="38"/>
  <c r="H132" i="38"/>
  <c r="H136" i="38"/>
  <c r="F135" i="38"/>
  <c r="H134" i="38"/>
  <c r="G136" i="38"/>
  <c r="G134" i="38"/>
  <c r="O64" i="37"/>
  <c r="O57" i="37"/>
  <c r="O53" i="37"/>
  <c r="E133" i="38"/>
  <c r="E125" i="38"/>
  <c r="H113" i="38"/>
  <c r="H111" i="38"/>
  <c r="F110" i="38"/>
  <c r="H97" i="38"/>
  <c r="E97" i="38"/>
  <c r="F96" i="38"/>
  <c r="E95" i="38"/>
  <c r="H85" i="38"/>
  <c r="E85" i="38"/>
  <c r="F84" i="38"/>
  <c r="H83" i="38"/>
  <c r="E83" i="38"/>
  <c r="F82" i="38"/>
  <c r="H81" i="38"/>
  <c r="E81" i="38"/>
  <c r="F80" i="38"/>
  <c r="H79" i="38"/>
  <c r="E79" i="38"/>
  <c r="H69" i="38"/>
  <c r="E69" i="38"/>
  <c r="F68" i="38"/>
  <c r="H67" i="38"/>
  <c r="E67" i="38"/>
  <c r="H65" i="38"/>
  <c r="E65" i="38"/>
  <c r="F64" i="38"/>
  <c r="H63" i="38"/>
  <c r="E63" i="38"/>
  <c r="F62" i="38"/>
  <c r="O136" i="35"/>
  <c r="O134" i="35"/>
  <c r="H130" i="38"/>
  <c r="O85" i="37"/>
  <c r="O60" i="37"/>
  <c r="J136" i="37"/>
  <c r="O136" i="37" s="1"/>
  <c r="O135" i="35"/>
  <c r="H124" i="38"/>
  <c r="O69" i="37"/>
  <c r="O65" i="37"/>
  <c r="O63" i="37"/>
  <c r="O56" i="35"/>
  <c r="E136" i="38"/>
  <c r="E134" i="38"/>
  <c r="K135" i="37"/>
  <c r="E135" i="38" s="1"/>
  <c r="O72" i="35"/>
  <c r="G116" i="38"/>
  <c r="G114" i="38"/>
  <c r="G112" i="38"/>
  <c r="G110" i="38"/>
  <c r="G108" i="38"/>
  <c r="G106" i="38"/>
  <c r="G100" i="38"/>
  <c r="G98" i="38"/>
  <c r="G96" i="38"/>
  <c r="G94" i="38"/>
  <c r="G92" i="38"/>
  <c r="G90" i="38"/>
  <c r="G84" i="38"/>
  <c r="G82" i="38"/>
  <c r="G80" i="38"/>
  <c r="G78" i="38"/>
  <c r="G76" i="38"/>
  <c r="G74" i="38"/>
  <c r="G68" i="38"/>
  <c r="G66" i="38"/>
  <c r="G64" i="38"/>
  <c r="G52" i="38"/>
  <c r="G50" i="38"/>
  <c r="G48" i="38"/>
  <c r="D92" i="38"/>
  <c r="J134" i="37"/>
  <c r="O134" i="37" s="1"/>
  <c r="I88" i="35"/>
  <c r="E132" i="38"/>
  <c r="E130" i="38"/>
  <c r="I135" i="37"/>
  <c r="I136" i="37"/>
  <c r="I134" i="37"/>
  <c r="I129" i="35"/>
  <c r="U101" i="37"/>
  <c r="G135" i="38"/>
  <c r="U131" i="37"/>
  <c r="U119" i="37"/>
  <c r="U57" i="37"/>
  <c r="U136" i="37"/>
  <c r="U133" i="37"/>
  <c r="U132" i="37"/>
  <c r="D6" i="38"/>
  <c r="A133" i="35"/>
  <c r="A125" i="35"/>
  <c r="A117" i="35"/>
  <c r="A109" i="35"/>
  <c r="A101" i="35"/>
  <c r="A93" i="35"/>
  <c r="A121" i="38"/>
  <c r="A105" i="38"/>
  <c r="A89" i="38"/>
  <c r="A122" i="37"/>
  <c r="A101" i="37"/>
  <c r="A128" i="35"/>
  <c r="A120" i="35"/>
  <c r="A112" i="35"/>
  <c r="A104" i="35"/>
  <c r="A96" i="35"/>
  <c r="A133" i="38"/>
  <c r="A117" i="38"/>
  <c r="A113" i="37"/>
  <c r="A108" i="37"/>
  <c r="A129" i="35"/>
  <c r="A121" i="35"/>
  <c r="A113" i="35"/>
  <c r="A105" i="35"/>
  <c r="A97" i="35"/>
  <c r="A89" i="35"/>
  <c r="A88" i="35"/>
  <c r="A129" i="38"/>
  <c r="A97" i="38"/>
  <c r="A124" i="35"/>
  <c r="A116" i="35"/>
  <c r="A108" i="35"/>
  <c r="A100" i="35"/>
  <c r="A92" i="35"/>
  <c r="A125" i="38"/>
  <c r="A109" i="38"/>
  <c r="A93" i="38"/>
  <c r="A116" i="37"/>
  <c r="A135" i="37"/>
  <c r="A135" i="35"/>
  <c r="A135" i="38"/>
  <c r="A131" i="37"/>
  <c r="A131" i="38"/>
  <c r="A131" i="35"/>
  <c r="A127" i="35"/>
  <c r="A127" i="38"/>
  <c r="A127" i="37"/>
  <c r="A123" i="35"/>
  <c r="A123" i="38"/>
  <c r="A123" i="37"/>
  <c r="A119" i="35"/>
  <c r="A119" i="38"/>
  <c r="A119" i="37"/>
  <c r="A115" i="35"/>
  <c r="A115" i="38"/>
  <c r="A115" i="37"/>
  <c r="A111" i="35"/>
  <c r="A111" i="37"/>
  <c r="A111" i="38"/>
  <c r="A107" i="35"/>
  <c r="A107" i="37"/>
  <c r="A107" i="38"/>
  <c r="A103" i="37"/>
  <c r="A103" i="35"/>
  <c r="A103" i="38"/>
  <c r="A99" i="37"/>
  <c r="A99" i="35"/>
  <c r="A99" i="38"/>
  <c r="A95" i="35"/>
  <c r="A95" i="38"/>
  <c r="A95" i="37"/>
  <c r="A91" i="37"/>
  <c r="A91" i="35"/>
  <c r="A91" i="38"/>
  <c r="A87" i="35"/>
  <c r="A87" i="38"/>
  <c r="A87" i="37"/>
  <c r="A126" i="35"/>
  <c r="A122" i="35"/>
  <c r="A118" i="35"/>
  <c r="A114" i="35"/>
  <c r="A110" i="35"/>
  <c r="A106" i="35"/>
  <c r="A102" i="35"/>
  <c r="A98" i="35"/>
  <c r="A94" i="35"/>
  <c r="A90" i="35"/>
  <c r="A126" i="37"/>
  <c r="A124" i="37"/>
  <c r="A120" i="37"/>
  <c r="A118" i="37"/>
  <c r="A114" i="37"/>
  <c r="A110" i="37"/>
  <c r="A106" i="37"/>
  <c r="A102" i="37"/>
  <c r="A98" i="37"/>
  <c r="A90" i="37"/>
  <c r="A132" i="35"/>
  <c r="A86" i="35"/>
  <c r="A132" i="38"/>
  <c r="A128" i="38"/>
  <c r="A112" i="38"/>
  <c r="A104" i="38"/>
  <c r="A100" i="38"/>
  <c r="A96" i="38"/>
  <c r="A92" i="38"/>
  <c r="A88" i="38"/>
  <c r="A130" i="37"/>
  <c r="A134" i="35"/>
  <c r="A130" i="35"/>
  <c r="A134" i="38"/>
  <c r="A94" i="38"/>
  <c r="A86" i="38"/>
  <c r="U129" i="35"/>
  <c r="U113" i="35"/>
  <c r="U97" i="35"/>
  <c r="U81" i="35"/>
  <c r="U77" i="37"/>
  <c r="U73" i="37"/>
  <c r="U69" i="37"/>
  <c r="U65" i="37"/>
  <c r="U65" i="35"/>
  <c r="U63" i="37"/>
  <c r="U61" i="37"/>
  <c r="U53" i="37"/>
  <c r="U49" i="35"/>
  <c r="U49" i="37"/>
  <c r="U104" i="37"/>
  <c r="F112" i="38"/>
  <c r="F94" i="38"/>
  <c r="F78" i="38"/>
  <c r="U121" i="35"/>
  <c r="U101" i="35"/>
  <c r="U77" i="35"/>
  <c r="D83" i="38"/>
  <c r="U125" i="37"/>
  <c r="U122" i="35"/>
  <c r="U118" i="35"/>
  <c r="U118" i="37"/>
  <c r="U113" i="37"/>
  <c r="U110" i="35"/>
  <c r="U105" i="37"/>
  <c r="U102" i="35"/>
  <c r="U98" i="35"/>
  <c r="U95" i="37"/>
  <c r="U94" i="35"/>
  <c r="U93" i="37"/>
  <c r="U91" i="37"/>
  <c r="U89" i="37"/>
  <c r="U86" i="35"/>
  <c r="U85" i="37"/>
  <c r="U82" i="35"/>
  <c r="U82" i="37"/>
  <c r="U78" i="35"/>
  <c r="U78" i="37"/>
  <c r="U74" i="35"/>
  <c r="U74" i="37"/>
  <c r="U60" i="37"/>
  <c r="U129" i="37"/>
  <c r="U122" i="37"/>
  <c r="F66" i="38"/>
  <c r="D101" i="38"/>
  <c r="G99" i="38"/>
  <c r="G85" i="38"/>
  <c r="G83" i="38"/>
  <c r="G69" i="38"/>
  <c r="G67" i="38"/>
  <c r="D67" i="38"/>
  <c r="G53" i="38"/>
  <c r="G51" i="38"/>
  <c r="D51" i="38"/>
  <c r="U126" i="35"/>
  <c r="U123" i="37"/>
  <c r="U121" i="37"/>
  <c r="U117" i="37"/>
  <c r="U114" i="35"/>
  <c r="U111" i="37"/>
  <c r="U109" i="37"/>
  <c r="U106" i="35"/>
  <c r="U106" i="37"/>
  <c r="U97" i="37"/>
  <c r="U90" i="35"/>
  <c r="U90" i="37"/>
  <c r="U117" i="35"/>
  <c r="U93" i="35"/>
  <c r="U73" i="35"/>
  <c r="U53" i="35"/>
  <c r="U126" i="37"/>
  <c r="U114" i="37"/>
  <c r="U110" i="37"/>
  <c r="U102" i="37"/>
  <c r="U86" i="37"/>
  <c r="U62" i="37"/>
  <c r="U81" i="37"/>
  <c r="U70" i="35"/>
  <c r="U66" i="35"/>
  <c r="U62" i="35"/>
  <c r="U58" i="35"/>
  <c r="U58" i="37"/>
  <c r="U54" i="35"/>
  <c r="U54" i="37"/>
  <c r="U51" i="35"/>
  <c r="U51" i="37"/>
  <c r="U50" i="35"/>
  <c r="U50" i="37"/>
  <c r="U48" i="35"/>
  <c r="U48" i="37"/>
  <c r="U47" i="35"/>
  <c r="U46" i="35"/>
  <c r="U44" i="35"/>
  <c r="U43" i="35"/>
  <c r="U42" i="35"/>
  <c r="U92" i="37"/>
  <c r="H122" i="38"/>
  <c r="U128" i="35"/>
  <c r="U127" i="35"/>
  <c r="U124" i="35"/>
  <c r="U123" i="35"/>
  <c r="U120" i="35"/>
  <c r="U119" i="35"/>
  <c r="U116" i="35"/>
  <c r="U115" i="35"/>
  <c r="U112" i="35"/>
  <c r="U112" i="37"/>
  <c r="U111" i="35"/>
  <c r="U108" i="35"/>
  <c r="U107" i="35"/>
  <c r="U104" i="35"/>
  <c r="U103" i="35"/>
  <c r="U103" i="37"/>
  <c r="U100" i="35"/>
  <c r="U100" i="37"/>
  <c r="U99" i="35"/>
  <c r="U99" i="37"/>
  <c r="U98" i="37"/>
  <c r="U96" i="35"/>
  <c r="U95" i="35"/>
  <c r="U94" i="37"/>
  <c r="U92" i="35"/>
  <c r="U91" i="35"/>
  <c r="U88" i="35"/>
  <c r="U87" i="35"/>
  <c r="U87" i="37"/>
  <c r="U84" i="35"/>
  <c r="U84" i="37"/>
  <c r="U83" i="35"/>
  <c r="U83" i="37"/>
  <c r="U80" i="35"/>
  <c r="U80" i="37"/>
  <c r="U79" i="35"/>
  <c r="U79" i="37"/>
  <c r="U76" i="35"/>
  <c r="U76" i="37"/>
  <c r="U75" i="35"/>
  <c r="U75" i="37"/>
  <c r="U72" i="35"/>
  <c r="U72" i="37"/>
  <c r="U71" i="35"/>
  <c r="U71" i="37"/>
  <c r="U68" i="35"/>
  <c r="U68" i="37"/>
  <c r="U67" i="35"/>
  <c r="U67" i="37"/>
  <c r="U64" i="35"/>
  <c r="U64" i="37"/>
  <c r="U63" i="35"/>
  <c r="U60" i="35"/>
  <c r="U59" i="35"/>
  <c r="U56" i="35"/>
  <c r="U55" i="35"/>
  <c r="U52" i="35"/>
  <c r="U52" i="37"/>
  <c r="U115" i="37"/>
  <c r="U96" i="37"/>
  <c r="U55" i="37"/>
  <c r="G62" i="38"/>
  <c r="G60" i="38"/>
  <c r="G58" i="38"/>
  <c r="U127" i="37"/>
  <c r="U124" i="37"/>
  <c r="E122" i="38"/>
  <c r="U120" i="37"/>
  <c r="U116" i="37"/>
  <c r="U108" i="37"/>
  <c r="U107" i="37"/>
  <c r="U88" i="37"/>
  <c r="U70" i="37"/>
  <c r="U66" i="37"/>
  <c r="U59" i="37"/>
  <c r="I133" i="37"/>
  <c r="H133" i="38"/>
  <c r="H131" i="38"/>
  <c r="G126" i="38"/>
  <c r="F125" i="38"/>
  <c r="G128" i="38"/>
  <c r="H126" i="38"/>
  <c r="H129" i="38"/>
  <c r="E129" i="38"/>
  <c r="F128" i="38"/>
  <c r="H127" i="38"/>
  <c r="E127" i="38"/>
  <c r="F126" i="38"/>
  <c r="G124" i="38"/>
  <c r="G122" i="38"/>
  <c r="F121" i="38"/>
  <c r="F132" i="38"/>
  <c r="E131" i="38"/>
  <c r="F123" i="38"/>
  <c r="G121" i="38"/>
  <c r="F133" i="38"/>
  <c r="F131" i="38"/>
  <c r="D129" i="38"/>
  <c r="H125" i="38"/>
  <c r="F124" i="38"/>
  <c r="H123" i="38"/>
  <c r="E123" i="38"/>
  <c r="F122" i="38"/>
  <c r="I133" i="35"/>
  <c r="I74" i="35"/>
  <c r="G132" i="38"/>
  <c r="G130" i="38"/>
  <c r="H128" i="38"/>
  <c r="F127" i="38"/>
  <c r="E126" i="38"/>
  <c r="G125" i="38"/>
  <c r="H121" i="38"/>
  <c r="E121" i="38"/>
  <c r="F130" i="38"/>
  <c r="G129" i="38"/>
  <c r="O125" i="37"/>
  <c r="D125" i="38"/>
  <c r="O115" i="37"/>
  <c r="O124" i="35"/>
  <c r="J124" i="37"/>
  <c r="O123" i="37"/>
  <c r="O127" i="37"/>
  <c r="O120" i="35"/>
  <c r="J120" i="37"/>
  <c r="O119" i="37"/>
  <c r="O118" i="35"/>
  <c r="J118" i="37"/>
  <c r="D118" i="38" s="1"/>
  <c r="O109" i="35"/>
  <c r="O104" i="35"/>
  <c r="J104" i="37"/>
  <c r="D104" i="38" s="1"/>
  <c r="O102" i="35"/>
  <c r="J102" i="37"/>
  <c r="O97" i="37"/>
  <c r="O95" i="37"/>
  <c r="O88" i="35"/>
  <c r="J88" i="37"/>
  <c r="D88" i="38" s="1"/>
  <c r="O86" i="35"/>
  <c r="J86" i="37"/>
  <c r="O86" i="37" s="1"/>
  <c r="O61" i="35"/>
  <c r="K61" i="37"/>
  <c r="E61" i="38" s="1"/>
  <c r="G120" i="38"/>
  <c r="G118" i="38"/>
  <c r="G86" i="38"/>
  <c r="G72" i="38"/>
  <c r="G70" i="38"/>
  <c r="G56" i="38"/>
  <c r="G54" i="38"/>
  <c r="D48" i="38"/>
  <c r="G131" i="38"/>
  <c r="D131" i="38"/>
  <c r="O108" i="37"/>
  <c r="O92" i="37"/>
  <c r="O132" i="35"/>
  <c r="J132" i="37"/>
  <c r="O130" i="35"/>
  <c r="J130" i="37"/>
  <c r="D130" i="38" s="1"/>
  <c r="E128" i="38"/>
  <c r="O116" i="35"/>
  <c r="J116" i="37"/>
  <c r="O116" i="37" s="1"/>
  <c r="O114" i="35"/>
  <c r="J114" i="37"/>
  <c r="D114" i="38" s="1"/>
  <c r="O107" i="37"/>
  <c r="O100" i="35"/>
  <c r="O98" i="35"/>
  <c r="J98" i="37"/>
  <c r="O98" i="37" s="1"/>
  <c r="O93" i="37"/>
  <c r="O91" i="37"/>
  <c r="O84" i="35"/>
  <c r="J84" i="37"/>
  <c r="D84" i="38" s="1"/>
  <c r="O82" i="35"/>
  <c r="J82" i="37"/>
  <c r="D82" i="38" s="1"/>
  <c r="O73" i="35"/>
  <c r="K73" i="37"/>
  <c r="E73" i="38" s="1"/>
  <c r="O68" i="35"/>
  <c r="J68" i="37"/>
  <c r="O68" i="37" s="1"/>
  <c r="O66" i="35"/>
  <c r="J66" i="37"/>
  <c r="O66" i="37" s="1"/>
  <c r="O59" i="37"/>
  <c r="O52" i="35"/>
  <c r="J52" i="37"/>
  <c r="O52" i="37" s="1"/>
  <c r="O50" i="35"/>
  <c r="J50" i="37"/>
  <c r="O50" i="37" s="1"/>
  <c r="F120" i="38"/>
  <c r="H119" i="38"/>
  <c r="E119" i="38"/>
  <c r="F118" i="38"/>
  <c r="H117" i="38"/>
  <c r="E117" i="38"/>
  <c r="F116" i="38"/>
  <c r="H115" i="38"/>
  <c r="E115" i="38"/>
  <c r="F114" i="38"/>
  <c r="H109" i="38"/>
  <c r="F108" i="38"/>
  <c r="H107" i="38"/>
  <c r="E107" i="38"/>
  <c r="F106" i="38"/>
  <c r="H105" i="38"/>
  <c r="E105" i="38"/>
  <c r="F104" i="38"/>
  <c r="H103" i="38"/>
  <c r="E103" i="38"/>
  <c r="F102" i="38"/>
  <c r="H101" i="38"/>
  <c r="E101" i="38"/>
  <c r="F100" i="38"/>
  <c r="H99" i="38"/>
  <c r="E99" i="38"/>
  <c r="F98" i="38"/>
  <c r="H95" i="38"/>
  <c r="H93" i="38"/>
  <c r="E93" i="38"/>
  <c r="F92" i="38"/>
  <c r="H91" i="38"/>
  <c r="E91" i="38"/>
  <c r="F90" i="38"/>
  <c r="H89" i="38"/>
  <c r="E89" i="38"/>
  <c r="F88" i="38"/>
  <c r="H87" i="38"/>
  <c r="E87" i="38"/>
  <c r="F86" i="38"/>
  <c r="H77" i="38"/>
  <c r="E77" i="38"/>
  <c r="F76" i="38"/>
  <c r="H75" i="38"/>
  <c r="E75" i="38"/>
  <c r="F74" i="38"/>
  <c r="H73" i="38"/>
  <c r="F72" i="38"/>
  <c r="H71" i="38"/>
  <c r="E71" i="38"/>
  <c r="F70" i="38"/>
  <c r="H61" i="38"/>
  <c r="F60" i="38"/>
  <c r="H59" i="38"/>
  <c r="E59" i="38"/>
  <c r="F58" i="38"/>
  <c r="H57" i="38"/>
  <c r="E57" i="38"/>
  <c r="F56" i="38"/>
  <c r="H55" i="38"/>
  <c r="G127" i="38"/>
  <c r="K109" i="37"/>
  <c r="E109" i="38" s="1"/>
  <c r="J100" i="37"/>
  <c r="O100" i="37" s="1"/>
  <c r="J72" i="37"/>
  <c r="O72" i="37" s="1"/>
  <c r="J56" i="37"/>
  <c r="O56" i="37" s="1"/>
  <c r="O122" i="35"/>
  <c r="J122" i="37"/>
  <c r="D122" i="38" s="1"/>
  <c r="O120" i="37"/>
  <c r="O117" i="37"/>
  <c r="O70" i="35"/>
  <c r="J70" i="37"/>
  <c r="O70" i="37" s="1"/>
  <c r="O54" i="35"/>
  <c r="J54" i="37"/>
  <c r="O54" i="37" s="1"/>
  <c r="D120" i="38"/>
  <c r="D106" i="38"/>
  <c r="G104" i="38"/>
  <c r="G102" i="38"/>
  <c r="D102" i="38"/>
  <c r="G88" i="38"/>
  <c r="O129" i="37"/>
  <c r="O128" i="35"/>
  <c r="J128" i="37"/>
  <c r="D128" i="38" s="1"/>
  <c r="O126" i="35"/>
  <c r="J126" i="37"/>
  <c r="D126" i="38" s="1"/>
  <c r="O124" i="37"/>
  <c r="E124" i="38"/>
  <c r="D121" i="38"/>
  <c r="O121" i="37"/>
  <c r="O112" i="35"/>
  <c r="J112" i="37"/>
  <c r="O112" i="37" s="1"/>
  <c r="O110" i="35"/>
  <c r="J110" i="37"/>
  <c r="D110" i="38" s="1"/>
  <c r="O105" i="37"/>
  <c r="O103" i="37"/>
  <c r="O96" i="35"/>
  <c r="J96" i="37"/>
  <c r="O96" i="37" s="1"/>
  <c r="O94" i="35"/>
  <c r="J94" i="37"/>
  <c r="D94" i="38" s="1"/>
  <c r="O89" i="37"/>
  <c r="O87" i="37"/>
  <c r="O80" i="35"/>
  <c r="O78" i="35"/>
  <c r="J78" i="37"/>
  <c r="D78" i="38" s="1"/>
  <c r="O71" i="37"/>
  <c r="O64" i="35"/>
  <c r="O62" i="35"/>
  <c r="J62" i="37"/>
  <c r="O62" i="37" s="1"/>
  <c r="O55" i="37"/>
  <c r="O51" i="35"/>
  <c r="K51" i="37"/>
  <c r="O51" i="37" s="1"/>
  <c r="O48" i="35"/>
  <c r="O46" i="35"/>
  <c r="J46" i="37"/>
  <c r="G119" i="38"/>
  <c r="G117" i="38"/>
  <c r="D117" i="38"/>
  <c r="G115" i="38"/>
  <c r="D115" i="38"/>
  <c r="G113" i="38"/>
  <c r="D113" i="38"/>
  <c r="G111" i="38"/>
  <c r="D111" i="38"/>
  <c r="G109" i="38"/>
  <c r="D109" i="38"/>
  <c r="G107" i="38"/>
  <c r="G105" i="38"/>
  <c r="D105" i="38"/>
  <c r="G103" i="38"/>
  <c r="D103" i="38"/>
  <c r="G101" i="38"/>
  <c r="G97" i="38"/>
  <c r="D97" i="38"/>
  <c r="G95" i="38"/>
  <c r="G93" i="38"/>
  <c r="D93" i="38"/>
  <c r="G91" i="38"/>
  <c r="G89" i="38"/>
  <c r="D89" i="38"/>
  <c r="G87" i="38"/>
  <c r="D85" i="38"/>
  <c r="G81" i="38"/>
  <c r="D81" i="38"/>
  <c r="G79" i="38"/>
  <c r="D79" i="38"/>
  <c r="G77" i="38"/>
  <c r="D77" i="38"/>
  <c r="G75" i="38"/>
  <c r="D75" i="38"/>
  <c r="G73" i="38"/>
  <c r="D73" i="38"/>
  <c r="G71" i="38"/>
  <c r="D71" i="38"/>
  <c r="D69" i="38"/>
  <c r="G65" i="38"/>
  <c r="D65" i="38"/>
  <c r="G63" i="38"/>
  <c r="D63" i="38"/>
  <c r="G61" i="38"/>
  <c r="D61" i="38"/>
  <c r="G59" i="38"/>
  <c r="D59" i="38"/>
  <c r="G57" i="38"/>
  <c r="D57" i="38"/>
  <c r="G55" i="38"/>
  <c r="D55" i="38"/>
  <c r="D53" i="38"/>
  <c r="G49" i="38"/>
  <c r="D49" i="38"/>
  <c r="G133" i="38"/>
  <c r="D133" i="38"/>
  <c r="O113" i="35"/>
  <c r="K113" i="37"/>
  <c r="O113" i="37" s="1"/>
  <c r="O111" i="35"/>
  <c r="K111" i="37"/>
  <c r="O111" i="37" s="1"/>
  <c r="O108" i="35"/>
  <c r="O106" i="35"/>
  <c r="O101" i="37"/>
  <c r="O99" i="37"/>
  <c r="O92" i="35"/>
  <c r="O90" i="35"/>
  <c r="J90" i="37"/>
  <c r="D90" i="38" s="1"/>
  <c r="O88" i="37"/>
  <c r="O76" i="35"/>
  <c r="O74" i="35"/>
  <c r="J74" i="37"/>
  <c r="O74" i="37" s="1"/>
  <c r="O67" i="37"/>
  <c r="O60" i="35"/>
  <c r="O58" i="35"/>
  <c r="J58" i="37"/>
  <c r="O58" i="37" s="1"/>
  <c r="O49" i="35"/>
  <c r="K49" i="37"/>
  <c r="O49" i="37" s="1"/>
  <c r="O44" i="35"/>
  <c r="H120" i="38"/>
  <c r="E120" i="38"/>
  <c r="F119" i="38"/>
  <c r="H118" i="38"/>
  <c r="E118" i="38"/>
  <c r="F117" i="38"/>
  <c r="H116" i="38"/>
  <c r="E116" i="38"/>
  <c r="F115" i="38"/>
  <c r="H114" i="38"/>
  <c r="E114" i="38"/>
  <c r="F113" i="38"/>
  <c r="H112" i="38"/>
  <c r="E112" i="38"/>
  <c r="H110" i="38"/>
  <c r="E110" i="38"/>
  <c r="F109" i="38"/>
  <c r="H108" i="38"/>
  <c r="E108" i="38"/>
  <c r="F107" i="38"/>
  <c r="F105" i="38"/>
  <c r="H104" i="38"/>
  <c r="E104" i="38"/>
  <c r="F103" i="38"/>
  <c r="F101" i="38"/>
  <c r="H100" i="38"/>
  <c r="E100" i="38"/>
  <c r="F97" i="38"/>
  <c r="H96" i="38"/>
  <c r="E96" i="38"/>
  <c r="F93" i="38"/>
  <c r="H92" i="38"/>
  <c r="E92" i="38"/>
  <c r="F91" i="38"/>
  <c r="F89" i="38"/>
  <c r="H88" i="38"/>
  <c r="E88" i="38"/>
  <c r="F87" i="38"/>
  <c r="F85" i="38"/>
  <c r="H84" i="38"/>
  <c r="E84" i="38"/>
  <c r="F83" i="38"/>
  <c r="H82" i="38"/>
  <c r="E82" i="38"/>
  <c r="F81" i="38"/>
  <c r="H80" i="38"/>
  <c r="E80" i="38"/>
  <c r="F79" i="38"/>
  <c r="H78" i="38"/>
  <c r="E78" i="38"/>
  <c r="F77" i="38"/>
  <c r="H76" i="38"/>
  <c r="E76" i="38"/>
  <c r="F75" i="38"/>
  <c r="H74" i="38"/>
  <c r="E74" i="38"/>
  <c r="F73" i="38"/>
  <c r="H72" i="38"/>
  <c r="E72" i="38"/>
  <c r="F71" i="38"/>
  <c r="H70" i="38"/>
  <c r="E70" i="38"/>
  <c r="F69" i="38"/>
  <c r="H68" i="38"/>
  <c r="E68" i="38"/>
  <c r="F67" i="38"/>
  <c r="H66" i="38"/>
  <c r="E66" i="38"/>
  <c r="F65" i="38"/>
  <c r="H64" i="38"/>
  <c r="E64" i="38"/>
  <c r="F63" i="38"/>
  <c r="H62" i="38"/>
  <c r="E62" i="38"/>
  <c r="F61" i="38"/>
  <c r="H60" i="38"/>
  <c r="E60" i="38"/>
  <c r="F59" i="38"/>
  <c r="H58" i="38"/>
  <c r="E58" i="38"/>
  <c r="F57" i="38"/>
  <c r="H56" i="38"/>
  <c r="E56" i="38"/>
  <c r="F55" i="38"/>
  <c r="H54" i="38"/>
  <c r="E54" i="38"/>
  <c r="F53" i="38"/>
  <c r="H52" i="38"/>
  <c r="E52" i="38"/>
  <c r="F51" i="38"/>
  <c r="H50" i="38"/>
  <c r="E50" i="38"/>
  <c r="F49" i="38"/>
  <c r="H48" i="38"/>
  <c r="E48" i="38"/>
  <c r="E55" i="38"/>
  <c r="F54" i="38"/>
  <c r="H53" i="38"/>
  <c r="E53" i="38"/>
  <c r="F52" i="38"/>
  <c r="H51" i="38"/>
  <c r="F50" i="38"/>
  <c r="H49" i="38"/>
  <c r="F48" i="38"/>
  <c r="G123" i="38"/>
  <c r="D123" i="38"/>
  <c r="I99" i="35"/>
  <c r="D99" i="37"/>
  <c r="I99" i="37" s="1"/>
  <c r="I76" i="35"/>
  <c r="H90" i="38"/>
  <c r="H86" i="38"/>
  <c r="H106" i="38"/>
  <c r="H102" i="38"/>
  <c r="H98" i="38"/>
  <c r="H94" i="38"/>
  <c r="I84" i="37"/>
  <c r="I82" i="37"/>
  <c r="I80" i="37"/>
  <c r="D80" i="38"/>
  <c r="I78" i="37"/>
  <c r="I76" i="37"/>
  <c r="I74" i="37"/>
  <c r="I72" i="37"/>
  <c r="I70" i="37"/>
  <c r="D70" i="38"/>
  <c r="I68" i="37"/>
  <c r="I66" i="37"/>
  <c r="I64" i="37"/>
  <c r="D64" i="38"/>
  <c r="I62" i="37"/>
  <c r="I60" i="37"/>
  <c r="D60" i="38"/>
  <c r="I58" i="37"/>
  <c r="I56" i="37"/>
  <c r="I54" i="37"/>
  <c r="D54" i="38"/>
  <c r="I52" i="37"/>
  <c r="I50" i="37"/>
  <c r="I48" i="37"/>
  <c r="D135" i="38"/>
  <c r="F129" i="38"/>
  <c r="D72" i="38"/>
  <c r="O130" i="37"/>
  <c r="O122" i="37"/>
  <c r="O114" i="37"/>
  <c r="O110" i="37"/>
  <c r="O106" i="37"/>
  <c r="E106" i="38"/>
  <c r="O102" i="37"/>
  <c r="E102" i="38"/>
  <c r="E98" i="38"/>
  <c r="E94" i="38"/>
  <c r="O90" i="37"/>
  <c r="E90" i="38"/>
  <c r="E86" i="38"/>
  <c r="O131" i="37"/>
  <c r="I131" i="37"/>
  <c r="I129" i="37"/>
  <c r="U128" i="37"/>
  <c r="I127" i="37"/>
  <c r="I123" i="37"/>
  <c r="I119" i="37"/>
  <c r="I115" i="37"/>
  <c r="I111" i="37"/>
  <c r="I107" i="37"/>
  <c r="D107" i="38"/>
  <c r="I103" i="37"/>
  <c r="I95" i="37"/>
  <c r="D95" i="38"/>
  <c r="I91" i="37"/>
  <c r="D91" i="38"/>
  <c r="I87" i="37"/>
  <c r="D87" i="38"/>
  <c r="D127" i="38"/>
  <c r="D119" i="38"/>
  <c r="F111" i="38"/>
  <c r="F99" i="38"/>
  <c r="F95" i="38"/>
  <c r="D76" i="38"/>
  <c r="D68" i="38"/>
  <c r="O133" i="37"/>
  <c r="I132" i="37"/>
  <c r="I128" i="37"/>
  <c r="I124" i="37"/>
  <c r="I120" i="37"/>
  <c r="I116" i="37"/>
  <c r="I112" i="37"/>
  <c r="I108" i="37"/>
  <c r="I104" i="37"/>
  <c r="I100" i="37"/>
  <c r="I96" i="37"/>
  <c r="I92" i="37"/>
  <c r="I88" i="37"/>
  <c r="O84" i="37"/>
  <c r="O80" i="37"/>
  <c r="O76" i="37"/>
  <c r="O48" i="37"/>
  <c r="I125" i="37"/>
  <c r="I121" i="37"/>
  <c r="I117" i="37"/>
  <c r="I113" i="37"/>
  <c r="I109" i="37"/>
  <c r="I105" i="37"/>
  <c r="I101" i="37"/>
  <c r="I97" i="37"/>
  <c r="I93" i="37"/>
  <c r="I89" i="37"/>
  <c r="I85" i="37"/>
  <c r="I83" i="37"/>
  <c r="I81" i="37"/>
  <c r="I79" i="37"/>
  <c r="I77" i="37"/>
  <c r="I75" i="37"/>
  <c r="I73" i="37"/>
  <c r="I71" i="37"/>
  <c r="I69" i="37"/>
  <c r="I67" i="37"/>
  <c r="I65" i="37"/>
  <c r="I63" i="37"/>
  <c r="I61" i="37"/>
  <c r="I59" i="37"/>
  <c r="I57" i="37"/>
  <c r="I55" i="37"/>
  <c r="I53" i="37"/>
  <c r="I51" i="37"/>
  <c r="I49" i="37"/>
  <c r="I130" i="37"/>
  <c r="I126" i="37"/>
  <c r="I122" i="37"/>
  <c r="I118" i="37"/>
  <c r="I114" i="37"/>
  <c r="I110" i="37"/>
  <c r="I106" i="37"/>
  <c r="I102" i="37"/>
  <c r="I98" i="37"/>
  <c r="I94" i="37"/>
  <c r="I90" i="37"/>
  <c r="I86" i="37"/>
  <c r="O83" i="37"/>
  <c r="O81" i="37"/>
  <c r="O79" i="37"/>
  <c r="O77" i="37"/>
  <c r="O75" i="37"/>
  <c r="O73" i="37"/>
  <c r="O133" i="35"/>
  <c r="O131" i="35"/>
  <c r="O129" i="35"/>
  <c r="O127" i="35"/>
  <c r="O125" i="35"/>
  <c r="O123" i="35"/>
  <c r="O107" i="35"/>
  <c r="O105" i="35"/>
  <c r="O103" i="35"/>
  <c r="O101" i="35"/>
  <c r="O71" i="35"/>
  <c r="O59" i="35"/>
  <c r="O57" i="35"/>
  <c r="O47" i="35"/>
  <c r="O42" i="35"/>
  <c r="O121" i="35"/>
  <c r="O119" i="35"/>
  <c r="O99" i="35"/>
  <c r="O97" i="35"/>
  <c r="O95" i="35"/>
  <c r="O93" i="35"/>
  <c r="O69" i="35"/>
  <c r="O67" i="35"/>
  <c r="O65" i="35"/>
  <c r="O55" i="35"/>
  <c r="O45" i="35"/>
  <c r="O117" i="35"/>
  <c r="O115" i="35"/>
  <c r="O91" i="35"/>
  <c r="O89" i="35"/>
  <c r="O87" i="35"/>
  <c r="O85" i="35"/>
  <c r="O83" i="35"/>
  <c r="O81" i="35"/>
  <c r="O79" i="35"/>
  <c r="O77" i="35"/>
  <c r="O75" i="35"/>
  <c r="O63" i="35"/>
  <c r="O53" i="35"/>
  <c r="O43" i="35"/>
  <c r="I136" i="35"/>
  <c r="I135" i="35"/>
  <c r="I134" i="35"/>
  <c r="I121" i="35"/>
  <c r="I109" i="35"/>
  <c r="I107" i="35"/>
  <c r="I86" i="35"/>
  <c r="I84" i="35"/>
  <c r="I82" i="35"/>
  <c r="I80" i="35"/>
  <c r="I48" i="35"/>
  <c r="I123" i="35"/>
  <c r="I72" i="35"/>
  <c r="I68" i="35"/>
  <c r="I66" i="35"/>
  <c r="I58" i="35"/>
  <c r="I54" i="35"/>
  <c r="I52" i="35"/>
  <c r="I50" i="35"/>
  <c r="I132" i="35"/>
  <c r="I128" i="35"/>
  <c r="I124" i="35"/>
  <c r="I120" i="35"/>
  <c r="I116" i="35"/>
  <c r="I112" i="35"/>
  <c r="I108" i="35"/>
  <c r="I104" i="35"/>
  <c r="I100" i="35"/>
  <c r="I70" i="35"/>
  <c r="I64" i="35"/>
  <c r="I62" i="35"/>
  <c r="I60" i="35"/>
  <c r="I56" i="35"/>
  <c r="I125" i="35"/>
  <c r="I117" i="35"/>
  <c r="I113" i="35"/>
  <c r="I105" i="35"/>
  <c r="I101" i="35"/>
  <c r="I97" i="35"/>
  <c r="I95" i="35"/>
  <c r="I93" i="35"/>
  <c r="I91" i="35"/>
  <c r="I89" i="35"/>
  <c r="I87" i="35"/>
  <c r="I85" i="35"/>
  <c r="I83" i="35"/>
  <c r="I81" i="35"/>
  <c r="I79" i="35"/>
  <c r="I77" i="35"/>
  <c r="I75" i="35"/>
  <c r="I73" i="35"/>
  <c r="I71" i="35"/>
  <c r="I69" i="35"/>
  <c r="I67" i="35"/>
  <c r="I65" i="35"/>
  <c r="I63" i="35"/>
  <c r="I61" i="35"/>
  <c r="I59" i="35"/>
  <c r="I57" i="35"/>
  <c r="I55" i="35"/>
  <c r="I53" i="35"/>
  <c r="I51" i="35"/>
  <c r="I49" i="35"/>
  <c r="I131" i="35"/>
  <c r="I127" i="35"/>
  <c r="I119" i="35"/>
  <c r="I115" i="35"/>
  <c r="I111" i="35"/>
  <c r="I103" i="35"/>
  <c r="I96" i="35"/>
  <c r="I94" i="35"/>
  <c r="I92" i="35"/>
  <c r="I90" i="35"/>
  <c r="I78" i="35"/>
  <c r="I130" i="35"/>
  <c r="I126" i="35"/>
  <c r="I122" i="35"/>
  <c r="I118" i="35"/>
  <c r="I114" i="35"/>
  <c r="I110" i="35"/>
  <c r="I106" i="35"/>
  <c r="I102" i="35"/>
  <c r="I98" i="35"/>
  <c r="D86" i="38" l="1"/>
  <c r="O82" i="37"/>
  <c r="O135" i="37"/>
  <c r="O126" i="37"/>
  <c r="O104" i="37"/>
  <c r="I133" i="38"/>
  <c r="D134" i="38"/>
  <c r="D116" i="38"/>
  <c r="I116" i="38" s="1"/>
  <c r="O94" i="37"/>
  <c r="D58" i="38"/>
  <c r="I58" i="38" s="1"/>
  <c r="D136" i="38"/>
  <c r="I136" i="38" s="1"/>
  <c r="E51" i="38"/>
  <c r="I51" i="38" s="1"/>
  <c r="D98" i="38"/>
  <c r="D66" i="38"/>
  <c r="I66" i="38" s="1"/>
  <c r="E49" i="38"/>
  <c r="I49" i="38" s="1"/>
  <c r="I135" i="38"/>
  <c r="D112" i="38"/>
  <c r="D100" i="38"/>
  <c r="O128" i="37"/>
  <c r="I69" i="38"/>
  <c r="I92" i="38"/>
  <c r="O78" i="37"/>
  <c r="D56" i="38"/>
  <c r="I56" i="38" s="1"/>
  <c r="D62" i="38"/>
  <c r="I62" i="38" s="1"/>
  <c r="I77" i="38"/>
  <c r="D74" i="38"/>
  <c r="I74" i="38" s="1"/>
  <c r="O118" i="37"/>
  <c r="I89" i="38"/>
  <c r="I130" i="38"/>
  <c r="D99" i="38"/>
  <c r="I101" i="38"/>
  <c r="I97" i="38"/>
  <c r="I126" i="38"/>
  <c r="I129" i="38"/>
  <c r="I125" i="38"/>
  <c r="I57" i="38"/>
  <c r="I112" i="38"/>
  <c r="I131" i="38"/>
  <c r="D124" i="38"/>
  <c r="I124" i="38" s="1"/>
  <c r="I85" i="38"/>
  <c r="I121" i="38"/>
  <c r="I48" i="38"/>
  <c r="I127" i="38"/>
  <c r="I55" i="38"/>
  <c r="I93" i="38"/>
  <c r="I120" i="38"/>
  <c r="I122" i="38"/>
  <c r="I78" i="38"/>
  <c r="I53" i="38"/>
  <c r="I86" i="38"/>
  <c r="I94" i="38"/>
  <c r="I72" i="38"/>
  <c r="D108" i="38"/>
  <c r="I108" i="38" s="1"/>
  <c r="I104" i="38"/>
  <c r="I110" i="38"/>
  <c r="I73" i="38"/>
  <c r="I82" i="38"/>
  <c r="I87" i="38"/>
  <c r="I106" i="38"/>
  <c r="I80" i="38"/>
  <c r="I63" i="38"/>
  <c r="I71" i="38"/>
  <c r="I79" i="38"/>
  <c r="I115" i="38"/>
  <c r="I109" i="38"/>
  <c r="I88" i="38"/>
  <c r="I68" i="38"/>
  <c r="I70" i="38"/>
  <c r="I65" i="38"/>
  <c r="I81" i="38"/>
  <c r="I103" i="38"/>
  <c r="I123" i="38"/>
  <c r="I67" i="38"/>
  <c r="I100" i="38"/>
  <c r="I117" i="38"/>
  <c r="I102" i="38"/>
  <c r="I114" i="38"/>
  <c r="I128" i="38"/>
  <c r="I118" i="38"/>
  <c r="I61" i="38"/>
  <c r="I105" i="38"/>
  <c r="E111" i="38"/>
  <c r="I111" i="38" s="1"/>
  <c r="O109" i="37"/>
  <c r="D52" i="38"/>
  <c r="I52" i="38" s="1"/>
  <c r="E113" i="38"/>
  <c r="I113" i="38" s="1"/>
  <c r="D96" i="38"/>
  <c r="I96" i="38" s="1"/>
  <c r="O61" i="37"/>
  <c r="O132" i="37"/>
  <c r="D132" i="38"/>
  <c r="I132" i="38" s="1"/>
  <c r="I54" i="38"/>
  <c r="I76" i="38"/>
  <c r="I119" i="38"/>
  <c r="I91" i="38"/>
  <c r="I99" i="38"/>
  <c r="I90" i="38"/>
  <c r="I98" i="38"/>
  <c r="D50" i="38"/>
  <c r="I50" i="38" s="1"/>
  <c r="I60" i="38"/>
  <c r="I64" i="38"/>
  <c r="I84" i="38"/>
  <c r="I59" i="38"/>
  <c r="I75" i="38"/>
  <c r="I83" i="38"/>
  <c r="I107" i="38"/>
  <c r="I95" i="38"/>
  <c r="I134" i="38" l="1"/>
  <c r="Z131" i="2"/>
  <c r="AA131" i="2"/>
  <c r="AB131" i="2" s="1"/>
  <c r="Z132" i="2"/>
  <c r="AA132" i="2"/>
  <c r="AB132" i="2"/>
  <c r="Z133" i="2"/>
  <c r="AA133" i="2"/>
  <c r="AB133" i="2" s="1"/>
  <c r="Z134" i="2"/>
  <c r="AA134" i="2"/>
  <c r="AB134" i="2" s="1"/>
  <c r="Z135" i="2"/>
  <c r="AA135" i="2"/>
  <c r="AB135" i="2" s="1"/>
  <c r="Z136" i="2"/>
  <c r="AA136" i="2"/>
  <c r="AB136" i="2" s="1"/>
  <c r="B44" i="28" l="1"/>
  <c r="C44" i="28"/>
  <c r="I44" i="28"/>
  <c r="O44" i="28"/>
  <c r="U44" i="28"/>
  <c r="B45" i="28"/>
  <c r="C45" i="28"/>
  <c r="I45" i="28"/>
  <c r="O45" i="28"/>
  <c r="U45" i="28"/>
  <c r="B46" i="28"/>
  <c r="C46" i="28"/>
  <c r="I46" i="28"/>
  <c r="O46" i="28"/>
  <c r="U46" i="28"/>
  <c r="B47" i="28"/>
  <c r="C47" i="28"/>
  <c r="I47" i="28"/>
  <c r="O47" i="28"/>
  <c r="U47" i="28"/>
  <c r="B48" i="28"/>
  <c r="C48" i="28"/>
  <c r="I48" i="28"/>
  <c r="O48" i="28"/>
  <c r="U48" i="28"/>
  <c r="B49" i="28"/>
  <c r="C49" i="28"/>
  <c r="I49" i="28"/>
  <c r="O49" i="28"/>
  <c r="U49" i="28"/>
  <c r="B50" i="28"/>
  <c r="C50" i="28"/>
  <c r="I50" i="28"/>
  <c r="O50" i="28"/>
  <c r="U50" i="28"/>
  <c r="B51" i="28"/>
  <c r="C51" i="28"/>
  <c r="I51" i="28"/>
  <c r="O51" i="28"/>
  <c r="U51" i="28"/>
  <c r="B52" i="28"/>
  <c r="C52" i="28"/>
  <c r="I52" i="28"/>
  <c r="O52" i="28"/>
  <c r="U52" i="28"/>
  <c r="B53" i="28"/>
  <c r="C53" i="28"/>
  <c r="I53" i="28"/>
  <c r="O53" i="28"/>
  <c r="U53" i="28"/>
  <c r="B54" i="28"/>
  <c r="C54" i="28"/>
  <c r="I54" i="28"/>
  <c r="O54" i="28"/>
  <c r="U54" i="28"/>
  <c r="B55" i="28"/>
  <c r="C55" i="28"/>
  <c r="I55" i="28"/>
  <c r="O55" i="28"/>
  <c r="U55" i="28"/>
  <c r="B56" i="28"/>
  <c r="C56" i="28"/>
  <c r="I56" i="28"/>
  <c r="O56" i="28"/>
  <c r="U56" i="28"/>
  <c r="B57" i="28"/>
  <c r="C57" i="28"/>
  <c r="I57" i="28"/>
  <c r="O57" i="28"/>
  <c r="U57" i="28"/>
  <c r="B58" i="28"/>
  <c r="C58" i="28"/>
  <c r="I58" i="28"/>
  <c r="O58" i="28"/>
  <c r="U58" i="28"/>
  <c r="B59" i="28"/>
  <c r="C59" i="28"/>
  <c r="I59" i="28"/>
  <c r="O59" i="28"/>
  <c r="U59" i="28"/>
  <c r="B60" i="28"/>
  <c r="C60" i="28"/>
  <c r="I60" i="28"/>
  <c r="O60" i="28"/>
  <c r="U60" i="28"/>
  <c r="B61" i="28"/>
  <c r="C61" i="28"/>
  <c r="I61" i="28"/>
  <c r="O61" i="28"/>
  <c r="U61" i="28"/>
  <c r="B62" i="28"/>
  <c r="C62" i="28"/>
  <c r="I62" i="28"/>
  <c r="O62" i="28"/>
  <c r="U62" i="28"/>
  <c r="B63" i="28"/>
  <c r="C63" i="28"/>
  <c r="I63" i="28"/>
  <c r="O63" i="28"/>
  <c r="U63" i="28"/>
  <c r="B64" i="28"/>
  <c r="C64" i="28"/>
  <c r="I64" i="28"/>
  <c r="O64" i="28"/>
  <c r="U64" i="28"/>
  <c r="B65" i="28"/>
  <c r="C65" i="28"/>
  <c r="I65" i="28"/>
  <c r="O65" i="28"/>
  <c r="U65" i="28"/>
  <c r="B66" i="28"/>
  <c r="C66" i="28"/>
  <c r="I66" i="28"/>
  <c r="O66" i="28"/>
  <c r="U66" i="28"/>
  <c r="B67" i="28"/>
  <c r="C67" i="28"/>
  <c r="I67" i="28"/>
  <c r="O67" i="28"/>
  <c r="U67" i="28"/>
  <c r="B68" i="28"/>
  <c r="C68" i="28"/>
  <c r="I68" i="28"/>
  <c r="O68" i="28"/>
  <c r="U68" i="28"/>
  <c r="B69" i="28"/>
  <c r="C69" i="28"/>
  <c r="I69" i="28"/>
  <c r="O69" i="28"/>
  <c r="U69" i="28"/>
  <c r="B70" i="28"/>
  <c r="C70" i="28"/>
  <c r="I70" i="28"/>
  <c r="O70" i="28"/>
  <c r="U70" i="28"/>
  <c r="B71" i="28"/>
  <c r="C71" i="28"/>
  <c r="I71" i="28"/>
  <c r="O71" i="28"/>
  <c r="U71" i="28"/>
  <c r="B72" i="28"/>
  <c r="C72" i="28"/>
  <c r="I72" i="28"/>
  <c r="O72" i="28"/>
  <c r="U72" i="28"/>
  <c r="B73" i="28"/>
  <c r="C73" i="28"/>
  <c r="I73" i="28"/>
  <c r="O73" i="28"/>
  <c r="U73" i="28"/>
  <c r="B74" i="28"/>
  <c r="C74" i="28"/>
  <c r="I74" i="28"/>
  <c r="O74" i="28"/>
  <c r="U74" i="28"/>
  <c r="B75" i="28"/>
  <c r="C75" i="28"/>
  <c r="I75" i="28"/>
  <c r="O75" i="28"/>
  <c r="U75" i="28"/>
  <c r="B76" i="28"/>
  <c r="C76" i="28"/>
  <c r="I76" i="28"/>
  <c r="O76" i="28"/>
  <c r="U76" i="28"/>
  <c r="B77" i="28"/>
  <c r="C77" i="28"/>
  <c r="I77" i="28"/>
  <c r="O77" i="28"/>
  <c r="U77" i="28"/>
  <c r="B78" i="28"/>
  <c r="C78" i="28"/>
  <c r="I78" i="28"/>
  <c r="O78" i="28"/>
  <c r="U78" i="28"/>
  <c r="B79" i="28"/>
  <c r="C79" i="28"/>
  <c r="I79" i="28"/>
  <c r="O79" i="28"/>
  <c r="U79" i="28"/>
  <c r="B80" i="28"/>
  <c r="C80" i="28"/>
  <c r="I80" i="28"/>
  <c r="O80" i="28"/>
  <c r="U80" i="28"/>
  <c r="B81" i="28"/>
  <c r="C81" i="28"/>
  <c r="I81" i="28"/>
  <c r="O81" i="28"/>
  <c r="U81" i="28"/>
  <c r="B82" i="28"/>
  <c r="C82" i="28"/>
  <c r="I82" i="28"/>
  <c r="O82" i="28"/>
  <c r="U82" i="28"/>
  <c r="B83" i="28"/>
  <c r="C83" i="28"/>
  <c r="I83" i="28"/>
  <c r="O83" i="28"/>
  <c r="U83" i="28"/>
  <c r="B84" i="28"/>
  <c r="C84" i="28"/>
  <c r="I84" i="28"/>
  <c r="O84" i="28"/>
  <c r="U84" i="28"/>
  <c r="B85" i="28"/>
  <c r="C85" i="28"/>
  <c r="I85" i="28"/>
  <c r="O85" i="28"/>
  <c r="U85" i="28"/>
  <c r="A86" i="28"/>
  <c r="B86" i="28"/>
  <c r="C86" i="28"/>
  <c r="I86" i="28"/>
  <c r="O86" i="28"/>
  <c r="U86" i="28"/>
  <c r="A87" i="28"/>
  <c r="B87" i="28"/>
  <c r="C87" i="28"/>
  <c r="I87" i="28"/>
  <c r="O87" i="28"/>
  <c r="U87" i="28"/>
  <c r="A88" i="28"/>
  <c r="B88" i="28"/>
  <c r="C88" i="28"/>
  <c r="I88" i="28"/>
  <c r="O88" i="28"/>
  <c r="U88" i="28"/>
  <c r="A89" i="28"/>
  <c r="B89" i="28"/>
  <c r="C89" i="28"/>
  <c r="I89" i="28"/>
  <c r="O89" i="28"/>
  <c r="U89" i="28"/>
  <c r="A90" i="28"/>
  <c r="B90" i="28"/>
  <c r="C90" i="28"/>
  <c r="I90" i="28"/>
  <c r="O90" i="28"/>
  <c r="U90" i="28"/>
  <c r="A91" i="28"/>
  <c r="B91" i="28"/>
  <c r="C91" i="28"/>
  <c r="I91" i="28"/>
  <c r="O91" i="28"/>
  <c r="U91" i="28"/>
  <c r="A92" i="28"/>
  <c r="B92" i="28"/>
  <c r="C92" i="28"/>
  <c r="I92" i="28"/>
  <c r="O92" i="28"/>
  <c r="U92" i="28"/>
  <c r="A93" i="28"/>
  <c r="B93" i="28"/>
  <c r="C93" i="28"/>
  <c r="I93" i="28"/>
  <c r="O93" i="28"/>
  <c r="U93" i="28"/>
  <c r="A94" i="28"/>
  <c r="B94" i="28"/>
  <c r="C94" i="28"/>
  <c r="I94" i="28"/>
  <c r="O94" i="28"/>
  <c r="U94" i="28"/>
  <c r="A95" i="28"/>
  <c r="B95" i="28"/>
  <c r="C95" i="28"/>
  <c r="I95" i="28"/>
  <c r="O95" i="28"/>
  <c r="U95" i="28"/>
  <c r="A96" i="28"/>
  <c r="B96" i="28"/>
  <c r="C96" i="28"/>
  <c r="I96" i="28"/>
  <c r="O96" i="28"/>
  <c r="U96" i="28"/>
  <c r="A97" i="28"/>
  <c r="B97" i="28"/>
  <c r="C97" i="28"/>
  <c r="I97" i="28"/>
  <c r="O97" i="28"/>
  <c r="U97" i="28"/>
  <c r="A98" i="28"/>
  <c r="B98" i="28"/>
  <c r="C98" i="28"/>
  <c r="I98" i="28"/>
  <c r="O98" i="28"/>
  <c r="U98" i="28"/>
  <c r="A99" i="28"/>
  <c r="B99" i="28"/>
  <c r="C99" i="28"/>
  <c r="I99" i="28"/>
  <c r="O99" i="28"/>
  <c r="U99" i="28"/>
  <c r="A100" i="28"/>
  <c r="B100" i="28"/>
  <c r="C100" i="28"/>
  <c r="I100" i="28"/>
  <c r="O100" i="28"/>
  <c r="U100" i="28"/>
  <c r="A101" i="28"/>
  <c r="B101" i="28"/>
  <c r="C101" i="28"/>
  <c r="I101" i="28"/>
  <c r="O101" i="28"/>
  <c r="U101" i="28"/>
  <c r="A102" i="28"/>
  <c r="B102" i="28"/>
  <c r="C102" i="28"/>
  <c r="I102" i="28"/>
  <c r="O102" i="28"/>
  <c r="U102" i="28"/>
  <c r="A103" i="28"/>
  <c r="B103" i="28"/>
  <c r="C103" i="28"/>
  <c r="I103" i="28"/>
  <c r="O103" i="28"/>
  <c r="U103" i="28"/>
  <c r="A104" i="28"/>
  <c r="B104" i="28"/>
  <c r="C104" i="28"/>
  <c r="I104" i="28"/>
  <c r="O104" i="28"/>
  <c r="U104" i="28"/>
  <c r="A105" i="28"/>
  <c r="B105" i="28"/>
  <c r="C105" i="28"/>
  <c r="I105" i="28"/>
  <c r="O105" i="28"/>
  <c r="U105" i="28"/>
  <c r="A106" i="28"/>
  <c r="B106" i="28"/>
  <c r="C106" i="28"/>
  <c r="I106" i="28"/>
  <c r="O106" i="28"/>
  <c r="U106" i="28"/>
  <c r="A107" i="28"/>
  <c r="B107" i="28"/>
  <c r="C107" i="28"/>
  <c r="I107" i="28"/>
  <c r="O107" i="28"/>
  <c r="U107" i="28"/>
  <c r="A108" i="28"/>
  <c r="B108" i="28"/>
  <c r="C108" i="28"/>
  <c r="I108" i="28"/>
  <c r="O108" i="28"/>
  <c r="U108" i="28"/>
  <c r="A109" i="28"/>
  <c r="B109" i="28"/>
  <c r="C109" i="28"/>
  <c r="I109" i="28"/>
  <c r="O109" i="28"/>
  <c r="U109" i="28"/>
  <c r="A110" i="28"/>
  <c r="B110" i="28"/>
  <c r="C110" i="28"/>
  <c r="I110" i="28"/>
  <c r="O110" i="28"/>
  <c r="U110" i="28"/>
  <c r="A111" i="28"/>
  <c r="B111" i="28"/>
  <c r="C111" i="28"/>
  <c r="I111" i="28"/>
  <c r="O111" i="28"/>
  <c r="U111" i="28"/>
  <c r="A112" i="28"/>
  <c r="B112" i="28"/>
  <c r="C112" i="28"/>
  <c r="I112" i="28"/>
  <c r="O112" i="28"/>
  <c r="U112" i="28"/>
  <c r="A113" i="28"/>
  <c r="B113" i="28"/>
  <c r="C113" i="28"/>
  <c r="I113" i="28"/>
  <c r="O113" i="28"/>
  <c r="U113" i="28"/>
  <c r="A114" i="28"/>
  <c r="B114" i="28"/>
  <c r="C114" i="28"/>
  <c r="I114" i="28"/>
  <c r="O114" i="28"/>
  <c r="U114" i="28"/>
  <c r="A115" i="28"/>
  <c r="B115" i="28"/>
  <c r="C115" i="28"/>
  <c r="I115" i="28"/>
  <c r="O115" i="28"/>
  <c r="U115" i="28"/>
  <c r="A116" i="28"/>
  <c r="B116" i="28"/>
  <c r="C116" i="28"/>
  <c r="I116" i="28"/>
  <c r="O116" i="28"/>
  <c r="U116" i="28"/>
  <c r="A117" i="28"/>
  <c r="B117" i="28"/>
  <c r="C117" i="28"/>
  <c r="I117" i="28"/>
  <c r="O117" i="28"/>
  <c r="U117" i="28"/>
  <c r="A118" i="28"/>
  <c r="B118" i="28"/>
  <c r="C118" i="28"/>
  <c r="I118" i="28"/>
  <c r="O118" i="28"/>
  <c r="U118" i="28"/>
  <c r="A119" i="28"/>
  <c r="B119" i="28"/>
  <c r="C119" i="28"/>
  <c r="I119" i="28"/>
  <c r="O119" i="28"/>
  <c r="U119" i="28"/>
  <c r="A120" i="28"/>
  <c r="B120" i="28"/>
  <c r="C120" i="28"/>
  <c r="I120" i="28"/>
  <c r="O120" i="28"/>
  <c r="U120" i="28"/>
  <c r="A121" i="28"/>
  <c r="B121" i="28"/>
  <c r="C121" i="28"/>
  <c r="I121" i="28"/>
  <c r="O121" i="28"/>
  <c r="U121" i="28"/>
  <c r="A122" i="28"/>
  <c r="B122" i="28"/>
  <c r="C122" i="28"/>
  <c r="I122" i="28"/>
  <c r="O122" i="28"/>
  <c r="U122" i="28"/>
  <c r="A123" i="28"/>
  <c r="B123" i="28"/>
  <c r="C123" i="28"/>
  <c r="I123" i="28"/>
  <c r="O123" i="28"/>
  <c r="U123" i="28"/>
  <c r="A124" i="28"/>
  <c r="B124" i="28"/>
  <c r="C124" i="28"/>
  <c r="I124" i="28"/>
  <c r="O124" i="28"/>
  <c r="U124" i="28"/>
  <c r="A125" i="28"/>
  <c r="B125" i="28"/>
  <c r="C125" i="28"/>
  <c r="I125" i="28"/>
  <c r="O125" i="28"/>
  <c r="U125" i="28"/>
  <c r="A126" i="28"/>
  <c r="B126" i="28"/>
  <c r="C126" i="28"/>
  <c r="I126" i="28"/>
  <c r="O126" i="28"/>
  <c r="U126" i="28"/>
  <c r="A127" i="28"/>
  <c r="B127" i="28"/>
  <c r="C127" i="28"/>
  <c r="I127" i="28"/>
  <c r="O127" i="28"/>
  <c r="U127" i="28"/>
  <c r="A128" i="28"/>
  <c r="B128" i="28"/>
  <c r="C128" i="28"/>
  <c r="I128" i="28"/>
  <c r="O128" i="28"/>
  <c r="U128" i="28"/>
  <c r="A129" i="28"/>
  <c r="B129" i="28"/>
  <c r="C129" i="28"/>
  <c r="I129" i="28"/>
  <c r="O129" i="28"/>
  <c r="U129" i="28"/>
  <c r="A130" i="28"/>
  <c r="B130" i="28"/>
  <c r="C130" i="28"/>
  <c r="I130" i="28"/>
  <c r="O130" i="28"/>
  <c r="U130" i="28"/>
  <c r="A131" i="28"/>
  <c r="B131" i="28"/>
  <c r="C131" i="28"/>
  <c r="I131" i="28"/>
  <c r="O131" i="28"/>
  <c r="U131" i="28"/>
  <c r="A132" i="28"/>
  <c r="B132" i="28"/>
  <c r="C132" i="28"/>
  <c r="I132" i="28"/>
  <c r="O132" i="28"/>
  <c r="U132" i="28"/>
  <c r="A133" i="28"/>
  <c r="B133" i="28"/>
  <c r="C133" i="28"/>
  <c r="I133" i="28"/>
  <c r="O133" i="28"/>
  <c r="U133" i="28"/>
  <c r="C47" i="38"/>
  <c r="B47" i="38"/>
  <c r="C46" i="38"/>
  <c r="B46" i="38"/>
  <c r="C45" i="38"/>
  <c r="B45" i="38"/>
  <c r="C44" i="38"/>
  <c r="B44" i="38"/>
  <c r="C43" i="38"/>
  <c r="B43" i="38"/>
  <c r="C42" i="38"/>
  <c r="B42" i="38"/>
  <c r="C41" i="38"/>
  <c r="B41" i="38"/>
  <c r="C40" i="38"/>
  <c r="B40" i="38"/>
  <c r="C39" i="38"/>
  <c r="B39" i="38"/>
  <c r="C38" i="38"/>
  <c r="B38" i="38"/>
  <c r="C37" i="38"/>
  <c r="B37" i="38"/>
  <c r="C36" i="38"/>
  <c r="B36" i="38"/>
  <c r="C35" i="38"/>
  <c r="B35" i="38"/>
  <c r="C34" i="38"/>
  <c r="B34" i="38"/>
  <c r="C33" i="38"/>
  <c r="B33" i="38"/>
  <c r="C32" i="38"/>
  <c r="B32" i="38"/>
  <c r="C31" i="38"/>
  <c r="B31" i="38"/>
  <c r="C30" i="38"/>
  <c r="B30" i="38"/>
  <c r="C29" i="38"/>
  <c r="B29" i="38"/>
  <c r="C28" i="38"/>
  <c r="B28" i="38"/>
  <c r="C27" i="38"/>
  <c r="B27" i="38"/>
  <c r="C26" i="38"/>
  <c r="B26" i="38"/>
  <c r="C25" i="38"/>
  <c r="B25" i="38"/>
  <c r="C24" i="38"/>
  <c r="B24" i="38"/>
  <c r="C23" i="38"/>
  <c r="B23" i="38"/>
  <c r="C22" i="38"/>
  <c r="B22" i="38"/>
  <c r="C21" i="38"/>
  <c r="B21" i="38"/>
  <c r="C20" i="38"/>
  <c r="B20" i="38"/>
  <c r="C19" i="38"/>
  <c r="B19" i="38"/>
  <c r="C18" i="38"/>
  <c r="B18" i="38"/>
  <c r="C17" i="38"/>
  <c r="B17" i="38"/>
  <c r="C16" i="38"/>
  <c r="B16" i="38"/>
  <c r="C15" i="38"/>
  <c r="B15" i="38"/>
  <c r="C14" i="38"/>
  <c r="B14" i="38"/>
  <c r="C13" i="38"/>
  <c r="B13" i="38"/>
  <c r="C12" i="38"/>
  <c r="B12" i="38"/>
  <c r="C11" i="38"/>
  <c r="B11" i="38"/>
  <c r="C10" i="38"/>
  <c r="B10" i="38"/>
  <c r="C9" i="38"/>
  <c r="B9" i="38"/>
  <c r="C8" i="38"/>
  <c r="B8" i="38"/>
  <c r="C7" i="38"/>
  <c r="B7" i="38"/>
  <c r="C6" i="38"/>
  <c r="B6" i="38"/>
  <c r="A6" i="38"/>
  <c r="H5" i="38"/>
  <c r="G5" i="38"/>
  <c r="F5" i="38"/>
  <c r="E5" i="38"/>
  <c r="D5" i="38"/>
  <c r="I4" i="38"/>
  <c r="F18" i="38"/>
  <c r="E36" i="38"/>
  <c r="D7" i="38"/>
  <c r="E7" i="38"/>
  <c r="G7" i="38"/>
  <c r="D8" i="38"/>
  <c r="E8" i="38"/>
  <c r="F8" i="38"/>
  <c r="G8" i="38"/>
  <c r="D9" i="38"/>
  <c r="E9" i="38"/>
  <c r="F9" i="38"/>
  <c r="G9" i="38"/>
  <c r="D10" i="38"/>
  <c r="E10" i="38"/>
  <c r="F10" i="38"/>
  <c r="G10" i="38"/>
  <c r="D11" i="38"/>
  <c r="E11" i="38"/>
  <c r="F11" i="38"/>
  <c r="G11" i="38"/>
  <c r="D12" i="38"/>
  <c r="E12" i="38"/>
  <c r="F12" i="38"/>
  <c r="G12" i="38"/>
  <c r="D13" i="38"/>
  <c r="E13" i="38"/>
  <c r="F13" i="38"/>
  <c r="G13" i="38"/>
  <c r="D14" i="38"/>
  <c r="E14" i="38"/>
  <c r="F14" i="38"/>
  <c r="G14" i="38"/>
  <c r="D15" i="38"/>
  <c r="E15" i="38"/>
  <c r="F15" i="38"/>
  <c r="G15" i="38"/>
  <c r="D16" i="38"/>
  <c r="E16" i="38"/>
  <c r="F16" i="38"/>
  <c r="G16" i="38"/>
  <c r="D17" i="38"/>
  <c r="E17" i="38"/>
  <c r="G17" i="38"/>
  <c r="D18" i="38"/>
  <c r="E18" i="38"/>
  <c r="G18" i="38"/>
  <c r="D19" i="38"/>
  <c r="E19" i="38"/>
  <c r="F19" i="38"/>
  <c r="G19" i="38"/>
  <c r="D20" i="38"/>
  <c r="E20" i="38"/>
  <c r="F20" i="38"/>
  <c r="G20" i="38"/>
  <c r="D21" i="38"/>
  <c r="E21" i="38"/>
  <c r="G21" i="38"/>
  <c r="D22" i="38"/>
  <c r="E22" i="38"/>
  <c r="F22" i="38"/>
  <c r="G22" i="38"/>
  <c r="D23" i="38"/>
  <c r="E23" i="38"/>
  <c r="F23" i="38"/>
  <c r="G23" i="38"/>
  <c r="D24" i="38"/>
  <c r="E24" i="38"/>
  <c r="F24" i="38"/>
  <c r="G24" i="38"/>
  <c r="D25" i="38"/>
  <c r="E25" i="38"/>
  <c r="F25" i="38"/>
  <c r="G25" i="38"/>
  <c r="D26" i="38"/>
  <c r="E26" i="38"/>
  <c r="F26" i="38"/>
  <c r="G26" i="38"/>
  <c r="D27" i="38"/>
  <c r="E27" i="38"/>
  <c r="F27" i="38"/>
  <c r="G27" i="38"/>
  <c r="D28" i="38"/>
  <c r="E28" i="38"/>
  <c r="F28" i="38"/>
  <c r="G28" i="38"/>
  <c r="D29" i="38"/>
  <c r="E29" i="38"/>
  <c r="G29" i="38"/>
  <c r="D30" i="38"/>
  <c r="E30" i="38"/>
  <c r="F30" i="38"/>
  <c r="G30" i="38"/>
  <c r="D31" i="38"/>
  <c r="E31" i="38"/>
  <c r="F31" i="38"/>
  <c r="G31" i="38"/>
  <c r="D32" i="38"/>
  <c r="E32" i="38"/>
  <c r="F32" i="38"/>
  <c r="G32" i="38"/>
  <c r="D33" i="38"/>
  <c r="E33" i="38"/>
  <c r="F33" i="38"/>
  <c r="G33" i="38"/>
  <c r="D34" i="38"/>
  <c r="E34" i="38"/>
  <c r="F34" i="38"/>
  <c r="G34" i="38"/>
  <c r="D35" i="38"/>
  <c r="E35" i="38"/>
  <c r="G35" i="38"/>
  <c r="D36" i="38"/>
  <c r="F36" i="38"/>
  <c r="G36" i="38"/>
  <c r="D37" i="38"/>
  <c r="E37" i="38"/>
  <c r="G37" i="38"/>
  <c r="D38" i="38"/>
  <c r="F38" i="38"/>
  <c r="G38" i="38"/>
  <c r="D39" i="38"/>
  <c r="E39" i="38"/>
  <c r="F39" i="38"/>
  <c r="G39" i="38"/>
  <c r="D40" i="38"/>
  <c r="E40" i="38"/>
  <c r="F40" i="38"/>
  <c r="G40" i="38"/>
  <c r="D41" i="38"/>
  <c r="E41" i="38"/>
  <c r="F41" i="38"/>
  <c r="G41" i="38"/>
  <c r="D42" i="38"/>
  <c r="E42" i="38"/>
  <c r="F42" i="38"/>
  <c r="G42" i="38"/>
  <c r="D43" i="38"/>
  <c r="E43" i="38"/>
  <c r="F43" i="38"/>
  <c r="G43" i="38"/>
  <c r="D44" i="38"/>
  <c r="E44" i="38"/>
  <c r="F44" i="38"/>
  <c r="G44" i="38"/>
  <c r="D45" i="38"/>
  <c r="E45" i="38"/>
  <c r="F45" i="38"/>
  <c r="G45" i="38"/>
  <c r="D46" i="38"/>
  <c r="E46" i="38"/>
  <c r="F46" i="38"/>
  <c r="G46" i="38"/>
  <c r="D47" i="38"/>
  <c r="E47" i="38"/>
  <c r="F47" i="38"/>
  <c r="G47" i="38"/>
  <c r="E6" i="38"/>
  <c r="F6" i="38"/>
  <c r="G6" i="38"/>
  <c r="U25" i="35"/>
  <c r="I21" i="35"/>
  <c r="H47" i="38"/>
  <c r="C47" i="37"/>
  <c r="B47" i="37"/>
  <c r="H46" i="38"/>
  <c r="C46" i="37"/>
  <c r="B46" i="37"/>
  <c r="H45" i="38"/>
  <c r="C45" i="37"/>
  <c r="B45" i="37"/>
  <c r="H44" i="38"/>
  <c r="C44" i="37"/>
  <c r="B44" i="37"/>
  <c r="H43" i="38"/>
  <c r="C43" i="37"/>
  <c r="B43" i="37"/>
  <c r="H42" i="38"/>
  <c r="C42" i="37"/>
  <c r="B42" i="37"/>
  <c r="H41" i="38"/>
  <c r="C41" i="37"/>
  <c r="B41" i="37"/>
  <c r="H40" i="38"/>
  <c r="C40" i="37"/>
  <c r="B40" i="37"/>
  <c r="H39" i="38"/>
  <c r="C39" i="37"/>
  <c r="B39" i="37"/>
  <c r="H38" i="38"/>
  <c r="C38" i="37"/>
  <c r="B38" i="37"/>
  <c r="H37" i="38"/>
  <c r="C37" i="37"/>
  <c r="B37" i="37"/>
  <c r="H36" i="38"/>
  <c r="C36" i="37"/>
  <c r="B36" i="37"/>
  <c r="H35" i="38"/>
  <c r="C35" i="37"/>
  <c r="B35" i="37"/>
  <c r="H34" i="38"/>
  <c r="C34" i="37"/>
  <c r="B34" i="37"/>
  <c r="H33" i="38"/>
  <c r="C33" i="37"/>
  <c r="B33" i="37"/>
  <c r="H32" i="38"/>
  <c r="C32" i="37"/>
  <c r="B32" i="37"/>
  <c r="H31" i="38"/>
  <c r="C31" i="37"/>
  <c r="B31" i="37"/>
  <c r="H30" i="38"/>
  <c r="C30" i="37"/>
  <c r="B30" i="37"/>
  <c r="H29" i="38"/>
  <c r="C29" i="37"/>
  <c r="B29" i="37"/>
  <c r="H28" i="38"/>
  <c r="C28" i="37"/>
  <c r="B28" i="37"/>
  <c r="H27" i="38"/>
  <c r="C27" i="37"/>
  <c r="B27" i="37"/>
  <c r="H26" i="38"/>
  <c r="C26" i="37"/>
  <c r="B26" i="37"/>
  <c r="H25" i="38"/>
  <c r="C25" i="37"/>
  <c r="B25" i="37"/>
  <c r="H24" i="38"/>
  <c r="C24" i="37"/>
  <c r="B24" i="37"/>
  <c r="H23" i="38"/>
  <c r="C23" i="37"/>
  <c r="B23" i="37"/>
  <c r="H22" i="38"/>
  <c r="C22" i="37"/>
  <c r="B22" i="37"/>
  <c r="H21" i="38"/>
  <c r="C21" i="37"/>
  <c r="B21" i="37"/>
  <c r="H20" i="38"/>
  <c r="C20" i="37"/>
  <c r="B20" i="37"/>
  <c r="H19" i="38"/>
  <c r="C19" i="37"/>
  <c r="B19" i="37"/>
  <c r="H18" i="38"/>
  <c r="C18" i="37"/>
  <c r="B18" i="37"/>
  <c r="H17" i="38"/>
  <c r="C17" i="37"/>
  <c r="B17" i="37"/>
  <c r="H16" i="38"/>
  <c r="C16" i="37"/>
  <c r="B16" i="37"/>
  <c r="H15" i="38"/>
  <c r="C15" i="37"/>
  <c r="B15" i="37"/>
  <c r="H14" i="38"/>
  <c r="C14" i="37"/>
  <c r="B14" i="37"/>
  <c r="H13" i="38"/>
  <c r="C13" i="37"/>
  <c r="B13" i="37"/>
  <c r="H12" i="38"/>
  <c r="C12" i="37"/>
  <c r="B12" i="37"/>
  <c r="H11" i="38"/>
  <c r="C11" i="37"/>
  <c r="B11" i="37"/>
  <c r="H10" i="38"/>
  <c r="C10" i="37"/>
  <c r="B10" i="37"/>
  <c r="H9" i="38"/>
  <c r="C9" i="37"/>
  <c r="B9" i="37"/>
  <c r="H8" i="38"/>
  <c r="C8" i="37"/>
  <c r="B8" i="37"/>
  <c r="H7" i="38"/>
  <c r="C7" i="37"/>
  <c r="B7" i="37"/>
  <c r="H6" i="38"/>
  <c r="C6" i="37"/>
  <c r="B6" i="37"/>
  <c r="A6" i="37"/>
  <c r="H5" i="37"/>
  <c r="N5" i="37" s="1"/>
  <c r="T5" i="37" s="1"/>
  <c r="G5" i="37"/>
  <c r="M5" i="37" s="1"/>
  <c r="S5" i="37" s="1"/>
  <c r="F5" i="37"/>
  <c r="L5" i="37" s="1"/>
  <c r="R5" i="37" s="1"/>
  <c r="E5" i="37"/>
  <c r="K5" i="37" s="1"/>
  <c r="Q5" i="37" s="1"/>
  <c r="D5" i="37"/>
  <c r="J5" i="37" s="1"/>
  <c r="P5" i="37" s="1"/>
  <c r="U4" i="37"/>
  <c r="O4" i="37"/>
  <c r="I4" i="37"/>
  <c r="O4" i="22"/>
  <c r="C47" i="35"/>
  <c r="B47" i="35"/>
  <c r="C46" i="35"/>
  <c r="B46" i="35"/>
  <c r="C45" i="35"/>
  <c r="B45" i="35"/>
  <c r="C44" i="35"/>
  <c r="B44" i="35"/>
  <c r="C43" i="35"/>
  <c r="B43" i="35"/>
  <c r="C42" i="35"/>
  <c r="B42" i="35"/>
  <c r="C41" i="35"/>
  <c r="B41" i="35"/>
  <c r="C40" i="35"/>
  <c r="B40" i="35"/>
  <c r="C39" i="35"/>
  <c r="B39" i="35"/>
  <c r="C38" i="35"/>
  <c r="B38" i="35"/>
  <c r="C37" i="35"/>
  <c r="B37" i="35"/>
  <c r="C36" i="35"/>
  <c r="B36" i="35"/>
  <c r="C35" i="35"/>
  <c r="B35" i="35"/>
  <c r="C34" i="35"/>
  <c r="B34" i="35"/>
  <c r="C33" i="35"/>
  <c r="B33" i="35"/>
  <c r="C32" i="35"/>
  <c r="B32" i="35"/>
  <c r="C31" i="35"/>
  <c r="B31" i="35"/>
  <c r="C30" i="35"/>
  <c r="B30" i="35"/>
  <c r="C29" i="35"/>
  <c r="B29" i="35"/>
  <c r="C28" i="35"/>
  <c r="B28" i="35"/>
  <c r="C27" i="35"/>
  <c r="B27" i="35"/>
  <c r="C26" i="35"/>
  <c r="B26" i="35"/>
  <c r="C25" i="35"/>
  <c r="B25" i="35"/>
  <c r="C24" i="35"/>
  <c r="B24" i="35"/>
  <c r="C23" i="35"/>
  <c r="B23" i="35"/>
  <c r="C22" i="35"/>
  <c r="B22" i="35"/>
  <c r="C21" i="35"/>
  <c r="B21" i="35"/>
  <c r="C20" i="35"/>
  <c r="B20" i="35"/>
  <c r="C19" i="35"/>
  <c r="B19" i="35"/>
  <c r="C18" i="35"/>
  <c r="B18" i="35"/>
  <c r="C17" i="35"/>
  <c r="B17" i="35"/>
  <c r="C16" i="35"/>
  <c r="B16" i="35"/>
  <c r="C15" i="35"/>
  <c r="B15" i="35"/>
  <c r="C14" i="35"/>
  <c r="B14" i="35"/>
  <c r="C13" i="35"/>
  <c r="B13" i="35"/>
  <c r="C12" i="35"/>
  <c r="B12" i="35"/>
  <c r="C11" i="35"/>
  <c r="B11" i="35"/>
  <c r="C10" i="35"/>
  <c r="B10" i="35"/>
  <c r="C9" i="35"/>
  <c r="B9" i="35"/>
  <c r="C8" i="35"/>
  <c r="B8" i="35"/>
  <c r="C7" i="35"/>
  <c r="B7" i="35"/>
  <c r="C6" i="35"/>
  <c r="B6" i="35"/>
  <c r="A6" i="35"/>
  <c r="H5" i="35"/>
  <c r="N5" i="35" s="1"/>
  <c r="T5" i="35" s="1"/>
  <c r="G5" i="35"/>
  <c r="M5" i="35" s="1"/>
  <c r="S5" i="35" s="1"/>
  <c r="F5" i="35"/>
  <c r="L5" i="35" s="1"/>
  <c r="R5" i="35" s="1"/>
  <c r="E5" i="35"/>
  <c r="K5" i="35" s="1"/>
  <c r="Q5" i="35" s="1"/>
  <c r="D5" i="35"/>
  <c r="J5" i="35" s="1"/>
  <c r="P5" i="35" s="1"/>
  <c r="U4" i="35"/>
  <c r="O4" i="35"/>
  <c r="I4" i="35"/>
  <c r="C7" i="28"/>
  <c r="C8" i="28"/>
  <c r="C9" i="28"/>
  <c r="C10" i="28"/>
  <c r="C11" i="28"/>
  <c r="C12" i="28"/>
  <c r="C13" i="28"/>
  <c r="C14" i="28"/>
  <c r="C15" i="28"/>
  <c r="C16" i="28"/>
  <c r="C17" i="28"/>
  <c r="C18" i="28"/>
  <c r="C19" i="28"/>
  <c r="C20" i="28"/>
  <c r="C21" i="28"/>
  <c r="C22" i="28"/>
  <c r="C23" i="28"/>
  <c r="C24" i="28"/>
  <c r="C25" i="28"/>
  <c r="C26" i="28"/>
  <c r="C27" i="28"/>
  <c r="C28" i="28"/>
  <c r="C29" i="28"/>
  <c r="C30" i="28"/>
  <c r="C31" i="28"/>
  <c r="C32" i="28"/>
  <c r="C33" i="28"/>
  <c r="C34" i="28"/>
  <c r="C35" i="28"/>
  <c r="C36" i="28"/>
  <c r="C37" i="28"/>
  <c r="C38" i="28"/>
  <c r="C39" i="28"/>
  <c r="C40" i="28"/>
  <c r="C41" i="28"/>
  <c r="C42" i="28"/>
  <c r="C43" i="28"/>
  <c r="C6" i="28"/>
  <c r="U7" i="28"/>
  <c r="U8" i="28"/>
  <c r="U9" i="28"/>
  <c r="U10" i="28"/>
  <c r="U11" i="28"/>
  <c r="U12" i="28"/>
  <c r="U13" i="28"/>
  <c r="U14" i="28"/>
  <c r="U15" i="28"/>
  <c r="U16" i="28"/>
  <c r="U17" i="28"/>
  <c r="U18" i="28"/>
  <c r="U19" i="28"/>
  <c r="U20" i="28"/>
  <c r="U21" i="28"/>
  <c r="U22" i="28"/>
  <c r="U23" i="28"/>
  <c r="U24" i="28"/>
  <c r="U25" i="28"/>
  <c r="U26" i="28"/>
  <c r="U27" i="28"/>
  <c r="U28" i="28"/>
  <c r="U29" i="28"/>
  <c r="U30" i="28"/>
  <c r="U31" i="28"/>
  <c r="U32" i="28"/>
  <c r="U33" i="28"/>
  <c r="U34" i="28"/>
  <c r="U35" i="28"/>
  <c r="U36" i="28"/>
  <c r="U37" i="28"/>
  <c r="U38" i="28"/>
  <c r="U39" i="28"/>
  <c r="U40" i="28"/>
  <c r="U41" i="28"/>
  <c r="U42" i="28"/>
  <c r="U43" i="28"/>
  <c r="U6" i="28"/>
  <c r="O7" i="28"/>
  <c r="O8" i="28"/>
  <c r="O9" i="28"/>
  <c r="O10" i="28"/>
  <c r="O11" i="28"/>
  <c r="O12" i="28"/>
  <c r="O13" i="28"/>
  <c r="O14" i="28"/>
  <c r="O15" i="28"/>
  <c r="O16" i="28"/>
  <c r="O17" i="28"/>
  <c r="O18" i="28"/>
  <c r="O19" i="28"/>
  <c r="O20" i="28"/>
  <c r="O21" i="28"/>
  <c r="O22" i="28"/>
  <c r="O23" i="28"/>
  <c r="O24" i="28"/>
  <c r="O25" i="28"/>
  <c r="O26" i="28"/>
  <c r="O27" i="28"/>
  <c r="O28" i="28"/>
  <c r="O29" i="28"/>
  <c r="O30" i="28"/>
  <c r="O31" i="28"/>
  <c r="O32" i="28"/>
  <c r="O33" i="28"/>
  <c r="O34" i="28"/>
  <c r="O35" i="28"/>
  <c r="O36" i="28"/>
  <c r="O37" i="28"/>
  <c r="O38" i="28"/>
  <c r="O39" i="28"/>
  <c r="O40" i="28"/>
  <c r="O41" i="28"/>
  <c r="O42" i="28"/>
  <c r="O43" i="28"/>
  <c r="O6" i="28"/>
  <c r="I7" i="28"/>
  <c r="I8" i="28"/>
  <c r="I9" i="28"/>
  <c r="I10" i="28"/>
  <c r="I11" i="28"/>
  <c r="I12" i="28"/>
  <c r="I13" i="28"/>
  <c r="I14" i="28"/>
  <c r="I15" i="28"/>
  <c r="I16" i="28"/>
  <c r="I17" i="28"/>
  <c r="I18" i="28"/>
  <c r="I19" i="28"/>
  <c r="I20" i="28"/>
  <c r="I21" i="28"/>
  <c r="I22" i="28"/>
  <c r="I23" i="28"/>
  <c r="I24" i="28"/>
  <c r="I25" i="28"/>
  <c r="I26" i="28"/>
  <c r="I27" i="28"/>
  <c r="I28" i="28"/>
  <c r="I29" i="28"/>
  <c r="I30" i="28"/>
  <c r="I31" i="28"/>
  <c r="I32" i="28"/>
  <c r="I33" i="28"/>
  <c r="I34" i="28"/>
  <c r="I35" i="28"/>
  <c r="I36" i="28"/>
  <c r="I37" i="28"/>
  <c r="I38" i="28"/>
  <c r="I39" i="28"/>
  <c r="I40" i="28"/>
  <c r="I41" i="28"/>
  <c r="I42" i="28"/>
  <c r="I43" i="28"/>
  <c r="I6" i="28"/>
  <c r="E11" i="39" l="1"/>
  <c r="B38" i="39"/>
  <c r="B46" i="39" s="1"/>
  <c r="F38" i="39"/>
  <c r="F46" i="39" s="1"/>
  <c r="G38" i="39"/>
  <c r="G46" i="39" s="1"/>
  <c r="E38" i="39"/>
  <c r="E46" i="39" s="1"/>
  <c r="D38" i="39"/>
  <c r="D46" i="39" s="1"/>
  <c r="C38" i="39"/>
  <c r="C46" i="39" s="1"/>
  <c r="C37" i="39"/>
  <c r="C45" i="39" s="1"/>
  <c r="B37" i="39"/>
  <c r="B45" i="39" s="1"/>
  <c r="E14" i="39"/>
  <c r="D37" i="39"/>
  <c r="D45" i="39" s="1"/>
  <c r="F37" i="39"/>
  <c r="F45" i="39" s="1"/>
  <c r="E37" i="39"/>
  <c r="E45" i="39" s="1"/>
  <c r="G37" i="39"/>
  <c r="G45" i="39" s="1"/>
  <c r="D34" i="39"/>
  <c r="D42" i="39" s="1"/>
  <c r="F34" i="39"/>
  <c r="F42" i="39" s="1"/>
  <c r="G34" i="39"/>
  <c r="G42" i="39" s="1"/>
  <c r="E34" i="39"/>
  <c r="E42" i="39" s="1"/>
  <c r="B34" i="39"/>
  <c r="B42" i="39" s="1"/>
  <c r="C34" i="39"/>
  <c r="C42" i="39" s="1"/>
  <c r="F15" i="39"/>
  <c r="F14" i="39"/>
  <c r="F11" i="39"/>
  <c r="U38" i="35"/>
  <c r="U37" i="35"/>
  <c r="U35" i="35"/>
  <c r="U29" i="35"/>
  <c r="U24" i="35"/>
  <c r="U21" i="35"/>
  <c r="U17" i="35"/>
  <c r="U7" i="35"/>
  <c r="F37" i="38"/>
  <c r="F29" i="38"/>
  <c r="F17" i="38"/>
  <c r="E38" i="38"/>
  <c r="D35" i="39" s="1"/>
  <c r="D43" i="39" s="1"/>
  <c r="F35" i="38"/>
  <c r="F7" i="38"/>
  <c r="I40" i="35"/>
  <c r="I22" i="35"/>
  <c r="I16" i="35"/>
  <c r="O12" i="35"/>
  <c r="O13" i="35"/>
  <c r="U20" i="35"/>
  <c r="I47" i="35"/>
  <c r="O36" i="35"/>
  <c r="U30" i="35"/>
  <c r="U28" i="35"/>
  <c r="U16" i="35"/>
  <c r="O19" i="35"/>
  <c r="O14" i="35"/>
  <c r="I13" i="35"/>
  <c r="I28" i="35"/>
  <c r="I9" i="35"/>
  <c r="O32" i="35"/>
  <c r="O24" i="35"/>
  <c r="O38" i="35"/>
  <c r="I35" i="35"/>
  <c r="U40" i="35"/>
  <c r="U39" i="35"/>
  <c r="U23" i="35"/>
  <c r="U19" i="35"/>
  <c r="U15" i="35"/>
  <c r="U14" i="35"/>
  <c r="U13" i="35"/>
  <c r="U9" i="35"/>
  <c r="U8" i="35"/>
  <c r="U41" i="35"/>
  <c r="U36" i="35"/>
  <c r="U34" i="35"/>
  <c r="U33" i="35"/>
  <c r="U32" i="35"/>
  <c r="U31" i="35"/>
  <c r="U27" i="35"/>
  <c r="U26" i="35"/>
  <c r="U22" i="35"/>
  <c r="U18" i="35"/>
  <c r="U12" i="35"/>
  <c r="U11" i="35"/>
  <c r="U10" i="35"/>
  <c r="I11" i="35"/>
  <c r="I46" i="35"/>
  <c r="I44" i="37"/>
  <c r="I38" i="35"/>
  <c r="I24" i="35"/>
  <c r="I23" i="35"/>
  <c r="I21" i="37"/>
  <c r="I19" i="35"/>
  <c r="I18" i="35"/>
  <c r="I17" i="35"/>
  <c r="O42" i="37"/>
  <c r="O20" i="35"/>
  <c r="O17" i="35"/>
  <c r="O28" i="35"/>
  <c r="O40" i="35"/>
  <c r="O35" i="35"/>
  <c r="O30" i="35"/>
  <c r="O23" i="35"/>
  <c r="O18" i="35"/>
  <c r="O11" i="35"/>
  <c r="O8" i="35"/>
  <c r="O9" i="35"/>
  <c r="O26" i="35"/>
  <c r="O31" i="35"/>
  <c r="O39" i="35"/>
  <c r="O34" i="35"/>
  <c r="O29" i="35"/>
  <c r="O22" i="35"/>
  <c r="O16" i="35"/>
  <c r="O10" i="35"/>
  <c r="O41" i="35"/>
  <c r="O37" i="35"/>
  <c r="O33" i="35"/>
  <c r="O25" i="35"/>
  <c r="O21" i="35"/>
  <c r="O15" i="35"/>
  <c r="O7" i="35"/>
  <c r="I15" i="35"/>
  <c r="I20" i="35"/>
  <c r="I29" i="35"/>
  <c r="I8" i="35"/>
  <c r="I10" i="35"/>
  <c r="I7" i="37"/>
  <c r="I14" i="35"/>
  <c r="I13" i="37"/>
  <c r="I9" i="37"/>
  <c r="I12" i="35"/>
  <c r="I35" i="37"/>
  <c r="I37" i="37"/>
  <c r="I39" i="35"/>
  <c r="I45" i="37"/>
  <c r="I41" i="37"/>
  <c r="I33" i="37"/>
  <c r="I29" i="37"/>
  <c r="I25" i="37"/>
  <c r="I45" i="35"/>
  <c r="I34" i="35"/>
  <c r="I33" i="35"/>
  <c r="I30" i="35"/>
  <c r="I43" i="35"/>
  <c r="I37" i="35"/>
  <c r="I32" i="35"/>
  <c r="I27" i="35"/>
  <c r="I39" i="37"/>
  <c r="I32" i="37"/>
  <c r="I44" i="35"/>
  <c r="I42" i="35"/>
  <c r="I25" i="35"/>
  <c r="I41" i="35"/>
  <c r="I36" i="35"/>
  <c r="I31" i="35"/>
  <c r="I26" i="35"/>
  <c r="I7" i="35"/>
  <c r="I14" i="37"/>
  <c r="U11" i="37"/>
  <c r="U13" i="37"/>
  <c r="U25" i="37"/>
  <c r="U27" i="37"/>
  <c r="U43" i="37"/>
  <c r="U9" i="37"/>
  <c r="U15" i="37"/>
  <c r="U17" i="37"/>
  <c r="U19" i="37"/>
  <c r="U23" i="37"/>
  <c r="U29" i="37"/>
  <c r="U31" i="37"/>
  <c r="U33" i="37"/>
  <c r="U35" i="37"/>
  <c r="U37" i="37"/>
  <c r="U41" i="37"/>
  <c r="O45" i="37"/>
  <c r="I20" i="37"/>
  <c r="I31" i="37"/>
  <c r="I27" i="37"/>
  <c r="I15" i="37"/>
  <c r="U39" i="37"/>
  <c r="I36" i="37"/>
  <c r="I12" i="37"/>
  <c r="I8" i="37"/>
  <c r="I43" i="37"/>
  <c r="O46" i="37"/>
  <c r="I34" i="37"/>
  <c r="I30" i="37"/>
  <c r="I22" i="37"/>
  <c r="O6" i="37"/>
  <c r="O12" i="37"/>
  <c r="O14" i="37"/>
  <c r="O16" i="37"/>
  <c r="O18" i="37"/>
  <c r="O20" i="37"/>
  <c r="O22" i="37"/>
  <c r="O24" i="37"/>
  <c r="O26" i="37"/>
  <c r="O28" i="37"/>
  <c r="O30" i="37"/>
  <c r="O32" i="37"/>
  <c r="O34" i="37"/>
  <c r="O36" i="37"/>
  <c r="O38" i="37"/>
  <c r="O40" i="37"/>
  <c r="U42" i="37"/>
  <c r="O44" i="37"/>
  <c r="U45" i="37"/>
  <c r="U47" i="37"/>
  <c r="I38" i="37"/>
  <c r="I26" i="37"/>
  <c r="O7" i="37"/>
  <c r="O9" i="37"/>
  <c r="O11" i="37"/>
  <c r="O13" i="37"/>
  <c r="O15" i="37"/>
  <c r="O17" i="37"/>
  <c r="O19" i="37"/>
  <c r="O21" i="37"/>
  <c r="O23" i="37"/>
  <c r="O25" i="37"/>
  <c r="O27" i="37"/>
  <c r="O29" i="37"/>
  <c r="O31" i="37"/>
  <c r="O33" i="37"/>
  <c r="O35" i="37"/>
  <c r="O37" i="37"/>
  <c r="O39" i="37"/>
  <c r="O41" i="37"/>
  <c r="O43" i="37"/>
  <c r="U46" i="37"/>
  <c r="I42" i="37"/>
  <c r="U8" i="37"/>
  <c r="U10" i="37"/>
  <c r="U12" i="37"/>
  <c r="U14" i="37"/>
  <c r="U16" i="37"/>
  <c r="U18" i="37"/>
  <c r="U20" i="37"/>
  <c r="U22" i="37"/>
  <c r="U24" i="37"/>
  <c r="U26" i="37"/>
  <c r="U28" i="37"/>
  <c r="U30" i="37"/>
  <c r="U32" i="37"/>
  <c r="U34" i="37"/>
  <c r="U36" i="37"/>
  <c r="U38" i="37"/>
  <c r="U40" i="37"/>
  <c r="O47" i="37"/>
  <c r="U6" i="37"/>
  <c r="I10" i="37"/>
  <c r="I6" i="37"/>
  <c r="O8" i="37"/>
  <c r="O10" i="37"/>
  <c r="U6" i="35"/>
  <c r="O27" i="35"/>
  <c r="O6" i="35"/>
  <c r="I6" i="35"/>
  <c r="F35" i="39" l="1"/>
  <c r="F43" i="39" s="1"/>
  <c r="E12" i="39"/>
  <c r="F12" i="39" s="1"/>
  <c r="G35" i="39"/>
  <c r="G43" i="39" s="1"/>
  <c r="B35" i="39"/>
  <c r="B43" i="39" s="1"/>
  <c r="C35" i="39"/>
  <c r="C43" i="39" s="1"/>
  <c r="E35" i="39"/>
  <c r="E43" i="39" s="1"/>
  <c r="U7" i="37"/>
  <c r="U21" i="37"/>
  <c r="F21" i="38"/>
  <c r="I21" i="38" s="1"/>
  <c r="I12" i="38"/>
  <c r="I9" i="38"/>
  <c r="I8" i="38"/>
  <c r="U44" i="37"/>
  <c r="I25" i="38"/>
  <c r="I43" i="38"/>
  <c r="I35" i="38"/>
  <c r="I10" i="38"/>
  <c r="I7" i="38"/>
  <c r="I14" i="38"/>
  <c r="I41" i="38"/>
  <c r="I13" i="38"/>
  <c r="I31" i="38"/>
  <c r="I38" i="38"/>
  <c r="I15" i="38"/>
  <c r="I30" i="38"/>
  <c r="I29" i="38"/>
  <c r="I46" i="38"/>
  <c r="I6" i="38"/>
  <c r="I40" i="37"/>
  <c r="I45" i="38"/>
  <c r="I32" i="38"/>
  <c r="I34" i="38"/>
  <c r="I37" i="38"/>
  <c r="I42" i="38"/>
  <c r="I33" i="38"/>
  <c r="I39" i="38"/>
  <c r="I26" i="38"/>
  <c r="I27" i="38"/>
  <c r="I24" i="37"/>
  <c r="I44" i="38"/>
  <c r="I40" i="38"/>
  <c r="I22" i="38"/>
  <c r="I18" i="37"/>
  <c r="I18" i="38"/>
  <c r="I19" i="37"/>
  <c r="I19" i="38"/>
  <c r="I16" i="37"/>
  <c r="I16" i="38"/>
  <c r="I36" i="38"/>
  <c r="I11" i="37"/>
  <c r="I11" i="38"/>
  <c r="I23" i="37"/>
  <c r="I23" i="38"/>
  <c r="I20" i="38"/>
  <c r="I28" i="37"/>
  <c r="I28" i="38"/>
  <c r="I17" i="37"/>
  <c r="I17" i="38"/>
  <c r="I24" i="38"/>
  <c r="I46" i="37"/>
  <c r="I47" i="37"/>
  <c r="I47" i="38"/>
  <c r="O3" i="18"/>
  <c r="N3" i="18"/>
  <c r="M3" i="18"/>
  <c r="L3" i="18"/>
  <c r="K3" i="18"/>
  <c r="J3" i="18"/>
  <c r="D5" i="18"/>
  <c r="E5" i="18"/>
  <c r="F5" i="18"/>
  <c r="G5" i="18"/>
  <c r="H5" i="18"/>
  <c r="I5" i="18"/>
  <c r="D6" i="18"/>
  <c r="E6" i="18"/>
  <c r="F6" i="18"/>
  <c r="G6" i="18"/>
  <c r="H6" i="18"/>
  <c r="I6" i="18"/>
  <c r="D7" i="18"/>
  <c r="E7" i="18"/>
  <c r="F7" i="18"/>
  <c r="G7" i="18"/>
  <c r="H7" i="18"/>
  <c r="I7" i="18"/>
  <c r="D8" i="18"/>
  <c r="E8" i="18"/>
  <c r="F8" i="18"/>
  <c r="G8" i="18"/>
  <c r="H8" i="18"/>
  <c r="I8" i="18"/>
  <c r="D9" i="18"/>
  <c r="E9" i="18"/>
  <c r="F9" i="18"/>
  <c r="G9" i="18"/>
  <c r="H9" i="18"/>
  <c r="I9" i="18"/>
  <c r="D10" i="18"/>
  <c r="E10" i="18"/>
  <c r="F10" i="18"/>
  <c r="G10" i="18"/>
  <c r="H10" i="18"/>
  <c r="I10" i="18"/>
  <c r="D11" i="18"/>
  <c r="E11" i="18"/>
  <c r="F11" i="18"/>
  <c r="G11" i="18"/>
  <c r="H11" i="18"/>
  <c r="I11" i="18"/>
  <c r="D12" i="18"/>
  <c r="E12" i="18"/>
  <c r="F12" i="18"/>
  <c r="G12" i="18"/>
  <c r="H12" i="18"/>
  <c r="I12" i="18"/>
  <c r="D13" i="18"/>
  <c r="E13" i="18"/>
  <c r="F13" i="18"/>
  <c r="G13" i="18"/>
  <c r="H13" i="18"/>
  <c r="I13" i="18"/>
  <c r="D14" i="18"/>
  <c r="E14" i="18"/>
  <c r="F14" i="18"/>
  <c r="G14" i="18"/>
  <c r="H14" i="18"/>
  <c r="I14" i="18"/>
  <c r="D15" i="18"/>
  <c r="E15" i="18"/>
  <c r="F15" i="18"/>
  <c r="G15" i="18"/>
  <c r="H15" i="18"/>
  <c r="I15" i="18"/>
  <c r="D16" i="18"/>
  <c r="E16" i="18"/>
  <c r="F16" i="18"/>
  <c r="G16" i="18"/>
  <c r="H16" i="18"/>
  <c r="I16" i="18"/>
  <c r="D17" i="18"/>
  <c r="E17" i="18"/>
  <c r="F17" i="18"/>
  <c r="G17" i="18"/>
  <c r="H17" i="18"/>
  <c r="I17" i="18"/>
  <c r="D18" i="18"/>
  <c r="E18" i="18"/>
  <c r="F18" i="18"/>
  <c r="G18" i="18"/>
  <c r="H18" i="18"/>
  <c r="I18" i="18"/>
  <c r="D19" i="18"/>
  <c r="E19" i="18"/>
  <c r="F19" i="18"/>
  <c r="G19" i="18"/>
  <c r="H19" i="18"/>
  <c r="I19" i="18"/>
  <c r="D20" i="18"/>
  <c r="E20" i="18"/>
  <c r="F20" i="18"/>
  <c r="G20" i="18"/>
  <c r="H20" i="18"/>
  <c r="I20" i="18"/>
  <c r="D21" i="18"/>
  <c r="E21" i="18"/>
  <c r="F21" i="18"/>
  <c r="G21" i="18"/>
  <c r="H21" i="18"/>
  <c r="I21" i="18"/>
  <c r="D22" i="18"/>
  <c r="E22" i="18"/>
  <c r="F22" i="18"/>
  <c r="G22" i="18"/>
  <c r="H22" i="18"/>
  <c r="I22" i="18"/>
  <c r="D23" i="18"/>
  <c r="E23" i="18"/>
  <c r="F23" i="18"/>
  <c r="G23" i="18"/>
  <c r="H23" i="18"/>
  <c r="I23" i="18"/>
  <c r="D24" i="18"/>
  <c r="E24" i="18"/>
  <c r="F24" i="18"/>
  <c r="G24" i="18"/>
  <c r="H24" i="18"/>
  <c r="I24" i="18"/>
  <c r="D25" i="18"/>
  <c r="E25" i="18"/>
  <c r="F25" i="18"/>
  <c r="G25" i="18"/>
  <c r="H25" i="18"/>
  <c r="I25" i="18"/>
  <c r="D26" i="18"/>
  <c r="E26" i="18"/>
  <c r="F26" i="18"/>
  <c r="G26" i="18"/>
  <c r="H26" i="18"/>
  <c r="I26" i="18"/>
  <c r="D27" i="18"/>
  <c r="E27" i="18"/>
  <c r="F27" i="18"/>
  <c r="G27" i="18"/>
  <c r="H27" i="18"/>
  <c r="I27" i="18"/>
  <c r="D28" i="18"/>
  <c r="E28" i="18"/>
  <c r="F28" i="18"/>
  <c r="G28" i="18"/>
  <c r="H28" i="18"/>
  <c r="I28" i="18"/>
  <c r="D29" i="18"/>
  <c r="E29" i="18"/>
  <c r="F29" i="18"/>
  <c r="G29" i="18"/>
  <c r="H29" i="18"/>
  <c r="I29" i="18"/>
  <c r="D30" i="18"/>
  <c r="E30" i="18"/>
  <c r="F30" i="18"/>
  <c r="G30" i="18"/>
  <c r="H30" i="18"/>
  <c r="I30" i="18"/>
  <c r="D31" i="18"/>
  <c r="E31" i="18"/>
  <c r="F31" i="18"/>
  <c r="G31" i="18"/>
  <c r="H31" i="18"/>
  <c r="I31" i="18"/>
  <c r="D32" i="18"/>
  <c r="E32" i="18"/>
  <c r="F32" i="18"/>
  <c r="G32" i="18"/>
  <c r="H32" i="18"/>
  <c r="I32" i="18"/>
  <c r="D33" i="18"/>
  <c r="E33" i="18"/>
  <c r="F33" i="18"/>
  <c r="G33" i="18"/>
  <c r="H33" i="18"/>
  <c r="I33" i="18"/>
  <c r="D34" i="18"/>
  <c r="E34" i="18"/>
  <c r="F34" i="18"/>
  <c r="G34" i="18"/>
  <c r="H34" i="18"/>
  <c r="I34" i="18"/>
  <c r="D35" i="18"/>
  <c r="E35" i="18"/>
  <c r="F35" i="18"/>
  <c r="G35" i="18"/>
  <c r="H35" i="18"/>
  <c r="I35" i="18"/>
  <c r="D36" i="18"/>
  <c r="E36" i="18"/>
  <c r="F36" i="18"/>
  <c r="G36" i="18"/>
  <c r="H36" i="18"/>
  <c r="I36" i="18"/>
  <c r="D37" i="18"/>
  <c r="E37" i="18"/>
  <c r="F37" i="18"/>
  <c r="G37" i="18"/>
  <c r="H37" i="18"/>
  <c r="I37" i="18"/>
  <c r="D38" i="18"/>
  <c r="E38" i="18"/>
  <c r="F38" i="18"/>
  <c r="G38" i="18"/>
  <c r="H38" i="18"/>
  <c r="I38" i="18"/>
  <c r="D39" i="18"/>
  <c r="E39" i="18"/>
  <c r="F39" i="18"/>
  <c r="G39" i="18"/>
  <c r="H39" i="18"/>
  <c r="I39" i="18"/>
  <c r="D40" i="18"/>
  <c r="E40" i="18"/>
  <c r="F40" i="18"/>
  <c r="G40" i="18"/>
  <c r="H40" i="18"/>
  <c r="I40" i="18"/>
  <c r="D41" i="18"/>
  <c r="E41" i="18"/>
  <c r="F41" i="18"/>
  <c r="G41" i="18"/>
  <c r="H41" i="18"/>
  <c r="I41" i="18"/>
  <c r="D42" i="18"/>
  <c r="E42" i="18"/>
  <c r="F42" i="18"/>
  <c r="G42" i="18"/>
  <c r="H42" i="18"/>
  <c r="I42" i="18"/>
  <c r="D43" i="18"/>
  <c r="E43" i="18"/>
  <c r="F43" i="18"/>
  <c r="G43" i="18"/>
  <c r="H43" i="18"/>
  <c r="I43" i="18"/>
  <c r="D44" i="18"/>
  <c r="E44" i="18"/>
  <c r="F44" i="18"/>
  <c r="G44" i="18"/>
  <c r="H44" i="18"/>
  <c r="I44" i="18"/>
  <c r="D45" i="18"/>
  <c r="E45" i="18"/>
  <c r="F45" i="18"/>
  <c r="G45" i="18"/>
  <c r="H45" i="18"/>
  <c r="I45" i="18"/>
  <c r="E4" i="18"/>
  <c r="F4" i="18"/>
  <c r="G4" i="18"/>
  <c r="H4" i="18"/>
  <c r="I4" i="18"/>
  <c r="D4" i="18"/>
  <c r="D36" i="39" l="1"/>
  <c r="D44" i="39" s="1"/>
  <c r="G36" i="39"/>
  <c r="G44" i="39" s="1"/>
  <c r="E36" i="39"/>
  <c r="E44" i="39" s="1"/>
  <c r="B36" i="39"/>
  <c r="B44" i="39" s="1"/>
  <c r="F36" i="39"/>
  <c r="F44" i="39" s="1"/>
  <c r="C36" i="39"/>
  <c r="C44" i="39" s="1"/>
  <c r="E13" i="39"/>
  <c r="F4" i="39" s="1"/>
  <c r="F5" i="39" s="1"/>
  <c r="U4" i="28"/>
  <c r="O4" i="28"/>
  <c r="I4" i="28"/>
  <c r="AP3" i="18"/>
  <c r="B56" i="32"/>
  <c r="I10" i="32"/>
  <c r="C10" i="32"/>
  <c r="B2" i="21"/>
  <c r="Q2" i="21"/>
  <c r="AF2" i="21"/>
  <c r="AU2" i="21"/>
  <c r="BJ2" i="21"/>
  <c r="B3" i="21"/>
  <c r="H3" i="21"/>
  <c r="Q3" i="21"/>
  <c r="W3" i="21"/>
  <c r="AF3" i="21"/>
  <c r="AL3" i="21"/>
  <c r="AU3" i="21"/>
  <c r="BA3" i="21"/>
  <c r="BJ3" i="21"/>
  <c r="BP3" i="21"/>
  <c r="C5" i="21"/>
  <c r="H5" i="21"/>
  <c r="L5" i="21"/>
  <c r="R5" i="21"/>
  <c r="W5" i="21"/>
  <c r="AA5" i="21"/>
  <c r="AG5" i="21"/>
  <c r="AL5" i="21"/>
  <c r="AP5" i="21"/>
  <c r="AV5" i="21"/>
  <c r="BA5" i="21"/>
  <c r="BE5" i="21"/>
  <c r="BK5" i="21"/>
  <c r="BP5" i="21"/>
  <c r="BT5" i="21"/>
  <c r="C6" i="21"/>
  <c r="H6" i="21"/>
  <c r="L6" i="21"/>
  <c r="R6" i="21"/>
  <c r="W6" i="21"/>
  <c r="AA6" i="21"/>
  <c r="AG6" i="21"/>
  <c r="AL6" i="21"/>
  <c r="AP6" i="21"/>
  <c r="AV6" i="21"/>
  <c r="BA6" i="21"/>
  <c r="BE6" i="21"/>
  <c r="BK6" i="21"/>
  <c r="BP6" i="21"/>
  <c r="BT6" i="21"/>
  <c r="C7" i="21"/>
  <c r="H7" i="21"/>
  <c r="L7" i="21"/>
  <c r="R7" i="21"/>
  <c r="W7" i="21"/>
  <c r="AA7" i="21"/>
  <c r="AG7" i="21"/>
  <c r="AL7" i="21"/>
  <c r="AP7" i="21"/>
  <c r="AV7" i="21"/>
  <c r="BA7" i="21"/>
  <c r="BE7" i="21"/>
  <c r="BK7" i="21"/>
  <c r="BP7" i="21"/>
  <c r="BT7" i="21"/>
  <c r="B11" i="21"/>
  <c r="I11" i="21"/>
  <c r="J11" i="21"/>
  <c r="K11" i="21"/>
  <c r="L11" i="21"/>
  <c r="M11" i="21"/>
  <c r="N11" i="21"/>
  <c r="Q11" i="21"/>
  <c r="X11" i="21"/>
  <c r="Y11" i="21"/>
  <c r="Z11" i="21"/>
  <c r="AA11" i="21"/>
  <c r="AB11" i="21"/>
  <c r="AC11" i="21"/>
  <c r="AF11" i="21"/>
  <c r="AM11" i="21"/>
  <c r="AN11" i="21"/>
  <c r="AO11" i="21"/>
  <c r="AP11" i="21"/>
  <c r="AQ11" i="21"/>
  <c r="AR11" i="21"/>
  <c r="AU11" i="21"/>
  <c r="BB11" i="21"/>
  <c r="BC11" i="21"/>
  <c r="BD11" i="21"/>
  <c r="BE11" i="21"/>
  <c r="BF11" i="21"/>
  <c r="BG11" i="21"/>
  <c r="BJ11" i="21"/>
  <c r="BQ11" i="21"/>
  <c r="BR11" i="21"/>
  <c r="BS11" i="21"/>
  <c r="BT11" i="21"/>
  <c r="BU11" i="21"/>
  <c r="BV11" i="21"/>
  <c r="B12" i="21"/>
  <c r="I12" i="21"/>
  <c r="J12" i="21"/>
  <c r="K12" i="21"/>
  <c r="L12" i="21"/>
  <c r="M12" i="21"/>
  <c r="N12" i="21"/>
  <c r="Q12" i="21"/>
  <c r="X12" i="21"/>
  <c r="Y12" i="21"/>
  <c r="Z12" i="21"/>
  <c r="AA12" i="21"/>
  <c r="AB12" i="21"/>
  <c r="AC12" i="21"/>
  <c r="AF12" i="21"/>
  <c r="AM12" i="21"/>
  <c r="AN12" i="21"/>
  <c r="AO12" i="21"/>
  <c r="AP12" i="21"/>
  <c r="AQ12" i="21"/>
  <c r="AR12" i="21"/>
  <c r="AU12" i="21"/>
  <c r="BB12" i="21"/>
  <c r="BC12" i="21"/>
  <c r="BD12" i="21"/>
  <c r="BE12" i="21"/>
  <c r="BF12" i="21"/>
  <c r="BG12" i="21"/>
  <c r="BJ12" i="21"/>
  <c r="BQ12" i="21"/>
  <c r="BR12" i="21"/>
  <c r="BS12" i="21"/>
  <c r="BT12" i="21"/>
  <c r="BU12" i="21"/>
  <c r="BV12" i="21"/>
  <c r="B13" i="21"/>
  <c r="I13" i="21"/>
  <c r="J13" i="21"/>
  <c r="K13" i="21"/>
  <c r="L13" i="21"/>
  <c r="M13" i="21"/>
  <c r="N13" i="21"/>
  <c r="Q13" i="21"/>
  <c r="X13" i="21"/>
  <c r="Y13" i="21"/>
  <c r="Z13" i="21"/>
  <c r="AA13" i="21"/>
  <c r="AB13" i="21"/>
  <c r="AC13" i="21"/>
  <c r="AF13" i="21"/>
  <c r="AM13" i="21"/>
  <c r="AN13" i="21"/>
  <c r="AO13" i="21"/>
  <c r="AP13" i="21"/>
  <c r="AQ13" i="21"/>
  <c r="AR13" i="21"/>
  <c r="AU13" i="21"/>
  <c r="BB13" i="21"/>
  <c r="BC13" i="21"/>
  <c r="BD13" i="21"/>
  <c r="BE13" i="21"/>
  <c r="BF13" i="21"/>
  <c r="BG13" i="21"/>
  <c r="BJ13" i="21"/>
  <c r="BQ13" i="21"/>
  <c r="BR13" i="21"/>
  <c r="BS13" i="21"/>
  <c r="BT13" i="21"/>
  <c r="BU13" i="21"/>
  <c r="BV13" i="21"/>
  <c r="B14" i="21"/>
  <c r="I14" i="21"/>
  <c r="J14" i="21"/>
  <c r="K14" i="21"/>
  <c r="L14" i="21"/>
  <c r="M14" i="21"/>
  <c r="N14" i="21"/>
  <c r="Q14" i="21"/>
  <c r="X14" i="21"/>
  <c r="Y14" i="21"/>
  <c r="Z14" i="21"/>
  <c r="AA14" i="21"/>
  <c r="AB14" i="21"/>
  <c r="AC14" i="21"/>
  <c r="AF14" i="21"/>
  <c r="AM14" i="21"/>
  <c r="AN14" i="21"/>
  <c r="AO14" i="21"/>
  <c r="AP14" i="21"/>
  <c r="AQ14" i="21"/>
  <c r="AR14" i="21"/>
  <c r="AU14" i="21"/>
  <c r="BB14" i="21"/>
  <c r="BC14" i="21"/>
  <c r="BD14" i="21"/>
  <c r="BE14" i="21"/>
  <c r="BF14" i="21"/>
  <c r="BG14" i="21"/>
  <c r="BJ14" i="21"/>
  <c r="BQ14" i="21"/>
  <c r="BR14" i="21"/>
  <c r="BS14" i="21"/>
  <c r="BT14" i="21"/>
  <c r="BU14" i="21"/>
  <c r="BV14" i="21"/>
  <c r="B15" i="21"/>
  <c r="I15" i="21"/>
  <c r="J15" i="21"/>
  <c r="K15" i="21"/>
  <c r="L15" i="21"/>
  <c r="M15" i="21"/>
  <c r="N15" i="21"/>
  <c r="Q15" i="21"/>
  <c r="X15" i="21"/>
  <c r="Y15" i="21"/>
  <c r="Z15" i="21"/>
  <c r="AA15" i="21"/>
  <c r="AB15" i="21"/>
  <c r="AC15" i="21"/>
  <c r="AF15" i="21"/>
  <c r="AM15" i="21"/>
  <c r="AN15" i="21"/>
  <c r="AO15" i="21"/>
  <c r="AP15" i="21"/>
  <c r="AQ15" i="21"/>
  <c r="AR15" i="21"/>
  <c r="AU15" i="21"/>
  <c r="BB15" i="21"/>
  <c r="BC15" i="21"/>
  <c r="BD15" i="21"/>
  <c r="BE15" i="21"/>
  <c r="BF15" i="21"/>
  <c r="BG15" i="21"/>
  <c r="BJ15" i="21"/>
  <c r="BQ15" i="21"/>
  <c r="BR15" i="21"/>
  <c r="BS15" i="21"/>
  <c r="BT15" i="21"/>
  <c r="BU15" i="21"/>
  <c r="BV15" i="21"/>
  <c r="B16" i="21"/>
  <c r="I16" i="21"/>
  <c r="J16" i="21"/>
  <c r="K16" i="21"/>
  <c r="L16" i="21"/>
  <c r="M16" i="21"/>
  <c r="N16" i="21"/>
  <c r="Q16" i="21"/>
  <c r="X16" i="21"/>
  <c r="Y16" i="21"/>
  <c r="Z16" i="21"/>
  <c r="AA16" i="21"/>
  <c r="AB16" i="21"/>
  <c r="AC16" i="21"/>
  <c r="AF16" i="21"/>
  <c r="AM16" i="21"/>
  <c r="AN16" i="21"/>
  <c r="AO16" i="21"/>
  <c r="AP16" i="21"/>
  <c r="AQ16" i="21"/>
  <c r="AR16" i="21"/>
  <c r="AU16" i="21"/>
  <c r="BB16" i="21"/>
  <c r="BC16" i="21"/>
  <c r="BD16" i="21"/>
  <c r="BE16" i="21"/>
  <c r="BF16" i="21"/>
  <c r="BG16" i="21"/>
  <c r="BJ16" i="21"/>
  <c r="BQ16" i="21"/>
  <c r="BR16" i="21"/>
  <c r="BS16" i="21"/>
  <c r="BT16" i="21"/>
  <c r="BU16" i="21"/>
  <c r="BV16" i="21"/>
  <c r="E20" i="21"/>
  <c r="L20" i="21"/>
  <c r="T20" i="21"/>
  <c r="AA20" i="21"/>
  <c r="AI20" i="21"/>
  <c r="AP20" i="21"/>
  <c r="AX20" i="21"/>
  <c r="BE20" i="21"/>
  <c r="BM20" i="21"/>
  <c r="BT20" i="21"/>
  <c r="E21" i="21"/>
  <c r="L21" i="21"/>
  <c r="T21" i="21"/>
  <c r="AA21" i="21"/>
  <c r="AI21" i="21"/>
  <c r="AP21" i="21"/>
  <c r="AX21" i="21"/>
  <c r="BE21" i="21"/>
  <c r="BM21" i="21"/>
  <c r="BT21" i="21"/>
  <c r="E22" i="21"/>
  <c r="L22" i="21"/>
  <c r="T22" i="21"/>
  <c r="AA22" i="21"/>
  <c r="AI22" i="21"/>
  <c r="AP22" i="21"/>
  <c r="AX22" i="21"/>
  <c r="BE22" i="21"/>
  <c r="BM22" i="21"/>
  <c r="BT22" i="21"/>
  <c r="E23" i="21"/>
  <c r="L23" i="21"/>
  <c r="T23" i="21"/>
  <c r="AA23" i="21"/>
  <c r="AI23" i="21"/>
  <c r="AP23" i="21"/>
  <c r="AX23" i="21"/>
  <c r="BE23" i="21"/>
  <c r="BM23" i="21"/>
  <c r="BT23" i="21"/>
  <c r="E29" i="21"/>
  <c r="L29" i="21"/>
  <c r="T29" i="21"/>
  <c r="AA29" i="21"/>
  <c r="AI29" i="21"/>
  <c r="AP29" i="21"/>
  <c r="AX29" i="21"/>
  <c r="BE29" i="21"/>
  <c r="BM29" i="21"/>
  <c r="BT29" i="21"/>
  <c r="B30" i="21"/>
  <c r="E30" i="21"/>
  <c r="L30" i="21"/>
  <c r="Q30" i="21"/>
  <c r="T30" i="21"/>
  <c r="AA30" i="21"/>
  <c r="AF30" i="21"/>
  <c r="AI30" i="21"/>
  <c r="AP30" i="21"/>
  <c r="AU30" i="21"/>
  <c r="AX30" i="21"/>
  <c r="BE30" i="21"/>
  <c r="BJ30" i="21"/>
  <c r="BM30" i="21"/>
  <c r="BT30" i="21"/>
  <c r="B33" i="21"/>
  <c r="Q33" i="21"/>
  <c r="AF33" i="21"/>
  <c r="AU33" i="21"/>
  <c r="BJ33" i="21"/>
  <c r="B34" i="21"/>
  <c r="H34" i="21"/>
  <c r="Q34" i="21"/>
  <c r="W34" i="21"/>
  <c r="AF34" i="21"/>
  <c r="AL34" i="21"/>
  <c r="AU34" i="21"/>
  <c r="BA34" i="21"/>
  <c r="BJ34" i="21"/>
  <c r="BP34" i="21"/>
  <c r="C36" i="21"/>
  <c r="H36" i="21"/>
  <c r="L36" i="21"/>
  <c r="R36" i="21"/>
  <c r="W36" i="21"/>
  <c r="AA36" i="21"/>
  <c r="AG36" i="21"/>
  <c r="AL36" i="21"/>
  <c r="AP36" i="21"/>
  <c r="AV36" i="21"/>
  <c r="BA36" i="21"/>
  <c r="BE36" i="21"/>
  <c r="BK36" i="21"/>
  <c r="BP36" i="21"/>
  <c r="BT36" i="21"/>
  <c r="C37" i="21"/>
  <c r="H37" i="21"/>
  <c r="L37" i="21"/>
  <c r="R37" i="21"/>
  <c r="W37" i="21"/>
  <c r="AA37" i="21"/>
  <c r="AG37" i="21"/>
  <c r="AL37" i="21"/>
  <c r="AP37" i="21"/>
  <c r="AV37" i="21"/>
  <c r="BA37" i="21"/>
  <c r="BE37" i="21"/>
  <c r="BK37" i="21"/>
  <c r="BP37" i="21"/>
  <c r="BT37" i="21"/>
  <c r="C38" i="21"/>
  <c r="H38" i="21"/>
  <c r="L38" i="21"/>
  <c r="R38" i="21"/>
  <c r="W38" i="21"/>
  <c r="AA38" i="21"/>
  <c r="AG38" i="21"/>
  <c r="AL38" i="21"/>
  <c r="AP38" i="21"/>
  <c r="AV38" i="21"/>
  <c r="BA38" i="21"/>
  <c r="BE38" i="21"/>
  <c r="BK38" i="21"/>
  <c r="BP38" i="21"/>
  <c r="BT38" i="21"/>
  <c r="B42" i="21"/>
  <c r="I42" i="21"/>
  <c r="J42" i="21"/>
  <c r="K42" i="21"/>
  <c r="L42" i="21"/>
  <c r="M42" i="21"/>
  <c r="N42" i="21"/>
  <c r="Q42" i="21"/>
  <c r="X42" i="21"/>
  <c r="Y42" i="21"/>
  <c r="Z42" i="21"/>
  <c r="AA42" i="21"/>
  <c r="AB42" i="21"/>
  <c r="AC42" i="21"/>
  <c r="AF42" i="21"/>
  <c r="AM42" i="21"/>
  <c r="AN42" i="21"/>
  <c r="AO42" i="21"/>
  <c r="AP42" i="21"/>
  <c r="AQ42" i="21"/>
  <c r="AR42" i="21"/>
  <c r="AU42" i="21"/>
  <c r="BB42" i="21"/>
  <c r="BC42" i="21"/>
  <c r="BD42" i="21"/>
  <c r="BE42" i="21"/>
  <c r="BF42" i="21"/>
  <c r="BG42" i="21"/>
  <c r="BJ42" i="21"/>
  <c r="BQ42" i="21"/>
  <c r="BR42" i="21"/>
  <c r="BS42" i="21"/>
  <c r="BT42" i="21"/>
  <c r="BU42" i="21"/>
  <c r="BV42" i="21"/>
  <c r="B43" i="21"/>
  <c r="I43" i="21"/>
  <c r="J43" i="21"/>
  <c r="K43" i="21"/>
  <c r="L43" i="21"/>
  <c r="M43" i="21"/>
  <c r="N43" i="21"/>
  <c r="Q43" i="21"/>
  <c r="X43" i="21"/>
  <c r="Y43" i="21"/>
  <c r="Z43" i="21"/>
  <c r="AA43" i="21"/>
  <c r="AB43" i="21"/>
  <c r="AC43" i="21"/>
  <c r="AF43" i="21"/>
  <c r="AM43" i="21"/>
  <c r="AN43" i="21"/>
  <c r="AO43" i="21"/>
  <c r="AP43" i="21"/>
  <c r="AQ43" i="21"/>
  <c r="AR43" i="21"/>
  <c r="AU43" i="21"/>
  <c r="BB43" i="21"/>
  <c r="BC43" i="21"/>
  <c r="BD43" i="21"/>
  <c r="BE43" i="21"/>
  <c r="BF43" i="21"/>
  <c r="BG43" i="21"/>
  <c r="BJ43" i="21"/>
  <c r="BQ43" i="21"/>
  <c r="BR43" i="21"/>
  <c r="BS43" i="21"/>
  <c r="BT43" i="21"/>
  <c r="BU43" i="21"/>
  <c r="BV43" i="21"/>
  <c r="B44" i="21"/>
  <c r="I44" i="21"/>
  <c r="J44" i="21"/>
  <c r="K44" i="21"/>
  <c r="L44" i="21"/>
  <c r="M44" i="21"/>
  <c r="N44" i="21"/>
  <c r="Q44" i="21"/>
  <c r="X44" i="21"/>
  <c r="Y44" i="21"/>
  <c r="Z44" i="21"/>
  <c r="AA44" i="21"/>
  <c r="AB44" i="21"/>
  <c r="AC44" i="21"/>
  <c r="AF44" i="21"/>
  <c r="AM44" i="21"/>
  <c r="AN44" i="21"/>
  <c r="AO44" i="21"/>
  <c r="AP44" i="21"/>
  <c r="AQ44" i="21"/>
  <c r="AR44" i="21"/>
  <c r="AU44" i="21"/>
  <c r="BB44" i="21"/>
  <c r="BC44" i="21"/>
  <c r="BD44" i="21"/>
  <c r="BE44" i="21"/>
  <c r="BF44" i="21"/>
  <c r="BG44" i="21"/>
  <c r="BJ44" i="21"/>
  <c r="BQ44" i="21"/>
  <c r="BR44" i="21"/>
  <c r="BS44" i="21"/>
  <c r="BT44" i="21"/>
  <c r="BU44" i="21"/>
  <c r="BV44" i="21"/>
  <c r="B45" i="21"/>
  <c r="I45" i="21"/>
  <c r="J45" i="21"/>
  <c r="K45" i="21"/>
  <c r="L45" i="21"/>
  <c r="M45" i="21"/>
  <c r="N45" i="21"/>
  <c r="Q45" i="21"/>
  <c r="X45" i="21"/>
  <c r="Y45" i="21"/>
  <c r="Z45" i="21"/>
  <c r="AA45" i="21"/>
  <c r="AB45" i="21"/>
  <c r="AC45" i="21"/>
  <c r="AF45" i="21"/>
  <c r="AM45" i="21"/>
  <c r="AN45" i="21"/>
  <c r="AO45" i="21"/>
  <c r="AP45" i="21"/>
  <c r="AQ45" i="21"/>
  <c r="AR45" i="21"/>
  <c r="AU45" i="21"/>
  <c r="BB45" i="21"/>
  <c r="BC45" i="21"/>
  <c r="BD45" i="21"/>
  <c r="BE45" i="21"/>
  <c r="BF45" i="21"/>
  <c r="BG45" i="21"/>
  <c r="BJ45" i="21"/>
  <c r="BQ45" i="21"/>
  <c r="BR45" i="21"/>
  <c r="BS45" i="21"/>
  <c r="BT45" i="21"/>
  <c r="BU45" i="21"/>
  <c r="BV45" i="21"/>
  <c r="B46" i="21"/>
  <c r="I46" i="21"/>
  <c r="J46" i="21"/>
  <c r="K46" i="21"/>
  <c r="L46" i="21"/>
  <c r="M46" i="21"/>
  <c r="N46" i="21"/>
  <c r="Q46" i="21"/>
  <c r="X46" i="21"/>
  <c r="Y46" i="21"/>
  <c r="Z46" i="21"/>
  <c r="AA46" i="21"/>
  <c r="AB46" i="21"/>
  <c r="AC46" i="21"/>
  <c r="AF46" i="21"/>
  <c r="AM46" i="21"/>
  <c r="AN46" i="21"/>
  <c r="AO46" i="21"/>
  <c r="AP46" i="21"/>
  <c r="AQ46" i="21"/>
  <c r="AR46" i="21"/>
  <c r="AU46" i="21"/>
  <c r="BB46" i="21"/>
  <c r="BC46" i="21"/>
  <c r="BD46" i="21"/>
  <c r="BE46" i="21"/>
  <c r="BF46" i="21"/>
  <c r="BG46" i="21"/>
  <c r="BJ46" i="21"/>
  <c r="BQ46" i="21"/>
  <c r="BR46" i="21"/>
  <c r="BS46" i="21"/>
  <c r="BT46" i="21"/>
  <c r="BU46" i="21"/>
  <c r="BV46" i="21"/>
  <c r="B47" i="21"/>
  <c r="I47" i="21"/>
  <c r="J47" i="21"/>
  <c r="K47" i="21"/>
  <c r="L47" i="21"/>
  <c r="M47" i="21"/>
  <c r="N47" i="21"/>
  <c r="Q47" i="21"/>
  <c r="X47" i="21"/>
  <c r="Y47" i="21"/>
  <c r="Z47" i="21"/>
  <c r="AA47" i="21"/>
  <c r="AB47" i="21"/>
  <c r="AC47" i="21"/>
  <c r="AF47" i="21"/>
  <c r="AM47" i="21"/>
  <c r="AN47" i="21"/>
  <c r="AO47" i="21"/>
  <c r="AP47" i="21"/>
  <c r="AQ47" i="21"/>
  <c r="AR47" i="21"/>
  <c r="AU47" i="21"/>
  <c r="BB47" i="21"/>
  <c r="BC47" i="21"/>
  <c r="BD47" i="21"/>
  <c r="BE47" i="21"/>
  <c r="BF47" i="21"/>
  <c r="BG47" i="21"/>
  <c r="BJ47" i="21"/>
  <c r="BQ47" i="21"/>
  <c r="BR47" i="21"/>
  <c r="BS47" i="21"/>
  <c r="BT47" i="21"/>
  <c r="BU47" i="21"/>
  <c r="BV47" i="21"/>
  <c r="E51" i="21"/>
  <c r="L51" i="21"/>
  <c r="T51" i="21"/>
  <c r="AA51" i="21"/>
  <c r="AI51" i="21"/>
  <c r="AP51" i="21"/>
  <c r="AX51" i="21"/>
  <c r="BE51" i="21"/>
  <c r="BM51" i="21"/>
  <c r="BT51" i="21"/>
  <c r="E52" i="21"/>
  <c r="L52" i="21"/>
  <c r="T52" i="21"/>
  <c r="AA52" i="21"/>
  <c r="AI52" i="21"/>
  <c r="AP52" i="21"/>
  <c r="AX52" i="21"/>
  <c r="BE52" i="21"/>
  <c r="BM52" i="21"/>
  <c r="BT52" i="21"/>
  <c r="E53" i="21"/>
  <c r="L53" i="21"/>
  <c r="T53" i="21"/>
  <c r="AA53" i="21"/>
  <c r="AI53" i="21"/>
  <c r="AP53" i="21"/>
  <c r="AX53" i="21"/>
  <c r="BE53" i="21"/>
  <c r="BM53" i="21"/>
  <c r="BT53" i="21"/>
  <c r="E54" i="21"/>
  <c r="L54" i="21"/>
  <c r="T54" i="21"/>
  <c r="AA54" i="21"/>
  <c r="AI54" i="21"/>
  <c r="AP54" i="21"/>
  <c r="AX54" i="21"/>
  <c r="BE54" i="21"/>
  <c r="BM54" i="21"/>
  <c r="BT54" i="21"/>
  <c r="E60" i="21"/>
  <c r="L60" i="21"/>
  <c r="T60" i="21"/>
  <c r="AA60" i="21"/>
  <c r="AI60" i="21"/>
  <c r="AP60" i="21"/>
  <c r="AX60" i="21"/>
  <c r="BE60" i="21"/>
  <c r="BM60" i="21"/>
  <c r="BT60" i="21"/>
  <c r="B61" i="21"/>
  <c r="E61" i="21"/>
  <c r="L61" i="21"/>
  <c r="Q61" i="21"/>
  <c r="T61" i="21"/>
  <c r="AA61" i="21"/>
  <c r="AF61" i="21"/>
  <c r="AI61" i="21"/>
  <c r="AP61" i="21"/>
  <c r="AU61" i="21"/>
  <c r="AX61" i="21"/>
  <c r="BE61" i="21"/>
  <c r="BJ61" i="21"/>
  <c r="BM61" i="21"/>
  <c r="BT61" i="21"/>
  <c r="B64" i="21"/>
  <c r="Q64" i="21"/>
  <c r="AF64" i="21"/>
  <c r="AU64" i="21"/>
  <c r="BJ64" i="21"/>
  <c r="B65" i="21"/>
  <c r="H65" i="21"/>
  <c r="Q65" i="21"/>
  <c r="W65" i="21"/>
  <c r="AF65" i="21"/>
  <c r="AL65" i="21"/>
  <c r="AU65" i="21"/>
  <c r="BA65" i="21"/>
  <c r="BJ65" i="21"/>
  <c r="BP65" i="21"/>
  <c r="C67" i="21"/>
  <c r="H67" i="21"/>
  <c r="L67" i="21"/>
  <c r="R67" i="21"/>
  <c r="W67" i="21"/>
  <c r="AA67" i="21"/>
  <c r="AG67" i="21"/>
  <c r="AL67" i="21"/>
  <c r="AP67" i="21"/>
  <c r="AV67" i="21"/>
  <c r="BA67" i="21"/>
  <c r="BE67" i="21"/>
  <c r="BK67" i="21"/>
  <c r="BP67" i="21"/>
  <c r="BT67" i="21"/>
  <c r="C68" i="21"/>
  <c r="H68" i="21"/>
  <c r="L68" i="21"/>
  <c r="R68" i="21"/>
  <c r="W68" i="21"/>
  <c r="AA68" i="21"/>
  <c r="AG68" i="21"/>
  <c r="AL68" i="21"/>
  <c r="AP68" i="21"/>
  <c r="AV68" i="21"/>
  <c r="BA68" i="21"/>
  <c r="BE68" i="21"/>
  <c r="BK68" i="21"/>
  <c r="BP68" i="21"/>
  <c r="BT68" i="21"/>
  <c r="C69" i="21"/>
  <c r="H69" i="21"/>
  <c r="L69" i="21"/>
  <c r="R69" i="21"/>
  <c r="W69" i="21"/>
  <c r="AA69" i="21"/>
  <c r="AG69" i="21"/>
  <c r="AL69" i="21"/>
  <c r="AP69" i="21"/>
  <c r="AV69" i="21"/>
  <c r="BA69" i="21"/>
  <c r="BE69" i="21"/>
  <c r="BK69" i="21"/>
  <c r="BP69" i="21"/>
  <c r="BT69" i="21"/>
  <c r="B73" i="21"/>
  <c r="I73" i="21"/>
  <c r="J73" i="21"/>
  <c r="K73" i="21"/>
  <c r="L73" i="21"/>
  <c r="M73" i="21"/>
  <c r="N73" i="21"/>
  <c r="Q73" i="21"/>
  <c r="X73" i="21"/>
  <c r="Y73" i="21"/>
  <c r="Z73" i="21"/>
  <c r="AA73" i="21"/>
  <c r="AB73" i="21"/>
  <c r="AC73" i="21"/>
  <c r="AF73" i="21"/>
  <c r="AM73" i="21"/>
  <c r="AN73" i="21"/>
  <c r="AO73" i="21"/>
  <c r="AP73" i="21"/>
  <c r="AQ73" i="21"/>
  <c r="AR73" i="21"/>
  <c r="AU73" i="21"/>
  <c r="BB73" i="21"/>
  <c r="BC73" i="21"/>
  <c r="BD73" i="21"/>
  <c r="BE73" i="21"/>
  <c r="BF73" i="21"/>
  <c r="BG73" i="21"/>
  <c r="BJ73" i="21"/>
  <c r="BK73" i="21"/>
  <c r="BL73" i="21"/>
  <c r="BM73" i="21"/>
  <c r="BN73" i="21"/>
  <c r="BO73" i="21"/>
  <c r="BP73" i="21"/>
  <c r="BQ73" i="21"/>
  <c r="BR73" i="21"/>
  <c r="BS73" i="21"/>
  <c r="BT73" i="21"/>
  <c r="BU73" i="21"/>
  <c r="BV73" i="21"/>
  <c r="B74" i="21"/>
  <c r="I74" i="21"/>
  <c r="J74" i="21"/>
  <c r="K74" i="21"/>
  <c r="L74" i="21"/>
  <c r="M74" i="21"/>
  <c r="N74" i="21"/>
  <c r="Q74" i="21"/>
  <c r="X74" i="21"/>
  <c r="Y74" i="21"/>
  <c r="Z74" i="21"/>
  <c r="AA74" i="21"/>
  <c r="AB74" i="21"/>
  <c r="AC74" i="21"/>
  <c r="AF74" i="21"/>
  <c r="AM74" i="21"/>
  <c r="AN74" i="21"/>
  <c r="AO74" i="21"/>
  <c r="AP74" i="21"/>
  <c r="AQ74" i="21"/>
  <c r="AR74" i="21"/>
  <c r="AU74" i="21"/>
  <c r="BB74" i="21"/>
  <c r="BC74" i="21"/>
  <c r="BD74" i="21"/>
  <c r="BE74" i="21"/>
  <c r="BF74" i="21"/>
  <c r="BG74" i="21"/>
  <c r="BJ74" i="21"/>
  <c r="BK74" i="21"/>
  <c r="BL74" i="21"/>
  <c r="BM74" i="21"/>
  <c r="BN74" i="21"/>
  <c r="BO74" i="21"/>
  <c r="BP74" i="21"/>
  <c r="BQ74" i="21"/>
  <c r="BR74" i="21"/>
  <c r="BS74" i="21"/>
  <c r="BT74" i="21"/>
  <c r="BU74" i="21"/>
  <c r="BV74" i="21"/>
  <c r="B75" i="21"/>
  <c r="I75" i="21"/>
  <c r="J75" i="21"/>
  <c r="K75" i="21"/>
  <c r="L75" i="21"/>
  <c r="M75" i="21"/>
  <c r="N75" i="21"/>
  <c r="Q75" i="21"/>
  <c r="X75" i="21"/>
  <c r="Y75" i="21"/>
  <c r="Z75" i="21"/>
  <c r="AA75" i="21"/>
  <c r="AB75" i="21"/>
  <c r="AC75" i="21"/>
  <c r="AF75" i="21"/>
  <c r="AM75" i="21"/>
  <c r="AN75" i="21"/>
  <c r="AO75" i="21"/>
  <c r="AP75" i="21"/>
  <c r="AQ75" i="21"/>
  <c r="AR75" i="21"/>
  <c r="AU75" i="21"/>
  <c r="BB75" i="21"/>
  <c r="BC75" i="21"/>
  <c r="BD75" i="21"/>
  <c r="BE75" i="21"/>
  <c r="BF75" i="21"/>
  <c r="BG75" i="21"/>
  <c r="BJ75" i="21"/>
  <c r="BK75" i="21"/>
  <c r="BL75" i="21"/>
  <c r="BM75" i="21"/>
  <c r="BN75" i="21"/>
  <c r="BO75" i="21"/>
  <c r="BP75" i="21"/>
  <c r="BQ75" i="21"/>
  <c r="BR75" i="21"/>
  <c r="BS75" i="21"/>
  <c r="BT75" i="21"/>
  <c r="BU75" i="21"/>
  <c r="BV75" i="21"/>
  <c r="B76" i="21"/>
  <c r="I76" i="21"/>
  <c r="J76" i="21"/>
  <c r="K76" i="21"/>
  <c r="L76" i="21"/>
  <c r="M76" i="21"/>
  <c r="N76" i="21"/>
  <c r="Q76" i="21"/>
  <c r="X76" i="21"/>
  <c r="Y76" i="21"/>
  <c r="Z76" i="21"/>
  <c r="AA76" i="21"/>
  <c r="AB76" i="21"/>
  <c r="AC76" i="21"/>
  <c r="AF76" i="21"/>
  <c r="AM76" i="21"/>
  <c r="AN76" i="21"/>
  <c r="AO76" i="21"/>
  <c r="AP76" i="21"/>
  <c r="AQ76" i="21"/>
  <c r="AR76" i="21"/>
  <c r="AU76" i="21"/>
  <c r="BB76" i="21"/>
  <c r="BC76" i="21"/>
  <c r="BD76" i="21"/>
  <c r="BE76" i="21"/>
  <c r="BF76" i="21"/>
  <c r="BG76" i="21"/>
  <c r="BJ76" i="21"/>
  <c r="BK76" i="21"/>
  <c r="BL76" i="21"/>
  <c r="BM76" i="21"/>
  <c r="BN76" i="21"/>
  <c r="BO76" i="21"/>
  <c r="BP76" i="21"/>
  <c r="BQ76" i="21"/>
  <c r="BR76" i="21"/>
  <c r="BS76" i="21"/>
  <c r="BT76" i="21"/>
  <c r="BU76" i="21"/>
  <c r="BV76" i="21"/>
  <c r="B77" i="21"/>
  <c r="I77" i="21"/>
  <c r="J77" i="21"/>
  <c r="K77" i="21"/>
  <c r="L77" i="21"/>
  <c r="M77" i="21"/>
  <c r="N77" i="21"/>
  <c r="Q77" i="21"/>
  <c r="X77" i="21"/>
  <c r="Y77" i="21"/>
  <c r="Z77" i="21"/>
  <c r="AA77" i="21"/>
  <c r="AB77" i="21"/>
  <c r="AC77" i="21"/>
  <c r="AF77" i="21"/>
  <c r="AM77" i="21"/>
  <c r="AN77" i="21"/>
  <c r="AO77" i="21"/>
  <c r="AP77" i="21"/>
  <c r="AQ77" i="21"/>
  <c r="AR77" i="21"/>
  <c r="AU77" i="21"/>
  <c r="BB77" i="21"/>
  <c r="BC77" i="21"/>
  <c r="BD77" i="21"/>
  <c r="BE77" i="21"/>
  <c r="BF77" i="21"/>
  <c r="BG77" i="21"/>
  <c r="BJ77" i="21"/>
  <c r="BK77" i="21"/>
  <c r="BL77" i="21"/>
  <c r="BM77" i="21"/>
  <c r="BN77" i="21"/>
  <c r="BO77" i="21"/>
  <c r="BP77" i="21"/>
  <c r="BQ77" i="21"/>
  <c r="BR77" i="21"/>
  <c r="BS77" i="21"/>
  <c r="BT77" i="21"/>
  <c r="BU77" i="21"/>
  <c r="BV77" i="21"/>
  <c r="B78" i="21"/>
  <c r="I78" i="21"/>
  <c r="J78" i="21"/>
  <c r="K78" i="21"/>
  <c r="L78" i="21"/>
  <c r="M78" i="21"/>
  <c r="N78" i="21"/>
  <c r="Q78" i="21"/>
  <c r="X78" i="21"/>
  <c r="Y78" i="21"/>
  <c r="Z78" i="21"/>
  <c r="AA78" i="21"/>
  <c r="AB78" i="21"/>
  <c r="AC78" i="21"/>
  <c r="AF78" i="21"/>
  <c r="AM78" i="21"/>
  <c r="AN78" i="21"/>
  <c r="AO78" i="21"/>
  <c r="AP78" i="21"/>
  <c r="AQ78" i="21"/>
  <c r="AR78" i="21"/>
  <c r="AU78" i="21"/>
  <c r="BB78" i="21"/>
  <c r="BC78" i="21"/>
  <c r="BD78" i="21"/>
  <c r="BE78" i="21"/>
  <c r="BF78" i="21"/>
  <c r="BG78" i="21"/>
  <c r="BJ78" i="21"/>
  <c r="BK78" i="21"/>
  <c r="BL78" i="21"/>
  <c r="BM78" i="21"/>
  <c r="BN78" i="21"/>
  <c r="BO78" i="21"/>
  <c r="BP78" i="21"/>
  <c r="BQ78" i="21"/>
  <c r="BR78" i="21"/>
  <c r="BS78" i="21"/>
  <c r="BT78" i="21"/>
  <c r="BU78" i="21"/>
  <c r="BV78" i="21"/>
  <c r="E82" i="21"/>
  <c r="L82" i="21"/>
  <c r="T82" i="21"/>
  <c r="AA82" i="21"/>
  <c r="AI82" i="21"/>
  <c r="AP82" i="21"/>
  <c r="AX82" i="21"/>
  <c r="BE82" i="21"/>
  <c r="BM82" i="21"/>
  <c r="BT82" i="21"/>
  <c r="E83" i="21"/>
  <c r="L83" i="21"/>
  <c r="T83" i="21"/>
  <c r="AA83" i="21"/>
  <c r="AI83" i="21"/>
  <c r="AP83" i="21"/>
  <c r="AX83" i="21"/>
  <c r="BE83" i="21"/>
  <c r="BM83" i="21"/>
  <c r="BT83" i="21"/>
  <c r="E84" i="21"/>
  <c r="L84" i="21"/>
  <c r="T84" i="21"/>
  <c r="AA84" i="21"/>
  <c r="AI84" i="21"/>
  <c r="AP84" i="21"/>
  <c r="AX84" i="21"/>
  <c r="BE84" i="21"/>
  <c r="BM84" i="21"/>
  <c r="BT84" i="21"/>
  <c r="E85" i="21"/>
  <c r="L85" i="21"/>
  <c r="T85" i="21"/>
  <c r="AA85" i="21"/>
  <c r="AI85" i="21"/>
  <c r="AP85" i="21"/>
  <c r="AX85" i="21"/>
  <c r="BE85" i="21"/>
  <c r="BM85" i="21"/>
  <c r="BT85" i="21"/>
  <c r="BL87" i="21"/>
  <c r="E91" i="21"/>
  <c r="L91" i="21"/>
  <c r="T91" i="21"/>
  <c r="AA91" i="21"/>
  <c r="AI91" i="21"/>
  <c r="AP91" i="21"/>
  <c r="AX91" i="21"/>
  <c r="BE91" i="21"/>
  <c r="BM91" i="21"/>
  <c r="BT91" i="21"/>
  <c r="B92" i="21"/>
  <c r="E92" i="21"/>
  <c r="L92" i="21"/>
  <c r="Q92" i="21"/>
  <c r="T92" i="21"/>
  <c r="AA92" i="21"/>
  <c r="AF92" i="21"/>
  <c r="AI92" i="21"/>
  <c r="AP92" i="21"/>
  <c r="AU92" i="21"/>
  <c r="AX92" i="21"/>
  <c r="BE92" i="21"/>
  <c r="BJ92" i="21"/>
  <c r="BM92" i="21"/>
  <c r="BT92" i="21"/>
  <c r="B95" i="21"/>
  <c r="Q95" i="21"/>
  <c r="AF95" i="21"/>
  <c r="AU95" i="21"/>
  <c r="BJ95" i="21"/>
  <c r="B96" i="21"/>
  <c r="H96" i="21"/>
  <c r="Q96" i="21"/>
  <c r="W96" i="21"/>
  <c r="AF96" i="21"/>
  <c r="AL96" i="21"/>
  <c r="AU96" i="21"/>
  <c r="BA96" i="21"/>
  <c r="BJ96" i="21"/>
  <c r="BP96" i="21"/>
  <c r="C98" i="21"/>
  <c r="H98" i="21"/>
  <c r="L98" i="21"/>
  <c r="R98" i="21"/>
  <c r="W98" i="21"/>
  <c r="AA98" i="21"/>
  <c r="AG98" i="21"/>
  <c r="AL98" i="21"/>
  <c r="AP98" i="21"/>
  <c r="AV98" i="21"/>
  <c r="BA98" i="21"/>
  <c r="BE98" i="21"/>
  <c r="BK98" i="21"/>
  <c r="BP98" i="21"/>
  <c r="BT98" i="21"/>
  <c r="C99" i="21"/>
  <c r="H99" i="21"/>
  <c r="L99" i="21"/>
  <c r="R99" i="21"/>
  <c r="W99" i="21"/>
  <c r="AA99" i="21"/>
  <c r="AG99" i="21"/>
  <c r="AL99" i="21"/>
  <c r="AP99" i="21"/>
  <c r="AV99" i="21"/>
  <c r="BA99" i="21"/>
  <c r="BE99" i="21"/>
  <c r="BK99" i="21"/>
  <c r="BP99" i="21"/>
  <c r="BT99" i="21"/>
  <c r="C100" i="21"/>
  <c r="H100" i="21"/>
  <c r="L100" i="21"/>
  <c r="R100" i="21"/>
  <c r="W100" i="21"/>
  <c r="AA100" i="21"/>
  <c r="AG100" i="21"/>
  <c r="AL100" i="21"/>
  <c r="AP100" i="21"/>
  <c r="AV100" i="21"/>
  <c r="BA100" i="21"/>
  <c r="BE100" i="21"/>
  <c r="BK100" i="21"/>
  <c r="BP100" i="21"/>
  <c r="BT100" i="21"/>
  <c r="B104" i="21"/>
  <c r="I104" i="21"/>
  <c r="J104" i="21"/>
  <c r="K104" i="21"/>
  <c r="L104" i="21"/>
  <c r="M104" i="21"/>
  <c r="N104" i="21"/>
  <c r="Q104" i="21"/>
  <c r="X104" i="21"/>
  <c r="Y104" i="21"/>
  <c r="Z104" i="21"/>
  <c r="AA104" i="21"/>
  <c r="AB104" i="21"/>
  <c r="AC104" i="21"/>
  <c r="AF104" i="21"/>
  <c r="AM104" i="21"/>
  <c r="AN104" i="21"/>
  <c r="AO104" i="21"/>
  <c r="AP104" i="21"/>
  <c r="AQ104" i="21"/>
  <c r="AR104" i="21"/>
  <c r="AU104" i="21"/>
  <c r="BB104" i="21"/>
  <c r="BC104" i="21"/>
  <c r="BD104" i="21"/>
  <c r="BE104" i="21"/>
  <c r="BF104" i="21"/>
  <c r="BG104" i="21"/>
  <c r="BJ104" i="21"/>
  <c r="BK104" i="21"/>
  <c r="BL104" i="21"/>
  <c r="BM104" i="21"/>
  <c r="BN104" i="21"/>
  <c r="BO104" i="21"/>
  <c r="BP104" i="21"/>
  <c r="BQ104" i="21"/>
  <c r="BR104" i="21"/>
  <c r="BS104" i="21"/>
  <c r="BT104" i="21"/>
  <c r="BU104" i="21"/>
  <c r="BV104" i="21"/>
  <c r="B105" i="21"/>
  <c r="I105" i="21"/>
  <c r="J105" i="21"/>
  <c r="K105" i="21"/>
  <c r="L105" i="21"/>
  <c r="M105" i="21"/>
  <c r="N105" i="21"/>
  <c r="Q105" i="21"/>
  <c r="X105" i="21"/>
  <c r="Y105" i="21"/>
  <c r="Z105" i="21"/>
  <c r="AA105" i="21"/>
  <c r="AB105" i="21"/>
  <c r="AC105" i="21"/>
  <c r="AF105" i="21"/>
  <c r="AM105" i="21"/>
  <c r="AN105" i="21"/>
  <c r="AO105" i="21"/>
  <c r="AP105" i="21"/>
  <c r="AQ105" i="21"/>
  <c r="AR105" i="21"/>
  <c r="AU105" i="21"/>
  <c r="BB105" i="21"/>
  <c r="BC105" i="21"/>
  <c r="BD105" i="21"/>
  <c r="BE105" i="21"/>
  <c r="BF105" i="21"/>
  <c r="BG105" i="21"/>
  <c r="BJ105" i="21"/>
  <c r="BK105" i="21"/>
  <c r="BL105" i="21"/>
  <c r="BM105" i="21"/>
  <c r="BN105" i="21"/>
  <c r="BO105" i="21"/>
  <c r="BP105" i="21"/>
  <c r="BQ105" i="21"/>
  <c r="BR105" i="21"/>
  <c r="BS105" i="21"/>
  <c r="BT105" i="21"/>
  <c r="BU105" i="21"/>
  <c r="BV105" i="21"/>
  <c r="B106" i="21"/>
  <c r="I106" i="21"/>
  <c r="J106" i="21"/>
  <c r="K106" i="21"/>
  <c r="L106" i="21"/>
  <c r="M106" i="21"/>
  <c r="N106" i="21"/>
  <c r="Q106" i="21"/>
  <c r="X106" i="21"/>
  <c r="Y106" i="21"/>
  <c r="Z106" i="21"/>
  <c r="AA106" i="21"/>
  <c r="AB106" i="21"/>
  <c r="AC106" i="21"/>
  <c r="AF106" i="21"/>
  <c r="AM106" i="21"/>
  <c r="AN106" i="21"/>
  <c r="AO106" i="21"/>
  <c r="AP106" i="21"/>
  <c r="AQ106" i="21"/>
  <c r="AR106" i="21"/>
  <c r="AU106" i="21"/>
  <c r="BB106" i="21"/>
  <c r="BC106" i="21"/>
  <c r="BD106" i="21"/>
  <c r="BE106" i="21"/>
  <c r="BF106" i="21"/>
  <c r="BG106" i="21"/>
  <c r="BJ106" i="21"/>
  <c r="BK106" i="21"/>
  <c r="BL106" i="21"/>
  <c r="BM106" i="21"/>
  <c r="BN106" i="21"/>
  <c r="BO106" i="21"/>
  <c r="BP106" i="21"/>
  <c r="BQ106" i="21"/>
  <c r="BR106" i="21"/>
  <c r="BS106" i="21"/>
  <c r="BT106" i="21"/>
  <c r="BU106" i="21"/>
  <c r="BV106" i="21"/>
  <c r="B107" i="21"/>
  <c r="I107" i="21"/>
  <c r="J107" i="21"/>
  <c r="K107" i="21"/>
  <c r="L107" i="21"/>
  <c r="M107" i="21"/>
  <c r="N107" i="21"/>
  <c r="Q107" i="21"/>
  <c r="X107" i="21"/>
  <c r="Y107" i="21"/>
  <c r="Z107" i="21"/>
  <c r="AA107" i="21"/>
  <c r="AB107" i="21"/>
  <c r="AC107" i="21"/>
  <c r="AF107" i="21"/>
  <c r="AM107" i="21"/>
  <c r="AN107" i="21"/>
  <c r="AO107" i="21"/>
  <c r="AP107" i="21"/>
  <c r="AQ107" i="21"/>
  <c r="AR107" i="21"/>
  <c r="AU107" i="21"/>
  <c r="BB107" i="21"/>
  <c r="BC107" i="21"/>
  <c r="BD107" i="21"/>
  <c r="BE107" i="21"/>
  <c r="BF107" i="21"/>
  <c r="BG107" i="21"/>
  <c r="BJ107" i="21"/>
  <c r="BK107" i="21"/>
  <c r="BL107" i="21"/>
  <c r="BM107" i="21"/>
  <c r="BN107" i="21"/>
  <c r="BO107" i="21"/>
  <c r="BP107" i="21"/>
  <c r="BQ107" i="21"/>
  <c r="BR107" i="21"/>
  <c r="BS107" i="21"/>
  <c r="BT107" i="21"/>
  <c r="BU107" i="21"/>
  <c r="BV107" i="21"/>
  <c r="B108" i="21"/>
  <c r="I108" i="21"/>
  <c r="J108" i="21"/>
  <c r="K108" i="21"/>
  <c r="L108" i="21"/>
  <c r="M108" i="21"/>
  <c r="N108" i="21"/>
  <c r="Q108" i="21"/>
  <c r="X108" i="21"/>
  <c r="Y108" i="21"/>
  <c r="Z108" i="21"/>
  <c r="AA108" i="21"/>
  <c r="AB108" i="21"/>
  <c r="AC108" i="21"/>
  <c r="AF108" i="21"/>
  <c r="AM108" i="21"/>
  <c r="AN108" i="21"/>
  <c r="AO108" i="21"/>
  <c r="AP108" i="21"/>
  <c r="AQ108" i="21"/>
  <c r="AR108" i="21"/>
  <c r="AU108" i="21"/>
  <c r="BB108" i="21"/>
  <c r="BC108" i="21"/>
  <c r="BD108" i="21"/>
  <c r="BE108" i="21"/>
  <c r="BF108" i="21"/>
  <c r="BG108" i="21"/>
  <c r="BJ108" i="21"/>
  <c r="BK108" i="21"/>
  <c r="BL108" i="21"/>
  <c r="BM108" i="21"/>
  <c r="BN108" i="21"/>
  <c r="BO108" i="21"/>
  <c r="BP108" i="21"/>
  <c r="BQ108" i="21"/>
  <c r="BR108" i="21"/>
  <c r="BS108" i="21"/>
  <c r="BT108" i="21"/>
  <c r="BU108" i="21"/>
  <c r="BV108" i="21"/>
  <c r="B109" i="21"/>
  <c r="I109" i="21"/>
  <c r="J109" i="21"/>
  <c r="K109" i="21"/>
  <c r="L109" i="21"/>
  <c r="M109" i="21"/>
  <c r="N109" i="21"/>
  <c r="Q109" i="21"/>
  <c r="X109" i="21"/>
  <c r="Y109" i="21"/>
  <c r="Z109" i="21"/>
  <c r="AA109" i="21"/>
  <c r="AB109" i="21"/>
  <c r="AC109" i="21"/>
  <c r="AF109" i="21"/>
  <c r="AM109" i="21"/>
  <c r="AN109" i="21"/>
  <c r="AO109" i="21"/>
  <c r="AP109" i="21"/>
  <c r="AQ109" i="21"/>
  <c r="AR109" i="21"/>
  <c r="AU109" i="21"/>
  <c r="BB109" i="21"/>
  <c r="BC109" i="21"/>
  <c r="BD109" i="21"/>
  <c r="BE109" i="21"/>
  <c r="BF109" i="21"/>
  <c r="BG109" i="21"/>
  <c r="BJ109" i="21"/>
  <c r="BK109" i="21"/>
  <c r="BL109" i="21"/>
  <c r="BM109" i="21"/>
  <c r="BN109" i="21"/>
  <c r="BO109" i="21"/>
  <c r="BP109" i="21"/>
  <c r="BQ109" i="21"/>
  <c r="BR109" i="21"/>
  <c r="BS109" i="21"/>
  <c r="BT109" i="21"/>
  <c r="BU109" i="21"/>
  <c r="BV109" i="21"/>
  <c r="E113" i="21"/>
  <c r="L113" i="21"/>
  <c r="T113" i="21"/>
  <c r="AA113" i="21"/>
  <c r="AI113" i="21"/>
  <c r="AP113" i="21"/>
  <c r="AX113" i="21"/>
  <c r="BE113" i="21"/>
  <c r="BM113" i="21"/>
  <c r="BT113" i="21"/>
  <c r="E114" i="21"/>
  <c r="L114" i="21"/>
  <c r="T114" i="21"/>
  <c r="AA114" i="21"/>
  <c r="AI114" i="21"/>
  <c r="AP114" i="21"/>
  <c r="AX114" i="21"/>
  <c r="BE114" i="21"/>
  <c r="BM114" i="21"/>
  <c r="BT114" i="21"/>
  <c r="E115" i="21"/>
  <c r="L115" i="21"/>
  <c r="T115" i="21"/>
  <c r="AA115" i="21"/>
  <c r="AI115" i="21"/>
  <c r="AP115" i="21"/>
  <c r="AX115" i="21"/>
  <c r="BE115" i="21"/>
  <c r="BM115" i="21"/>
  <c r="BT115" i="21"/>
  <c r="E116" i="21"/>
  <c r="L116" i="21"/>
  <c r="T116" i="21"/>
  <c r="AA116" i="21"/>
  <c r="AI116" i="21"/>
  <c r="AP116" i="21"/>
  <c r="AX116" i="21"/>
  <c r="BE116" i="21"/>
  <c r="BM116" i="21"/>
  <c r="BT116" i="21"/>
  <c r="BL118" i="21"/>
  <c r="E122" i="21"/>
  <c r="L122" i="21"/>
  <c r="T122" i="21"/>
  <c r="AA122" i="21"/>
  <c r="AI122" i="21"/>
  <c r="AP122" i="21"/>
  <c r="AX122" i="21"/>
  <c r="BE122" i="21"/>
  <c r="BM122" i="21"/>
  <c r="BT122" i="21"/>
  <c r="B123" i="21"/>
  <c r="E123" i="21"/>
  <c r="L123" i="21"/>
  <c r="Q123" i="21"/>
  <c r="T123" i="21"/>
  <c r="AA123" i="21"/>
  <c r="AF123" i="21"/>
  <c r="AI123" i="21"/>
  <c r="AP123" i="21"/>
  <c r="AU123" i="21"/>
  <c r="AX123" i="21"/>
  <c r="BE123" i="21"/>
  <c r="BJ123" i="21"/>
  <c r="BM123" i="21"/>
  <c r="BT123" i="21"/>
  <c r="B126" i="21"/>
  <c r="Q126" i="21"/>
  <c r="AF126" i="21"/>
  <c r="AU126" i="21"/>
  <c r="BJ126" i="21"/>
  <c r="B127" i="21"/>
  <c r="H127" i="21"/>
  <c r="Q127" i="21"/>
  <c r="W127" i="21"/>
  <c r="AF127" i="21"/>
  <c r="AL127" i="21"/>
  <c r="AU127" i="21"/>
  <c r="BA127" i="21"/>
  <c r="BJ127" i="21"/>
  <c r="BP127" i="21"/>
  <c r="C129" i="21"/>
  <c r="H129" i="21"/>
  <c r="L129" i="21"/>
  <c r="R129" i="21"/>
  <c r="W129" i="21"/>
  <c r="AA129" i="21"/>
  <c r="AG129" i="21"/>
  <c r="AL129" i="21"/>
  <c r="AP129" i="21"/>
  <c r="AV129" i="21"/>
  <c r="BA129" i="21"/>
  <c r="BE129" i="21"/>
  <c r="BK129" i="21"/>
  <c r="BP129" i="21"/>
  <c r="BT129" i="21"/>
  <c r="C130" i="21"/>
  <c r="H130" i="21"/>
  <c r="L130" i="21"/>
  <c r="R130" i="21"/>
  <c r="W130" i="21"/>
  <c r="AA130" i="21"/>
  <c r="AG130" i="21"/>
  <c r="AL130" i="21"/>
  <c r="AP130" i="21"/>
  <c r="AV130" i="21"/>
  <c r="BA130" i="21"/>
  <c r="BE130" i="21"/>
  <c r="BK130" i="21"/>
  <c r="BP130" i="21"/>
  <c r="BT130" i="21"/>
  <c r="C131" i="21"/>
  <c r="H131" i="21"/>
  <c r="L131" i="21"/>
  <c r="R131" i="21"/>
  <c r="W131" i="21"/>
  <c r="AA131" i="21"/>
  <c r="AG131" i="21"/>
  <c r="AL131" i="21"/>
  <c r="AP131" i="21"/>
  <c r="AV131" i="21"/>
  <c r="BA131" i="21"/>
  <c r="BE131" i="21"/>
  <c r="BK131" i="21"/>
  <c r="BP131" i="21"/>
  <c r="BT131" i="21"/>
  <c r="B135" i="21"/>
  <c r="I135" i="21"/>
  <c r="J135" i="21"/>
  <c r="K135" i="21"/>
  <c r="L135" i="21"/>
  <c r="M135" i="21"/>
  <c r="N135" i="21"/>
  <c r="Q135" i="21"/>
  <c r="X135" i="21"/>
  <c r="Y135" i="21"/>
  <c r="Z135" i="21"/>
  <c r="AA135" i="21"/>
  <c r="AB135" i="21"/>
  <c r="AC135" i="21"/>
  <c r="AF135" i="21"/>
  <c r="AM135" i="21"/>
  <c r="AN135" i="21"/>
  <c r="AO135" i="21"/>
  <c r="AP135" i="21"/>
  <c r="AQ135" i="21"/>
  <c r="AR135" i="21"/>
  <c r="AU135" i="21"/>
  <c r="BB135" i="21"/>
  <c r="BC135" i="21"/>
  <c r="BD135" i="21"/>
  <c r="BE135" i="21"/>
  <c r="BF135" i="21"/>
  <c r="BG135" i="21"/>
  <c r="BJ135" i="21"/>
  <c r="BK135" i="21"/>
  <c r="BL135" i="21"/>
  <c r="BM135" i="21"/>
  <c r="BN135" i="21"/>
  <c r="BO135" i="21"/>
  <c r="BP135" i="21"/>
  <c r="BQ135" i="21"/>
  <c r="BR135" i="21"/>
  <c r="BS135" i="21"/>
  <c r="BT135" i="21"/>
  <c r="BU135" i="21"/>
  <c r="BV135" i="21"/>
  <c r="B136" i="21"/>
  <c r="I136" i="21"/>
  <c r="J136" i="21"/>
  <c r="K136" i="21"/>
  <c r="L136" i="21"/>
  <c r="M136" i="21"/>
  <c r="N136" i="21"/>
  <c r="Q136" i="21"/>
  <c r="X136" i="21"/>
  <c r="Y136" i="21"/>
  <c r="Z136" i="21"/>
  <c r="AA136" i="21"/>
  <c r="AB136" i="21"/>
  <c r="AC136" i="21"/>
  <c r="AF136" i="21"/>
  <c r="AM136" i="21"/>
  <c r="AN136" i="21"/>
  <c r="AO136" i="21"/>
  <c r="AP136" i="21"/>
  <c r="AQ136" i="21"/>
  <c r="AR136" i="21"/>
  <c r="AU136" i="21"/>
  <c r="BB136" i="21"/>
  <c r="BC136" i="21"/>
  <c r="BD136" i="21"/>
  <c r="BE136" i="21"/>
  <c r="BF136" i="21"/>
  <c r="BG136" i="21"/>
  <c r="BJ136" i="21"/>
  <c r="BK136" i="21"/>
  <c r="BL136" i="21"/>
  <c r="BM136" i="21"/>
  <c r="BN136" i="21"/>
  <c r="BO136" i="21"/>
  <c r="BP136" i="21"/>
  <c r="BQ136" i="21"/>
  <c r="BR136" i="21"/>
  <c r="BS136" i="21"/>
  <c r="BT136" i="21"/>
  <c r="BU136" i="21"/>
  <c r="BV136" i="21"/>
  <c r="B137" i="21"/>
  <c r="I137" i="21"/>
  <c r="J137" i="21"/>
  <c r="K137" i="21"/>
  <c r="L137" i="21"/>
  <c r="M137" i="21"/>
  <c r="N137" i="21"/>
  <c r="Q137" i="21"/>
  <c r="X137" i="21"/>
  <c r="Y137" i="21"/>
  <c r="Z137" i="21"/>
  <c r="AA137" i="21"/>
  <c r="AB137" i="21"/>
  <c r="AC137" i="21"/>
  <c r="AF137" i="21"/>
  <c r="AM137" i="21"/>
  <c r="AN137" i="21"/>
  <c r="AO137" i="21"/>
  <c r="AP137" i="21"/>
  <c r="AQ137" i="21"/>
  <c r="AR137" i="21"/>
  <c r="AU137" i="21"/>
  <c r="BB137" i="21"/>
  <c r="BC137" i="21"/>
  <c r="BD137" i="21"/>
  <c r="BE137" i="21"/>
  <c r="BF137" i="21"/>
  <c r="BG137" i="21"/>
  <c r="BJ137" i="21"/>
  <c r="BK137" i="21"/>
  <c r="BL137" i="21"/>
  <c r="BM137" i="21"/>
  <c r="BN137" i="21"/>
  <c r="BO137" i="21"/>
  <c r="BP137" i="21"/>
  <c r="BQ137" i="21"/>
  <c r="BR137" i="21"/>
  <c r="BS137" i="21"/>
  <c r="BT137" i="21"/>
  <c r="BU137" i="21"/>
  <c r="BV137" i="21"/>
  <c r="B138" i="21"/>
  <c r="I138" i="21"/>
  <c r="J138" i="21"/>
  <c r="K138" i="21"/>
  <c r="L138" i="21"/>
  <c r="M138" i="21"/>
  <c r="N138" i="21"/>
  <c r="Q138" i="21"/>
  <c r="X138" i="21"/>
  <c r="Y138" i="21"/>
  <c r="Z138" i="21"/>
  <c r="AA138" i="21"/>
  <c r="AB138" i="21"/>
  <c r="AC138" i="21"/>
  <c r="AF138" i="21"/>
  <c r="AM138" i="21"/>
  <c r="AN138" i="21"/>
  <c r="AO138" i="21"/>
  <c r="AP138" i="21"/>
  <c r="AQ138" i="21"/>
  <c r="AR138" i="21"/>
  <c r="AU138" i="21"/>
  <c r="BB138" i="21"/>
  <c r="BC138" i="21"/>
  <c r="BD138" i="21"/>
  <c r="BE138" i="21"/>
  <c r="BF138" i="21"/>
  <c r="BG138" i="21"/>
  <c r="BJ138" i="21"/>
  <c r="BK138" i="21"/>
  <c r="BL138" i="21"/>
  <c r="BM138" i="21"/>
  <c r="BN138" i="21"/>
  <c r="BO138" i="21"/>
  <c r="BP138" i="21"/>
  <c r="BQ138" i="21"/>
  <c r="BR138" i="21"/>
  <c r="BS138" i="21"/>
  <c r="BT138" i="21"/>
  <c r="BU138" i="21"/>
  <c r="BV138" i="21"/>
  <c r="B139" i="21"/>
  <c r="I139" i="21"/>
  <c r="J139" i="21"/>
  <c r="K139" i="21"/>
  <c r="L139" i="21"/>
  <c r="M139" i="21"/>
  <c r="N139" i="21"/>
  <c r="Q139" i="21"/>
  <c r="X139" i="21"/>
  <c r="Y139" i="21"/>
  <c r="Z139" i="21"/>
  <c r="AA139" i="21"/>
  <c r="AB139" i="21"/>
  <c r="AC139" i="21"/>
  <c r="AF139" i="21"/>
  <c r="AM139" i="21"/>
  <c r="AN139" i="21"/>
  <c r="AO139" i="21"/>
  <c r="AP139" i="21"/>
  <c r="AQ139" i="21"/>
  <c r="AR139" i="21"/>
  <c r="AU139" i="21"/>
  <c r="BB139" i="21"/>
  <c r="BC139" i="21"/>
  <c r="BD139" i="21"/>
  <c r="BE139" i="21"/>
  <c r="BF139" i="21"/>
  <c r="BG139" i="21"/>
  <c r="BJ139" i="21"/>
  <c r="BK139" i="21"/>
  <c r="BL139" i="21"/>
  <c r="BM139" i="21"/>
  <c r="BN139" i="21"/>
  <c r="BO139" i="21"/>
  <c r="BP139" i="21"/>
  <c r="BQ139" i="21"/>
  <c r="BR139" i="21"/>
  <c r="BS139" i="21"/>
  <c r="BT139" i="21"/>
  <c r="BU139" i="21"/>
  <c r="BV139" i="21"/>
  <c r="B140" i="21"/>
  <c r="I140" i="21"/>
  <c r="J140" i="21"/>
  <c r="K140" i="21"/>
  <c r="L140" i="21"/>
  <c r="M140" i="21"/>
  <c r="N140" i="21"/>
  <c r="Q140" i="21"/>
  <c r="X140" i="21"/>
  <c r="Y140" i="21"/>
  <c r="Z140" i="21"/>
  <c r="AA140" i="21"/>
  <c r="AB140" i="21"/>
  <c r="AC140" i="21"/>
  <c r="AF140" i="21"/>
  <c r="AM140" i="21"/>
  <c r="AN140" i="21"/>
  <c r="AO140" i="21"/>
  <c r="AP140" i="21"/>
  <c r="AQ140" i="21"/>
  <c r="AR140" i="21"/>
  <c r="AU140" i="21"/>
  <c r="BB140" i="21"/>
  <c r="BC140" i="21"/>
  <c r="BD140" i="21"/>
  <c r="BE140" i="21"/>
  <c r="BF140" i="21"/>
  <c r="BG140" i="21"/>
  <c r="BJ140" i="21"/>
  <c r="BK140" i="21"/>
  <c r="BL140" i="21"/>
  <c r="BM140" i="21"/>
  <c r="BN140" i="21"/>
  <c r="BO140" i="21"/>
  <c r="BP140" i="21"/>
  <c r="BQ140" i="21"/>
  <c r="BR140" i="21"/>
  <c r="BS140" i="21"/>
  <c r="BT140" i="21"/>
  <c r="BU140" i="21"/>
  <c r="BV140" i="21"/>
  <c r="E144" i="21"/>
  <c r="L144" i="21"/>
  <c r="T144" i="21"/>
  <c r="AA144" i="21"/>
  <c r="AI144" i="21"/>
  <c r="AP144" i="21"/>
  <c r="AX144" i="21"/>
  <c r="BE144" i="21"/>
  <c r="BM144" i="21"/>
  <c r="BT144" i="21"/>
  <c r="E145" i="21"/>
  <c r="L145" i="21"/>
  <c r="T145" i="21"/>
  <c r="AA145" i="21"/>
  <c r="AI145" i="21"/>
  <c r="AP145" i="21"/>
  <c r="AX145" i="21"/>
  <c r="BE145" i="21"/>
  <c r="BM145" i="21"/>
  <c r="BT145" i="21"/>
  <c r="E146" i="21"/>
  <c r="L146" i="21"/>
  <c r="T146" i="21"/>
  <c r="AA146" i="21"/>
  <c r="AI146" i="21"/>
  <c r="AP146" i="21"/>
  <c r="AX146" i="21"/>
  <c r="BE146" i="21"/>
  <c r="BM146" i="21"/>
  <c r="BT146" i="21"/>
  <c r="E147" i="21"/>
  <c r="L147" i="21"/>
  <c r="T147" i="21"/>
  <c r="AA147" i="21"/>
  <c r="AI147" i="21"/>
  <c r="AP147" i="21"/>
  <c r="AX147" i="21"/>
  <c r="BE147" i="21"/>
  <c r="BM147" i="21"/>
  <c r="BT147" i="21"/>
  <c r="BL149" i="21"/>
  <c r="E153" i="21"/>
  <c r="L153" i="21"/>
  <c r="T153" i="21"/>
  <c r="AA153" i="21"/>
  <c r="AI153" i="21"/>
  <c r="AP153" i="21"/>
  <c r="AX153" i="21"/>
  <c r="BE153" i="21"/>
  <c r="BM153" i="21"/>
  <c r="BT153" i="21"/>
  <c r="B154" i="21"/>
  <c r="E154" i="21"/>
  <c r="L154" i="21"/>
  <c r="Q154" i="21"/>
  <c r="T154" i="21"/>
  <c r="AA154" i="21"/>
  <c r="AF154" i="21"/>
  <c r="AI154" i="21"/>
  <c r="AP154" i="21"/>
  <c r="AU154" i="21"/>
  <c r="AX154" i="21"/>
  <c r="BE154" i="21"/>
  <c r="BJ154" i="21"/>
  <c r="BM154" i="21"/>
  <c r="BT154" i="21"/>
  <c r="B157" i="21"/>
  <c r="Q157" i="21"/>
  <c r="AF157" i="21"/>
  <c r="AU157" i="21"/>
  <c r="BJ157" i="21"/>
  <c r="B158" i="21"/>
  <c r="H158" i="21"/>
  <c r="Q158" i="21"/>
  <c r="W158" i="21"/>
  <c r="AF158" i="21"/>
  <c r="AL158" i="21"/>
  <c r="AU158" i="21"/>
  <c r="BA158" i="21"/>
  <c r="BJ158" i="21"/>
  <c r="BP158" i="21"/>
  <c r="C160" i="21"/>
  <c r="H160" i="21"/>
  <c r="L160" i="21"/>
  <c r="R160" i="21"/>
  <c r="W160" i="21"/>
  <c r="AA160" i="21"/>
  <c r="AG160" i="21"/>
  <c r="AL160" i="21"/>
  <c r="AP160" i="21"/>
  <c r="AV160" i="21"/>
  <c r="BA160" i="21"/>
  <c r="BE160" i="21"/>
  <c r="BK160" i="21"/>
  <c r="BP160" i="21"/>
  <c r="BT160" i="21"/>
  <c r="C161" i="21"/>
  <c r="H161" i="21"/>
  <c r="L161" i="21"/>
  <c r="R161" i="21"/>
  <c r="W161" i="21"/>
  <c r="AA161" i="21"/>
  <c r="AG161" i="21"/>
  <c r="AL161" i="21"/>
  <c r="AP161" i="21"/>
  <c r="AV161" i="21"/>
  <c r="BA161" i="21"/>
  <c r="BE161" i="21"/>
  <c r="BK161" i="21"/>
  <c r="BP161" i="21"/>
  <c r="BT161" i="21"/>
  <c r="C162" i="21"/>
  <c r="H162" i="21"/>
  <c r="L162" i="21"/>
  <c r="R162" i="21"/>
  <c r="W162" i="21"/>
  <c r="AA162" i="21"/>
  <c r="AG162" i="21"/>
  <c r="AL162" i="21"/>
  <c r="AP162" i="21"/>
  <c r="AV162" i="21"/>
  <c r="BA162" i="21"/>
  <c r="BE162" i="21"/>
  <c r="BK162" i="21"/>
  <c r="BP162" i="21"/>
  <c r="BT162" i="21"/>
  <c r="B166" i="21"/>
  <c r="I166" i="21"/>
  <c r="J166" i="21"/>
  <c r="K166" i="21"/>
  <c r="L166" i="21"/>
  <c r="M166" i="21"/>
  <c r="N166" i="21"/>
  <c r="Q166" i="21"/>
  <c r="X166" i="21"/>
  <c r="Y166" i="21"/>
  <c r="Z166" i="21"/>
  <c r="AA166" i="21"/>
  <c r="AB166" i="21"/>
  <c r="AC166" i="21"/>
  <c r="AF166" i="21"/>
  <c r="AM166" i="21"/>
  <c r="AN166" i="21"/>
  <c r="AO166" i="21"/>
  <c r="AP166" i="21"/>
  <c r="AQ166" i="21"/>
  <c r="AR166" i="21"/>
  <c r="AU166" i="21"/>
  <c r="BB166" i="21"/>
  <c r="BC166" i="21"/>
  <c r="BD166" i="21"/>
  <c r="BE166" i="21"/>
  <c r="BF166" i="21"/>
  <c r="BG166" i="21"/>
  <c r="BJ166" i="21"/>
  <c r="BK166" i="21"/>
  <c r="BL166" i="21"/>
  <c r="BM166" i="21"/>
  <c r="BN166" i="21"/>
  <c r="BP166" i="21"/>
  <c r="BQ166" i="21"/>
  <c r="BR166" i="21"/>
  <c r="BS166" i="21"/>
  <c r="BT166" i="21"/>
  <c r="BU166" i="21"/>
  <c r="BV166" i="21"/>
  <c r="B167" i="21"/>
  <c r="I167" i="21"/>
  <c r="J167" i="21"/>
  <c r="K167" i="21"/>
  <c r="L167" i="21"/>
  <c r="M167" i="21"/>
  <c r="N167" i="21"/>
  <c r="Q167" i="21"/>
  <c r="X167" i="21"/>
  <c r="Y167" i="21"/>
  <c r="Z167" i="21"/>
  <c r="AA167" i="21"/>
  <c r="AB167" i="21"/>
  <c r="AC167" i="21"/>
  <c r="AF167" i="21"/>
  <c r="AM167" i="21"/>
  <c r="AN167" i="21"/>
  <c r="AO167" i="21"/>
  <c r="AP167" i="21"/>
  <c r="AQ167" i="21"/>
  <c r="AR167" i="21"/>
  <c r="AU167" i="21"/>
  <c r="BB167" i="21"/>
  <c r="BC167" i="21"/>
  <c r="BD167" i="21"/>
  <c r="BE167" i="21"/>
  <c r="BF167" i="21"/>
  <c r="BG167" i="21"/>
  <c r="BJ167" i="21"/>
  <c r="BK167" i="21"/>
  <c r="BL167" i="21"/>
  <c r="BM167" i="21"/>
  <c r="BN167" i="21"/>
  <c r="BP167" i="21"/>
  <c r="BQ167" i="21"/>
  <c r="BR167" i="21"/>
  <c r="BS167" i="21"/>
  <c r="BT167" i="21"/>
  <c r="BU167" i="21"/>
  <c r="BV167" i="21"/>
  <c r="B168" i="21"/>
  <c r="I168" i="21"/>
  <c r="J168" i="21"/>
  <c r="K168" i="21"/>
  <c r="L168" i="21"/>
  <c r="M168" i="21"/>
  <c r="N168" i="21"/>
  <c r="Q168" i="21"/>
  <c r="X168" i="21"/>
  <c r="Y168" i="21"/>
  <c r="Z168" i="21"/>
  <c r="AA168" i="21"/>
  <c r="AB168" i="21"/>
  <c r="AC168" i="21"/>
  <c r="AF168" i="21"/>
  <c r="AM168" i="21"/>
  <c r="AN168" i="21"/>
  <c r="AO168" i="21"/>
  <c r="AP168" i="21"/>
  <c r="AQ168" i="21"/>
  <c r="AR168" i="21"/>
  <c r="AU168" i="21"/>
  <c r="BB168" i="21"/>
  <c r="BC168" i="21"/>
  <c r="BD168" i="21"/>
  <c r="BE168" i="21"/>
  <c r="BF168" i="21"/>
  <c r="BG168" i="21"/>
  <c r="BJ168" i="21"/>
  <c r="BK168" i="21"/>
  <c r="BL168" i="21"/>
  <c r="BM168" i="21"/>
  <c r="BN168" i="21"/>
  <c r="BP168" i="21"/>
  <c r="BQ168" i="21"/>
  <c r="BR168" i="21"/>
  <c r="BS168" i="21"/>
  <c r="BT168" i="21"/>
  <c r="BU168" i="21"/>
  <c r="BV168" i="21"/>
  <c r="B169" i="21"/>
  <c r="I169" i="21"/>
  <c r="J169" i="21"/>
  <c r="K169" i="21"/>
  <c r="L169" i="21"/>
  <c r="M169" i="21"/>
  <c r="N169" i="21"/>
  <c r="Q169" i="21"/>
  <c r="X169" i="21"/>
  <c r="Y169" i="21"/>
  <c r="Z169" i="21"/>
  <c r="AA169" i="21"/>
  <c r="AB169" i="21"/>
  <c r="AC169" i="21"/>
  <c r="AF169" i="21"/>
  <c r="AM169" i="21"/>
  <c r="AN169" i="21"/>
  <c r="AO169" i="21"/>
  <c r="AP169" i="21"/>
  <c r="AQ169" i="21"/>
  <c r="AR169" i="21"/>
  <c r="AU169" i="21"/>
  <c r="BB169" i="21"/>
  <c r="BC169" i="21"/>
  <c r="BD169" i="21"/>
  <c r="BE169" i="21"/>
  <c r="BF169" i="21"/>
  <c r="BG169" i="21"/>
  <c r="BJ169" i="21"/>
  <c r="BK169" i="21"/>
  <c r="BL169" i="21"/>
  <c r="BM169" i="21"/>
  <c r="BN169" i="21"/>
  <c r="BP169" i="21"/>
  <c r="BQ169" i="21"/>
  <c r="BR169" i="21"/>
  <c r="BS169" i="21"/>
  <c r="BT169" i="21"/>
  <c r="BU169" i="21"/>
  <c r="BV169" i="21"/>
  <c r="B170" i="21"/>
  <c r="I170" i="21"/>
  <c r="J170" i="21"/>
  <c r="K170" i="21"/>
  <c r="L170" i="21"/>
  <c r="M170" i="21"/>
  <c r="N170" i="21"/>
  <c r="Q170" i="21"/>
  <c r="X170" i="21"/>
  <c r="Y170" i="21"/>
  <c r="Z170" i="21"/>
  <c r="AA170" i="21"/>
  <c r="AB170" i="21"/>
  <c r="AC170" i="21"/>
  <c r="AF170" i="21"/>
  <c r="AM170" i="21"/>
  <c r="AN170" i="21"/>
  <c r="AO170" i="21"/>
  <c r="AP170" i="21"/>
  <c r="AQ170" i="21"/>
  <c r="AR170" i="21"/>
  <c r="AU170" i="21"/>
  <c r="BB170" i="21"/>
  <c r="BC170" i="21"/>
  <c r="BD170" i="21"/>
  <c r="BE170" i="21"/>
  <c r="BF170" i="21"/>
  <c r="BG170" i="21"/>
  <c r="BJ170" i="21"/>
  <c r="BK170" i="21"/>
  <c r="BL170" i="21"/>
  <c r="BM170" i="21"/>
  <c r="BN170" i="21"/>
  <c r="BP170" i="21"/>
  <c r="BQ170" i="21"/>
  <c r="BR170" i="21"/>
  <c r="BS170" i="21"/>
  <c r="BT170" i="21"/>
  <c r="BU170" i="21"/>
  <c r="BV170" i="21"/>
  <c r="B171" i="21"/>
  <c r="I171" i="21"/>
  <c r="J171" i="21"/>
  <c r="K171" i="21"/>
  <c r="L171" i="21"/>
  <c r="M171" i="21"/>
  <c r="N171" i="21"/>
  <c r="Q171" i="21"/>
  <c r="X171" i="21"/>
  <c r="Y171" i="21"/>
  <c r="Z171" i="21"/>
  <c r="AA171" i="21"/>
  <c r="AB171" i="21"/>
  <c r="AC171" i="21"/>
  <c r="AF171" i="21"/>
  <c r="AM171" i="21"/>
  <c r="AN171" i="21"/>
  <c r="AO171" i="21"/>
  <c r="AP171" i="21"/>
  <c r="AQ171" i="21"/>
  <c r="AR171" i="21"/>
  <c r="AU171" i="21"/>
  <c r="BB171" i="21"/>
  <c r="BC171" i="21"/>
  <c r="BD171" i="21"/>
  <c r="BE171" i="21"/>
  <c r="BF171" i="21"/>
  <c r="BG171" i="21"/>
  <c r="BJ171" i="21"/>
  <c r="BK171" i="21"/>
  <c r="BL171" i="21"/>
  <c r="BM171" i="21"/>
  <c r="BN171" i="21"/>
  <c r="BP171" i="21"/>
  <c r="BQ171" i="21"/>
  <c r="BR171" i="21"/>
  <c r="BS171" i="21"/>
  <c r="BT171" i="21"/>
  <c r="BU171" i="21"/>
  <c r="BV171" i="21"/>
  <c r="E175" i="21"/>
  <c r="L175" i="21"/>
  <c r="T175" i="21"/>
  <c r="AA175" i="21"/>
  <c r="AI175" i="21"/>
  <c r="AP175" i="21"/>
  <c r="AX175" i="21"/>
  <c r="BE175" i="21"/>
  <c r="BM175" i="21"/>
  <c r="BT175" i="21"/>
  <c r="E176" i="21"/>
  <c r="L176" i="21"/>
  <c r="T176" i="21"/>
  <c r="AA176" i="21"/>
  <c r="AI176" i="21"/>
  <c r="AP176" i="21"/>
  <c r="AX176" i="21"/>
  <c r="BE176" i="21"/>
  <c r="BM176" i="21"/>
  <c r="BT176" i="21"/>
  <c r="E177" i="21"/>
  <c r="L177" i="21"/>
  <c r="T177" i="21"/>
  <c r="AA177" i="21"/>
  <c r="AI177" i="21"/>
  <c r="AP177" i="21"/>
  <c r="AX177" i="21"/>
  <c r="BE177" i="21"/>
  <c r="BM177" i="21"/>
  <c r="BT177" i="21"/>
  <c r="E178" i="21"/>
  <c r="L178" i="21"/>
  <c r="T178" i="21"/>
  <c r="AA178" i="21"/>
  <c r="AI178" i="21"/>
  <c r="AP178" i="21"/>
  <c r="AX178" i="21"/>
  <c r="BE178" i="21"/>
  <c r="BM178" i="21"/>
  <c r="BT178" i="21"/>
  <c r="BL180" i="21"/>
  <c r="E184" i="21"/>
  <c r="L184" i="21"/>
  <c r="T184" i="21"/>
  <c r="AA184" i="21"/>
  <c r="AI184" i="21"/>
  <c r="AP184" i="21"/>
  <c r="AX184" i="21"/>
  <c r="BE184" i="21"/>
  <c r="BM184" i="21"/>
  <c r="BT184" i="21"/>
  <c r="B185" i="21"/>
  <c r="E185" i="21"/>
  <c r="L185" i="21"/>
  <c r="Q185" i="21"/>
  <c r="T185" i="21"/>
  <c r="AA185" i="21"/>
  <c r="AF185" i="21"/>
  <c r="AI185" i="21"/>
  <c r="AP185" i="21"/>
  <c r="AU185" i="21"/>
  <c r="AX185" i="21"/>
  <c r="BE185" i="21"/>
  <c r="BJ185" i="21"/>
  <c r="BM185" i="21"/>
  <c r="BT185" i="21"/>
  <c r="B188" i="21"/>
  <c r="Q188" i="21"/>
  <c r="AF188" i="21"/>
  <c r="AU188" i="21"/>
  <c r="BJ188" i="21"/>
  <c r="B189" i="21"/>
  <c r="H189" i="21"/>
  <c r="Q189" i="21"/>
  <c r="W189" i="21"/>
  <c r="AF189" i="21"/>
  <c r="AL189" i="21"/>
  <c r="AU189" i="21"/>
  <c r="BA189" i="21"/>
  <c r="BJ189" i="21"/>
  <c r="BP189" i="21"/>
  <c r="C191" i="21"/>
  <c r="H191" i="21"/>
  <c r="L191" i="21"/>
  <c r="R191" i="21"/>
  <c r="W191" i="21"/>
  <c r="AA191" i="21"/>
  <c r="AG191" i="21"/>
  <c r="AL191" i="21"/>
  <c r="AP191" i="21"/>
  <c r="AV191" i="21"/>
  <c r="BA191" i="21"/>
  <c r="BE191" i="21"/>
  <c r="BK191" i="21"/>
  <c r="BP191" i="21"/>
  <c r="BT191" i="21"/>
  <c r="C192" i="21"/>
  <c r="H192" i="21"/>
  <c r="L192" i="21"/>
  <c r="R192" i="21"/>
  <c r="W192" i="21"/>
  <c r="AA192" i="21"/>
  <c r="AG192" i="21"/>
  <c r="AL192" i="21"/>
  <c r="AP192" i="21"/>
  <c r="AV192" i="21"/>
  <c r="BA192" i="21"/>
  <c r="BE192" i="21"/>
  <c r="BK192" i="21"/>
  <c r="BP192" i="21"/>
  <c r="BT192" i="21"/>
  <c r="C193" i="21"/>
  <c r="H193" i="21"/>
  <c r="L193" i="21"/>
  <c r="R193" i="21"/>
  <c r="W193" i="21"/>
  <c r="AA193" i="21"/>
  <c r="AG193" i="21"/>
  <c r="AL193" i="21"/>
  <c r="AP193" i="21"/>
  <c r="AV193" i="21"/>
  <c r="BA193" i="21"/>
  <c r="BE193" i="21"/>
  <c r="BK193" i="21"/>
  <c r="BP193" i="21"/>
  <c r="BT193" i="21"/>
  <c r="B197" i="21"/>
  <c r="I197" i="21"/>
  <c r="J197" i="21"/>
  <c r="K197" i="21"/>
  <c r="L197" i="21"/>
  <c r="M197" i="21"/>
  <c r="N197" i="21"/>
  <c r="Q197" i="21"/>
  <c r="X197" i="21"/>
  <c r="Y197" i="21"/>
  <c r="Z197" i="21"/>
  <c r="AA197" i="21"/>
  <c r="AB197" i="21"/>
  <c r="AC197" i="21"/>
  <c r="AF197" i="21"/>
  <c r="AM197" i="21"/>
  <c r="AN197" i="21"/>
  <c r="AO197" i="21"/>
  <c r="AP197" i="21"/>
  <c r="AQ197" i="21"/>
  <c r="AR197" i="21"/>
  <c r="AU197" i="21"/>
  <c r="BB197" i="21"/>
  <c r="BC197" i="21"/>
  <c r="BD197" i="21"/>
  <c r="BE197" i="21"/>
  <c r="BF197" i="21"/>
  <c r="BG197" i="21"/>
  <c r="BJ197" i="21"/>
  <c r="BK197" i="21"/>
  <c r="BL197" i="21"/>
  <c r="BM197" i="21"/>
  <c r="BN197" i="21"/>
  <c r="BO197" i="21"/>
  <c r="BP197" i="21"/>
  <c r="BQ197" i="21"/>
  <c r="BR197" i="21"/>
  <c r="BS197" i="21"/>
  <c r="BT197" i="21"/>
  <c r="BU197" i="21"/>
  <c r="BV197" i="21"/>
  <c r="B198" i="21"/>
  <c r="I198" i="21"/>
  <c r="J198" i="21"/>
  <c r="K198" i="21"/>
  <c r="L198" i="21"/>
  <c r="M198" i="21"/>
  <c r="N198" i="21"/>
  <c r="Q198" i="21"/>
  <c r="X198" i="21"/>
  <c r="Y198" i="21"/>
  <c r="Z198" i="21"/>
  <c r="AA198" i="21"/>
  <c r="AB198" i="21"/>
  <c r="AC198" i="21"/>
  <c r="AF198" i="21"/>
  <c r="AM198" i="21"/>
  <c r="AN198" i="21"/>
  <c r="AO198" i="21"/>
  <c r="AP198" i="21"/>
  <c r="AQ198" i="21"/>
  <c r="AR198" i="21"/>
  <c r="AU198" i="21"/>
  <c r="BB198" i="21"/>
  <c r="BC198" i="21"/>
  <c r="BD198" i="21"/>
  <c r="BE198" i="21"/>
  <c r="BF198" i="21"/>
  <c r="BG198" i="21"/>
  <c r="BJ198" i="21"/>
  <c r="BK198" i="21"/>
  <c r="BL198" i="21"/>
  <c r="BM198" i="21"/>
  <c r="BN198" i="21"/>
  <c r="BO198" i="21"/>
  <c r="BP198" i="21"/>
  <c r="BQ198" i="21"/>
  <c r="BR198" i="21"/>
  <c r="BS198" i="21"/>
  <c r="BT198" i="21"/>
  <c r="BU198" i="21"/>
  <c r="BV198" i="21"/>
  <c r="B199" i="21"/>
  <c r="I199" i="21"/>
  <c r="J199" i="21"/>
  <c r="K199" i="21"/>
  <c r="L199" i="21"/>
  <c r="M199" i="21"/>
  <c r="N199" i="21"/>
  <c r="Q199" i="21"/>
  <c r="X199" i="21"/>
  <c r="Y199" i="21"/>
  <c r="Z199" i="21"/>
  <c r="AA199" i="21"/>
  <c r="AB199" i="21"/>
  <c r="AC199" i="21"/>
  <c r="AF199" i="21"/>
  <c r="AM199" i="21"/>
  <c r="AN199" i="21"/>
  <c r="AO199" i="21"/>
  <c r="AP199" i="21"/>
  <c r="AQ199" i="21"/>
  <c r="AR199" i="21"/>
  <c r="AU199" i="21"/>
  <c r="BB199" i="21"/>
  <c r="BC199" i="21"/>
  <c r="BD199" i="21"/>
  <c r="BE199" i="21"/>
  <c r="BF199" i="21"/>
  <c r="BG199" i="21"/>
  <c r="BJ199" i="21"/>
  <c r="BK199" i="21"/>
  <c r="BL199" i="21"/>
  <c r="BM199" i="21"/>
  <c r="BN199" i="21"/>
  <c r="BO199" i="21"/>
  <c r="BP199" i="21"/>
  <c r="BQ199" i="21"/>
  <c r="BR199" i="21"/>
  <c r="BS199" i="21"/>
  <c r="BT199" i="21"/>
  <c r="BU199" i="21"/>
  <c r="BV199" i="21"/>
  <c r="B200" i="21"/>
  <c r="I200" i="21"/>
  <c r="J200" i="21"/>
  <c r="K200" i="21"/>
  <c r="L200" i="21"/>
  <c r="M200" i="21"/>
  <c r="N200" i="21"/>
  <c r="Q200" i="21"/>
  <c r="X200" i="21"/>
  <c r="Y200" i="21"/>
  <c r="Z200" i="21"/>
  <c r="AA200" i="21"/>
  <c r="AB200" i="21"/>
  <c r="AC200" i="21"/>
  <c r="AF200" i="21"/>
  <c r="AM200" i="21"/>
  <c r="AN200" i="21"/>
  <c r="AO200" i="21"/>
  <c r="AP200" i="21"/>
  <c r="AQ200" i="21"/>
  <c r="AR200" i="21"/>
  <c r="AU200" i="21"/>
  <c r="BB200" i="21"/>
  <c r="BC200" i="21"/>
  <c r="BD200" i="21"/>
  <c r="BE200" i="21"/>
  <c r="BF200" i="21"/>
  <c r="BG200" i="21"/>
  <c r="BJ200" i="21"/>
  <c r="BK200" i="21"/>
  <c r="BL200" i="21"/>
  <c r="BM200" i="21"/>
  <c r="BN200" i="21"/>
  <c r="BO200" i="21"/>
  <c r="BP200" i="21"/>
  <c r="BQ200" i="21"/>
  <c r="BR200" i="21"/>
  <c r="BS200" i="21"/>
  <c r="BT200" i="21"/>
  <c r="BU200" i="21"/>
  <c r="BV200" i="21"/>
  <c r="B201" i="21"/>
  <c r="I201" i="21"/>
  <c r="J201" i="21"/>
  <c r="K201" i="21"/>
  <c r="L201" i="21"/>
  <c r="M201" i="21"/>
  <c r="N201" i="21"/>
  <c r="Q201" i="21"/>
  <c r="X201" i="21"/>
  <c r="Y201" i="21"/>
  <c r="Z201" i="21"/>
  <c r="AA201" i="21"/>
  <c r="AB201" i="21"/>
  <c r="AC201" i="21"/>
  <c r="AF201" i="21"/>
  <c r="AM201" i="21"/>
  <c r="AN201" i="21"/>
  <c r="AO201" i="21"/>
  <c r="AP201" i="21"/>
  <c r="AQ201" i="21"/>
  <c r="AR201" i="21"/>
  <c r="AU201" i="21"/>
  <c r="BB201" i="21"/>
  <c r="BC201" i="21"/>
  <c r="BD201" i="21"/>
  <c r="BE201" i="21"/>
  <c r="BF201" i="21"/>
  <c r="BG201" i="21"/>
  <c r="BJ201" i="21"/>
  <c r="BK201" i="21"/>
  <c r="BL201" i="21"/>
  <c r="BM201" i="21"/>
  <c r="BN201" i="21"/>
  <c r="BO201" i="21"/>
  <c r="BP201" i="21"/>
  <c r="BQ201" i="21"/>
  <c r="BR201" i="21"/>
  <c r="BS201" i="21"/>
  <c r="BT201" i="21"/>
  <c r="BU201" i="21"/>
  <c r="BV201" i="21"/>
  <c r="B202" i="21"/>
  <c r="I202" i="21"/>
  <c r="J202" i="21"/>
  <c r="K202" i="21"/>
  <c r="L202" i="21"/>
  <c r="M202" i="21"/>
  <c r="N202" i="21"/>
  <c r="Q202" i="21"/>
  <c r="X202" i="21"/>
  <c r="Y202" i="21"/>
  <c r="Z202" i="21"/>
  <c r="AA202" i="21"/>
  <c r="AB202" i="21"/>
  <c r="AC202" i="21"/>
  <c r="AF202" i="21"/>
  <c r="AM202" i="21"/>
  <c r="AN202" i="21"/>
  <c r="AO202" i="21"/>
  <c r="AP202" i="21"/>
  <c r="AQ202" i="21"/>
  <c r="AR202" i="21"/>
  <c r="AU202" i="21"/>
  <c r="BB202" i="21"/>
  <c r="BC202" i="21"/>
  <c r="BD202" i="21"/>
  <c r="BE202" i="21"/>
  <c r="BF202" i="21"/>
  <c r="BG202" i="21"/>
  <c r="BJ202" i="21"/>
  <c r="BK202" i="21"/>
  <c r="BL202" i="21"/>
  <c r="BM202" i="21"/>
  <c r="BN202" i="21"/>
  <c r="BO202" i="21"/>
  <c r="BP202" i="21"/>
  <c r="BQ202" i="21"/>
  <c r="BR202" i="21"/>
  <c r="BS202" i="21"/>
  <c r="BT202" i="21"/>
  <c r="BU202" i="21"/>
  <c r="BV202" i="21"/>
  <c r="E206" i="21"/>
  <c r="L206" i="21"/>
  <c r="T206" i="21"/>
  <c r="AA206" i="21"/>
  <c r="AI206" i="21"/>
  <c r="AP206" i="21"/>
  <c r="AX206" i="21"/>
  <c r="BE206" i="21"/>
  <c r="BM206" i="21"/>
  <c r="BT206" i="21"/>
  <c r="E207" i="21"/>
  <c r="L207" i="21"/>
  <c r="T207" i="21"/>
  <c r="AA207" i="21"/>
  <c r="AI207" i="21"/>
  <c r="AP207" i="21"/>
  <c r="AX207" i="21"/>
  <c r="BE207" i="21"/>
  <c r="BM207" i="21"/>
  <c r="BT207" i="21"/>
  <c r="E208" i="21"/>
  <c r="L208" i="21"/>
  <c r="T208" i="21"/>
  <c r="AA208" i="21"/>
  <c r="AI208" i="21"/>
  <c r="AP208" i="21"/>
  <c r="AX208" i="21"/>
  <c r="BE208" i="21"/>
  <c r="BM208" i="21"/>
  <c r="BT208" i="21"/>
  <c r="E209" i="21"/>
  <c r="L209" i="21"/>
  <c r="T209" i="21"/>
  <c r="AA209" i="21"/>
  <c r="AI209" i="21"/>
  <c r="AP209" i="21"/>
  <c r="AX209" i="21"/>
  <c r="BE209" i="21"/>
  <c r="BM209" i="21"/>
  <c r="BT209" i="21"/>
  <c r="BL211" i="21"/>
  <c r="E215" i="21"/>
  <c r="L215" i="21"/>
  <c r="T215" i="21"/>
  <c r="AA215" i="21"/>
  <c r="AI215" i="21"/>
  <c r="AP215" i="21"/>
  <c r="AX215" i="21"/>
  <c r="BE215" i="21"/>
  <c r="BM215" i="21"/>
  <c r="BT215" i="21"/>
  <c r="B216" i="21"/>
  <c r="E216" i="21"/>
  <c r="L216" i="21"/>
  <c r="Q216" i="21"/>
  <c r="T216" i="21"/>
  <c r="AA216" i="21"/>
  <c r="AF216" i="21"/>
  <c r="AI216" i="21"/>
  <c r="AP216" i="21"/>
  <c r="AU216" i="21"/>
  <c r="AX216" i="21"/>
  <c r="BE216" i="21"/>
  <c r="BJ216" i="21"/>
  <c r="BM216" i="21"/>
  <c r="BT216" i="21"/>
  <c r="B219" i="21"/>
  <c r="Q219" i="21"/>
  <c r="AF219" i="21"/>
  <c r="AU219" i="21"/>
  <c r="BJ219" i="21"/>
  <c r="B220" i="21"/>
  <c r="H220" i="21"/>
  <c r="Q220" i="21"/>
  <c r="W220" i="21"/>
  <c r="AF220" i="21"/>
  <c r="AL220" i="21"/>
  <c r="AU220" i="21"/>
  <c r="BA220" i="21"/>
  <c r="BJ220" i="21"/>
  <c r="BP220" i="21"/>
  <c r="C222" i="21"/>
  <c r="H222" i="21"/>
  <c r="L222" i="21"/>
  <c r="R222" i="21"/>
  <c r="W222" i="21"/>
  <c r="AA222" i="21"/>
  <c r="AG222" i="21"/>
  <c r="AL222" i="21"/>
  <c r="AP222" i="21"/>
  <c r="AV222" i="21"/>
  <c r="BA222" i="21"/>
  <c r="BE222" i="21"/>
  <c r="BK222" i="21"/>
  <c r="BP222" i="21"/>
  <c r="BT222" i="21"/>
  <c r="C223" i="21"/>
  <c r="H223" i="21"/>
  <c r="L223" i="21"/>
  <c r="R223" i="21"/>
  <c r="W223" i="21"/>
  <c r="AA223" i="21"/>
  <c r="AG223" i="21"/>
  <c r="AL223" i="21"/>
  <c r="AP223" i="21"/>
  <c r="AV223" i="21"/>
  <c r="BA223" i="21"/>
  <c r="BE223" i="21"/>
  <c r="BK223" i="21"/>
  <c r="BP223" i="21"/>
  <c r="BT223" i="21"/>
  <c r="C224" i="21"/>
  <c r="H224" i="21"/>
  <c r="L224" i="21"/>
  <c r="R224" i="21"/>
  <c r="W224" i="21"/>
  <c r="AA224" i="21"/>
  <c r="AG224" i="21"/>
  <c r="AL224" i="21"/>
  <c r="AP224" i="21"/>
  <c r="AV224" i="21"/>
  <c r="BA224" i="21"/>
  <c r="BE224" i="21"/>
  <c r="BK224" i="21"/>
  <c r="BP224" i="21"/>
  <c r="BT224" i="21"/>
  <c r="B228" i="21"/>
  <c r="I228" i="21"/>
  <c r="J228" i="21"/>
  <c r="K228" i="21"/>
  <c r="L228" i="21"/>
  <c r="M228" i="21"/>
  <c r="N228" i="21"/>
  <c r="Q228" i="21"/>
  <c r="X228" i="21"/>
  <c r="Y228" i="21"/>
  <c r="Z228" i="21"/>
  <c r="AA228" i="21"/>
  <c r="AB228" i="21"/>
  <c r="AC228" i="21"/>
  <c r="AF228" i="21"/>
  <c r="AM228" i="21"/>
  <c r="AN228" i="21"/>
  <c r="AO228" i="21"/>
  <c r="AP228" i="21"/>
  <c r="AQ228" i="21"/>
  <c r="AR228" i="21"/>
  <c r="AU228" i="21"/>
  <c r="BB228" i="21"/>
  <c r="BC228" i="21"/>
  <c r="BD228" i="21"/>
  <c r="BE228" i="21"/>
  <c r="BF228" i="21"/>
  <c r="BG228" i="21"/>
  <c r="BJ228" i="21"/>
  <c r="BK228" i="21"/>
  <c r="BL228" i="21"/>
  <c r="BM228" i="21"/>
  <c r="BN228" i="21"/>
  <c r="BO228" i="21"/>
  <c r="BP228" i="21"/>
  <c r="BQ228" i="21"/>
  <c r="BR228" i="21"/>
  <c r="BS228" i="21"/>
  <c r="BT228" i="21"/>
  <c r="BU228" i="21"/>
  <c r="BV228" i="21"/>
  <c r="B229" i="21"/>
  <c r="I229" i="21"/>
  <c r="J229" i="21"/>
  <c r="K229" i="21"/>
  <c r="L229" i="21"/>
  <c r="M229" i="21"/>
  <c r="N229" i="21"/>
  <c r="Q229" i="21"/>
  <c r="X229" i="21"/>
  <c r="Y229" i="21"/>
  <c r="Z229" i="21"/>
  <c r="AA229" i="21"/>
  <c r="AB229" i="21"/>
  <c r="AC229" i="21"/>
  <c r="AF229" i="21"/>
  <c r="AM229" i="21"/>
  <c r="AN229" i="21"/>
  <c r="AO229" i="21"/>
  <c r="AP229" i="21"/>
  <c r="AQ229" i="21"/>
  <c r="AR229" i="21"/>
  <c r="AU229" i="21"/>
  <c r="BB229" i="21"/>
  <c r="BC229" i="21"/>
  <c r="BD229" i="21"/>
  <c r="BE229" i="21"/>
  <c r="BF229" i="21"/>
  <c r="BG229" i="21"/>
  <c r="BJ229" i="21"/>
  <c r="BK229" i="21"/>
  <c r="BL229" i="21"/>
  <c r="BM229" i="21"/>
  <c r="BN229" i="21"/>
  <c r="BO229" i="21"/>
  <c r="BP229" i="21"/>
  <c r="BQ229" i="21"/>
  <c r="BR229" i="21"/>
  <c r="BS229" i="21"/>
  <c r="BT229" i="21"/>
  <c r="BU229" i="21"/>
  <c r="BV229" i="21"/>
  <c r="B230" i="21"/>
  <c r="I230" i="21"/>
  <c r="J230" i="21"/>
  <c r="K230" i="21"/>
  <c r="L230" i="21"/>
  <c r="M230" i="21"/>
  <c r="N230" i="21"/>
  <c r="Q230" i="21"/>
  <c r="X230" i="21"/>
  <c r="Y230" i="21"/>
  <c r="Z230" i="21"/>
  <c r="AA230" i="21"/>
  <c r="AB230" i="21"/>
  <c r="AC230" i="21"/>
  <c r="AF230" i="21"/>
  <c r="AM230" i="21"/>
  <c r="AN230" i="21"/>
  <c r="AO230" i="21"/>
  <c r="AP230" i="21"/>
  <c r="AQ230" i="21"/>
  <c r="AR230" i="21"/>
  <c r="AU230" i="21"/>
  <c r="BB230" i="21"/>
  <c r="BC230" i="21"/>
  <c r="BD230" i="21"/>
  <c r="BE230" i="21"/>
  <c r="BF230" i="21"/>
  <c r="BG230" i="21"/>
  <c r="BJ230" i="21"/>
  <c r="BK230" i="21"/>
  <c r="BL230" i="21"/>
  <c r="BM230" i="21"/>
  <c r="BN230" i="21"/>
  <c r="BO230" i="21"/>
  <c r="BP230" i="21"/>
  <c r="BQ230" i="21"/>
  <c r="BR230" i="21"/>
  <c r="BS230" i="21"/>
  <c r="BT230" i="21"/>
  <c r="BU230" i="21"/>
  <c r="BV230" i="21"/>
  <c r="B231" i="21"/>
  <c r="I231" i="21"/>
  <c r="J231" i="21"/>
  <c r="K231" i="21"/>
  <c r="L231" i="21"/>
  <c r="M231" i="21"/>
  <c r="N231" i="21"/>
  <c r="Q231" i="21"/>
  <c r="X231" i="21"/>
  <c r="Y231" i="21"/>
  <c r="Z231" i="21"/>
  <c r="AA231" i="21"/>
  <c r="AB231" i="21"/>
  <c r="AC231" i="21"/>
  <c r="AF231" i="21"/>
  <c r="AM231" i="21"/>
  <c r="AN231" i="21"/>
  <c r="AO231" i="21"/>
  <c r="AP231" i="21"/>
  <c r="AQ231" i="21"/>
  <c r="AR231" i="21"/>
  <c r="AU231" i="21"/>
  <c r="BB231" i="21"/>
  <c r="BC231" i="21"/>
  <c r="BD231" i="21"/>
  <c r="BE231" i="21"/>
  <c r="BF231" i="21"/>
  <c r="BG231" i="21"/>
  <c r="BJ231" i="21"/>
  <c r="BK231" i="21"/>
  <c r="BL231" i="21"/>
  <c r="BM231" i="21"/>
  <c r="BN231" i="21"/>
  <c r="BO231" i="21"/>
  <c r="BP231" i="21"/>
  <c r="BQ231" i="21"/>
  <c r="BR231" i="21"/>
  <c r="BS231" i="21"/>
  <c r="BT231" i="21"/>
  <c r="BU231" i="21"/>
  <c r="BV231" i="21"/>
  <c r="B232" i="21"/>
  <c r="I232" i="21"/>
  <c r="J232" i="21"/>
  <c r="K232" i="21"/>
  <c r="L232" i="21"/>
  <c r="M232" i="21"/>
  <c r="N232" i="21"/>
  <c r="Q232" i="21"/>
  <c r="X232" i="21"/>
  <c r="Y232" i="21"/>
  <c r="Z232" i="21"/>
  <c r="AA232" i="21"/>
  <c r="AB232" i="21"/>
  <c r="AC232" i="21"/>
  <c r="AF232" i="21"/>
  <c r="AM232" i="21"/>
  <c r="AN232" i="21"/>
  <c r="AO232" i="21"/>
  <c r="AP232" i="21"/>
  <c r="AQ232" i="21"/>
  <c r="AR232" i="21"/>
  <c r="AU232" i="21"/>
  <c r="BB232" i="21"/>
  <c r="BC232" i="21"/>
  <c r="BD232" i="21"/>
  <c r="BE232" i="21"/>
  <c r="BF232" i="21"/>
  <c r="BG232" i="21"/>
  <c r="BJ232" i="21"/>
  <c r="BK232" i="21"/>
  <c r="BL232" i="21"/>
  <c r="BM232" i="21"/>
  <c r="BN232" i="21"/>
  <c r="BO232" i="21"/>
  <c r="BP232" i="21"/>
  <c r="BQ232" i="21"/>
  <c r="BR232" i="21"/>
  <c r="BS232" i="21"/>
  <c r="BT232" i="21"/>
  <c r="BU232" i="21"/>
  <c r="BV232" i="21"/>
  <c r="B233" i="21"/>
  <c r="I233" i="21"/>
  <c r="J233" i="21"/>
  <c r="K233" i="21"/>
  <c r="L233" i="21"/>
  <c r="M233" i="21"/>
  <c r="N233" i="21"/>
  <c r="Q233" i="21"/>
  <c r="X233" i="21"/>
  <c r="Y233" i="21"/>
  <c r="Z233" i="21"/>
  <c r="AA233" i="21"/>
  <c r="AB233" i="21"/>
  <c r="AC233" i="21"/>
  <c r="AF233" i="21"/>
  <c r="AM233" i="21"/>
  <c r="AN233" i="21"/>
  <c r="AO233" i="21"/>
  <c r="AP233" i="21"/>
  <c r="AQ233" i="21"/>
  <c r="AR233" i="21"/>
  <c r="AU233" i="21"/>
  <c r="BB233" i="21"/>
  <c r="BC233" i="21"/>
  <c r="BD233" i="21"/>
  <c r="BE233" i="21"/>
  <c r="BF233" i="21"/>
  <c r="BG233" i="21"/>
  <c r="BJ233" i="21"/>
  <c r="BK233" i="21"/>
  <c r="BL233" i="21"/>
  <c r="BM233" i="21"/>
  <c r="BN233" i="21"/>
  <c r="BO233" i="21"/>
  <c r="BP233" i="21"/>
  <c r="BQ233" i="21"/>
  <c r="BR233" i="21"/>
  <c r="BS233" i="21"/>
  <c r="BT233" i="21"/>
  <c r="BU233" i="21"/>
  <c r="BV233" i="21"/>
  <c r="E237" i="21"/>
  <c r="L237" i="21"/>
  <c r="T237" i="21"/>
  <c r="AA237" i="21"/>
  <c r="AI237" i="21"/>
  <c r="AP237" i="21"/>
  <c r="AX237" i="21"/>
  <c r="BE237" i="21"/>
  <c r="BM237" i="21"/>
  <c r="BT237" i="21"/>
  <c r="E238" i="21"/>
  <c r="L238" i="21"/>
  <c r="T238" i="21"/>
  <c r="AA238" i="21"/>
  <c r="AI238" i="21"/>
  <c r="AP238" i="21"/>
  <c r="AX238" i="21"/>
  <c r="BE238" i="21"/>
  <c r="BM238" i="21"/>
  <c r="BT238" i="21"/>
  <c r="E239" i="21"/>
  <c r="L239" i="21"/>
  <c r="T239" i="21"/>
  <c r="AA239" i="21"/>
  <c r="AI239" i="21"/>
  <c r="AP239" i="21"/>
  <c r="AX239" i="21"/>
  <c r="BE239" i="21"/>
  <c r="BM239" i="21"/>
  <c r="BT239" i="21"/>
  <c r="E240" i="21"/>
  <c r="L240" i="21"/>
  <c r="T240" i="21"/>
  <c r="AA240" i="21"/>
  <c r="AI240" i="21"/>
  <c r="AP240" i="21"/>
  <c r="AX240" i="21"/>
  <c r="BE240" i="21"/>
  <c r="BM240" i="21"/>
  <c r="BT240" i="21"/>
  <c r="BL242" i="21"/>
  <c r="E246" i="21"/>
  <c r="L246" i="21"/>
  <c r="T246" i="21"/>
  <c r="AA246" i="21"/>
  <c r="AI246" i="21"/>
  <c r="AP246" i="21"/>
  <c r="AX246" i="21"/>
  <c r="BE246" i="21"/>
  <c r="BM246" i="21"/>
  <c r="BT246" i="21"/>
  <c r="B247" i="21"/>
  <c r="E247" i="21"/>
  <c r="L247" i="21"/>
  <c r="Q247" i="21"/>
  <c r="T247" i="21"/>
  <c r="AA247" i="21"/>
  <c r="AF247" i="21"/>
  <c r="AI247" i="21"/>
  <c r="AP247" i="21"/>
  <c r="AU247" i="21"/>
  <c r="AX247" i="21"/>
  <c r="BE247" i="21"/>
  <c r="BJ247" i="21"/>
  <c r="BM247" i="21"/>
  <c r="BT247" i="21"/>
  <c r="B250" i="21"/>
  <c r="Q250" i="21"/>
  <c r="AF250" i="21"/>
  <c r="AU250" i="21"/>
  <c r="BJ250" i="21"/>
  <c r="B251" i="21"/>
  <c r="H251" i="21"/>
  <c r="Q251" i="21"/>
  <c r="W251" i="21"/>
  <c r="AF251" i="21"/>
  <c r="AL251" i="21"/>
  <c r="AU251" i="21"/>
  <c r="BA251" i="21"/>
  <c r="BJ251" i="21"/>
  <c r="BP251" i="21"/>
  <c r="C253" i="21"/>
  <c r="H253" i="21"/>
  <c r="L253" i="21"/>
  <c r="R253" i="21"/>
  <c r="W253" i="21"/>
  <c r="AA253" i="21"/>
  <c r="AG253" i="21"/>
  <c r="AL253" i="21"/>
  <c r="AP253" i="21"/>
  <c r="AV253" i="21"/>
  <c r="BA253" i="21"/>
  <c r="BE253" i="21"/>
  <c r="BK253" i="21"/>
  <c r="BP253" i="21"/>
  <c r="BT253" i="21"/>
  <c r="C254" i="21"/>
  <c r="H254" i="21"/>
  <c r="L254" i="21"/>
  <c r="R254" i="21"/>
  <c r="W254" i="21"/>
  <c r="AA254" i="21"/>
  <c r="AG254" i="21"/>
  <c r="AL254" i="21"/>
  <c r="AP254" i="21"/>
  <c r="AV254" i="21"/>
  <c r="BA254" i="21"/>
  <c r="BE254" i="21"/>
  <c r="BK254" i="21"/>
  <c r="BP254" i="21"/>
  <c r="BT254" i="21"/>
  <c r="C255" i="21"/>
  <c r="H255" i="21"/>
  <c r="L255" i="21"/>
  <c r="R255" i="21"/>
  <c r="W255" i="21"/>
  <c r="AA255" i="21"/>
  <c r="AG255" i="21"/>
  <c r="AL255" i="21"/>
  <c r="AP255" i="21"/>
  <c r="AV255" i="21"/>
  <c r="BA255" i="21"/>
  <c r="BE255" i="21"/>
  <c r="BK255" i="21"/>
  <c r="BP255" i="21"/>
  <c r="BT255" i="21"/>
  <c r="B259" i="21"/>
  <c r="I259" i="21"/>
  <c r="J259" i="21"/>
  <c r="K259" i="21"/>
  <c r="L259" i="21"/>
  <c r="M259" i="21"/>
  <c r="N259" i="21"/>
  <c r="Q259" i="21"/>
  <c r="X259" i="21"/>
  <c r="Y259" i="21"/>
  <c r="Z259" i="21"/>
  <c r="AA259" i="21"/>
  <c r="AB259" i="21"/>
  <c r="AC259" i="21"/>
  <c r="AF259" i="21"/>
  <c r="AM259" i="21"/>
  <c r="AN259" i="21"/>
  <c r="AO259" i="21"/>
  <c r="AP259" i="21"/>
  <c r="AQ259" i="21"/>
  <c r="AR259" i="21"/>
  <c r="AU259" i="21"/>
  <c r="BB259" i="21"/>
  <c r="BC259" i="21"/>
  <c r="BD259" i="21"/>
  <c r="BE259" i="21"/>
  <c r="BF259" i="21"/>
  <c r="BG259" i="21"/>
  <c r="BJ259" i="21"/>
  <c r="BK259" i="21"/>
  <c r="BL259" i="21"/>
  <c r="BM259" i="21"/>
  <c r="BN259" i="21"/>
  <c r="BO259" i="21"/>
  <c r="BP259" i="21"/>
  <c r="BQ259" i="21"/>
  <c r="BR259" i="21"/>
  <c r="BS259" i="21"/>
  <c r="BT259" i="21"/>
  <c r="BU259" i="21"/>
  <c r="BV259" i="21"/>
  <c r="B260" i="21"/>
  <c r="I260" i="21"/>
  <c r="J260" i="21"/>
  <c r="K260" i="21"/>
  <c r="L260" i="21"/>
  <c r="M260" i="21"/>
  <c r="N260" i="21"/>
  <c r="Q260" i="21"/>
  <c r="X260" i="21"/>
  <c r="Y260" i="21"/>
  <c r="Z260" i="21"/>
  <c r="AA260" i="21"/>
  <c r="AB260" i="21"/>
  <c r="AC260" i="21"/>
  <c r="AF260" i="21"/>
  <c r="AM260" i="21"/>
  <c r="AN260" i="21"/>
  <c r="AO260" i="21"/>
  <c r="AP260" i="21"/>
  <c r="AQ260" i="21"/>
  <c r="AR260" i="21"/>
  <c r="AU260" i="21"/>
  <c r="BB260" i="21"/>
  <c r="BC260" i="21"/>
  <c r="BD260" i="21"/>
  <c r="BE260" i="21"/>
  <c r="BF260" i="21"/>
  <c r="BG260" i="21"/>
  <c r="BJ260" i="21"/>
  <c r="BK260" i="21"/>
  <c r="BL260" i="21"/>
  <c r="BM260" i="21"/>
  <c r="BN260" i="21"/>
  <c r="BO260" i="21"/>
  <c r="BP260" i="21"/>
  <c r="BQ260" i="21"/>
  <c r="BR260" i="21"/>
  <c r="BS260" i="21"/>
  <c r="BT260" i="21"/>
  <c r="BU260" i="21"/>
  <c r="BV260" i="21"/>
  <c r="B261" i="21"/>
  <c r="I261" i="21"/>
  <c r="J261" i="21"/>
  <c r="K261" i="21"/>
  <c r="L261" i="21"/>
  <c r="M261" i="21"/>
  <c r="N261" i="21"/>
  <c r="Q261" i="21"/>
  <c r="X261" i="21"/>
  <c r="Y261" i="21"/>
  <c r="Z261" i="21"/>
  <c r="AA261" i="21"/>
  <c r="AB261" i="21"/>
  <c r="AC261" i="21"/>
  <c r="AF261" i="21"/>
  <c r="AM261" i="21"/>
  <c r="AN261" i="21"/>
  <c r="AO261" i="21"/>
  <c r="AP261" i="21"/>
  <c r="AQ261" i="21"/>
  <c r="AR261" i="21"/>
  <c r="AU261" i="21"/>
  <c r="BB261" i="21"/>
  <c r="BC261" i="21"/>
  <c r="BD261" i="21"/>
  <c r="BE261" i="21"/>
  <c r="BF261" i="21"/>
  <c r="BG261" i="21"/>
  <c r="BJ261" i="21"/>
  <c r="BK261" i="21"/>
  <c r="BL261" i="21"/>
  <c r="BM261" i="21"/>
  <c r="BN261" i="21"/>
  <c r="BO261" i="21"/>
  <c r="BP261" i="21"/>
  <c r="BQ261" i="21"/>
  <c r="BR261" i="21"/>
  <c r="BS261" i="21"/>
  <c r="BT261" i="21"/>
  <c r="BU261" i="21"/>
  <c r="BV261" i="21"/>
  <c r="B262" i="21"/>
  <c r="I262" i="21"/>
  <c r="J262" i="21"/>
  <c r="K262" i="21"/>
  <c r="L262" i="21"/>
  <c r="M262" i="21"/>
  <c r="N262" i="21"/>
  <c r="Q262" i="21"/>
  <c r="X262" i="21"/>
  <c r="Y262" i="21"/>
  <c r="Z262" i="21"/>
  <c r="AA262" i="21"/>
  <c r="AB262" i="21"/>
  <c r="AC262" i="21"/>
  <c r="AF262" i="21"/>
  <c r="AM262" i="21"/>
  <c r="AN262" i="21"/>
  <c r="AO262" i="21"/>
  <c r="AP262" i="21"/>
  <c r="AQ262" i="21"/>
  <c r="AR262" i="21"/>
  <c r="AU262" i="21"/>
  <c r="BB262" i="21"/>
  <c r="BC262" i="21"/>
  <c r="BD262" i="21"/>
  <c r="BE262" i="21"/>
  <c r="BF262" i="21"/>
  <c r="BG262" i="21"/>
  <c r="BJ262" i="21"/>
  <c r="BK262" i="21"/>
  <c r="BL262" i="21"/>
  <c r="BM262" i="21"/>
  <c r="BN262" i="21"/>
  <c r="BO262" i="21"/>
  <c r="BP262" i="21"/>
  <c r="BQ262" i="21"/>
  <c r="BR262" i="21"/>
  <c r="BS262" i="21"/>
  <c r="BT262" i="21"/>
  <c r="BU262" i="21"/>
  <c r="BV262" i="21"/>
  <c r="B263" i="21"/>
  <c r="I263" i="21"/>
  <c r="J263" i="21"/>
  <c r="K263" i="21"/>
  <c r="L263" i="21"/>
  <c r="M263" i="21"/>
  <c r="N263" i="21"/>
  <c r="Q263" i="21"/>
  <c r="X263" i="21"/>
  <c r="Y263" i="21"/>
  <c r="Z263" i="21"/>
  <c r="AA263" i="21"/>
  <c r="AB263" i="21"/>
  <c r="AC263" i="21"/>
  <c r="AF263" i="21"/>
  <c r="AM263" i="21"/>
  <c r="AN263" i="21"/>
  <c r="AO263" i="21"/>
  <c r="AP263" i="21"/>
  <c r="AQ263" i="21"/>
  <c r="AR263" i="21"/>
  <c r="AU263" i="21"/>
  <c r="BB263" i="21"/>
  <c r="BC263" i="21"/>
  <c r="BD263" i="21"/>
  <c r="BE263" i="21"/>
  <c r="BF263" i="21"/>
  <c r="BG263" i="21"/>
  <c r="BJ263" i="21"/>
  <c r="BK263" i="21"/>
  <c r="BL263" i="21"/>
  <c r="BM263" i="21"/>
  <c r="BN263" i="21"/>
  <c r="BO263" i="21"/>
  <c r="BP263" i="21"/>
  <c r="BQ263" i="21"/>
  <c r="BR263" i="21"/>
  <c r="BS263" i="21"/>
  <c r="BT263" i="21"/>
  <c r="BU263" i="21"/>
  <c r="BV263" i="21"/>
  <c r="B264" i="21"/>
  <c r="I264" i="21"/>
  <c r="J264" i="21"/>
  <c r="K264" i="21"/>
  <c r="L264" i="21"/>
  <c r="M264" i="21"/>
  <c r="N264" i="21"/>
  <c r="Q264" i="21"/>
  <c r="X264" i="21"/>
  <c r="Y264" i="21"/>
  <c r="Z264" i="21"/>
  <c r="AA264" i="21"/>
  <c r="AB264" i="21"/>
  <c r="AC264" i="21"/>
  <c r="AF264" i="21"/>
  <c r="AM264" i="21"/>
  <c r="AN264" i="21"/>
  <c r="AO264" i="21"/>
  <c r="AP264" i="21"/>
  <c r="AQ264" i="21"/>
  <c r="AR264" i="21"/>
  <c r="AU264" i="21"/>
  <c r="BB264" i="21"/>
  <c r="BC264" i="21"/>
  <c r="BD264" i="21"/>
  <c r="BE264" i="21"/>
  <c r="BF264" i="21"/>
  <c r="BG264" i="21"/>
  <c r="BJ264" i="21"/>
  <c r="BK264" i="21"/>
  <c r="BL264" i="21"/>
  <c r="BM264" i="21"/>
  <c r="BN264" i="21"/>
  <c r="BO264" i="21"/>
  <c r="BP264" i="21"/>
  <c r="BQ264" i="21"/>
  <c r="BR264" i="21"/>
  <c r="BS264" i="21"/>
  <c r="BT264" i="21"/>
  <c r="BU264" i="21"/>
  <c r="BV264" i="21"/>
  <c r="E268" i="21"/>
  <c r="L268" i="21"/>
  <c r="T268" i="21"/>
  <c r="AA268" i="21"/>
  <c r="AI268" i="21"/>
  <c r="AP268" i="21"/>
  <c r="AX268" i="21"/>
  <c r="BE268" i="21"/>
  <c r="BM268" i="21"/>
  <c r="BT268" i="21"/>
  <c r="E269" i="21"/>
  <c r="L269" i="21"/>
  <c r="T269" i="21"/>
  <c r="AA269" i="21"/>
  <c r="AI269" i="21"/>
  <c r="AP269" i="21"/>
  <c r="AX269" i="21"/>
  <c r="BE269" i="21"/>
  <c r="BM269" i="21"/>
  <c r="BT269" i="21"/>
  <c r="E270" i="21"/>
  <c r="L270" i="21"/>
  <c r="T270" i="21"/>
  <c r="AA270" i="21"/>
  <c r="AI270" i="21"/>
  <c r="AP270" i="21"/>
  <c r="AX270" i="21"/>
  <c r="BE270" i="21"/>
  <c r="BM270" i="21"/>
  <c r="BT270" i="21"/>
  <c r="E271" i="21"/>
  <c r="L271" i="21"/>
  <c r="T271" i="21"/>
  <c r="AA271" i="21"/>
  <c r="AI271" i="21"/>
  <c r="AP271" i="21"/>
  <c r="AX271" i="21"/>
  <c r="BE271" i="21"/>
  <c r="BM271" i="21"/>
  <c r="BT271" i="21"/>
  <c r="BL273" i="21"/>
  <c r="E277" i="21"/>
  <c r="L277" i="21"/>
  <c r="T277" i="21"/>
  <c r="AA277" i="21"/>
  <c r="AI277" i="21"/>
  <c r="AP277" i="21"/>
  <c r="AX277" i="21"/>
  <c r="BE277" i="21"/>
  <c r="BM277" i="21"/>
  <c r="BT277" i="21"/>
  <c r="B278" i="21"/>
  <c r="E278" i="21"/>
  <c r="L278" i="21"/>
  <c r="Q278" i="21"/>
  <c r="T278" i="21"/>
  <c r="AA278" i="21"/>
  <c r="AF278" i="21"/>
  <c r="AI278" i="21"/>
  <c r="AP278" i="21"/>
  <c r="AU278" i="21"/>
  <c r="AX278" i="21"/>
  <c r="BE278" i="21"/>
  <c r="BJ278" i="21"/>
  <c r="BM278" i="21"/>
  <c r="BT278" i="21"/>
  <c r="B281" i="21"/>
  <c r="Q281" i="21"/>
  <c r="AF281" i="21"/>
  <c r="AU281" i="21"/>
  <c r="BJ281" i="21"/>
  <c r="B282" i="21"/>
  <c r="H282" i="21"/>
  <c r="Q282" i="21"/>
  <c r="W282" i="21"/>
  <c r="AF282" i="21"/>
  <c r="AL282" i="21"/>
  <c r="AU282" i="21"/>
  <c r="BA282" i="21"/>
  <c r="BJ282" i="21"/>
  <c r="BP282" i="21"/>
  <c r="C284" i="21"/>
  <c r="H284" i="21"/>
  <c r="L284" i="21"/>
  <c r="R284" i="21"/>
  <c r="W284" i="21"/>
  <c r="AA284" i="21"/>
  <c r="AG284" i="21"/>
  <c r="AL284" i="21"/>
  <c r="AP284" i="21"/>
  <c r="AV284" i="21"/>
  <c r="BA284" i="21"/>
  <c r="BE284" i="21"/>
  <c r="BK284" i="21"/>
  <c r="BP284" i="21"/>
  <c r="BT284" i="21"/>
  <c r="C285" i="21"/>
  <c r="H285" i="21"/>
  <c r="L285" i="21"/>
  <c r="R285" i="21"/>
  <c r="W285" i="21"/>
  <c r="AA285" i="21"/>
  <c r="AG285" i="21"/>
  <c r="AL285" i="21"/>
  <c r="AP285" i="21"/>
  <c r="AV285" i="21"/>
  <c r="BA285" i="21"/>
  <c r="BE285" i="21"/>
  <c r="BK285" i="21"/>
  <c r="BP285" i="21"/>
  <c r="BT285" i="21"/>
  <c r="C286" i="21"/>
  <c r="H286" i="21"/>
  <c r="L286" i="21"/>
  <c r="R286" i="21"/>
  <c r="W286" i="21"/>
  <c r="AA286" i="21"/>
  <c r="AG286" i="21"/>
  <c r="AL286" i="21"/>
  <c r="AP286" i="21"/>
  <c r="AV286" i="21"/>
  <c r="BA286" i="21"/>
  <c r="BE286" i="21"/>
  <c r="BK286" i="21"/>
  <c r="BP286" i="21"/>
  <c r="BT286" i="21"/>
  <c r="B290" i="21"/>
  <c r="I290" i="21"/>
  <c r="J290" i="21"/>
  <c r="K290" i="21"/>
  <c r="L290" i="21"/>
  <c r="M290" i="21"/>
  <c r="N290" i="21"/>
  <c r="Q290" i="21"/>
  <c r="X290" i="21"/>
  <c r="Y290" i="21"/>
  <c r="Z290" i="21"/>
  <c r="AA290" i="21"/>
  <c r="AB290" i="21"/>
  <c r="AC290" i="21"/>
  <c r="AF290" i="21"/>
  <c r="AM290" i="21"/>
  <c r="AN290" i="21"/>
  <c r="AO290" i="21"/>
  <c r="AP290" i="21"/>
  <c r="AQ290" i="21"/>
  <c r="AR290" i="21"/>
  <c r="AU290" i="21"/>
  <c r="BB290" i="21"/>
  <c r="BC290" i="21"/>
  <c r="BD290" i="21"/>
  <c r="BE290" i="21"/>
  <c r="BF290" i="21"/>
  <c r="BG290" i="21"/>
  <c r="BJ290" i="21"/>
  <c r="BK290" i="21"/>
  <c r="BL290" i="21"/>
  <c r="BM290" i="21"/>
  <c r="BN290" i="21"/>
  <c r="BO290" i="21"/>
  <c r="BP290" i="21"/>
  <c r="BQ290" i="21"/>
  <c r="BR290" i="21"/>
  <c r="BS290" i="21"/>
  <c r="BT290" i="21"/>
  <c r="BU290" i="21"/>
  <c r="BV290" i="21"/>
  <c r="B291" i="21"/>
  <c r="I291" i="21"/>
  <c r="J291" i="21"/>
  <c r="K291" i="21"/>
  <c r="L291" i="21"/>
  <c r="M291" i="21"/>
  <c r="N291" i="21"/>
  <c r="Q291" i="21"/>
  <c r="X291" i="21"/>
  <c r="Y291" i="21"/>
  <c r="Z291" i="21"/>
  <c r="AA291" i="21"/>
  <c r="AB291" i="21"/>
  <c r="AC291" i="21"/>
  <c r="AF291" i="21"/>
  <c r="AM291" i="21"/>
  <c r="AN291" i="21"/>
  <c r="AO291" i="21"/>
  <c r="AP291" i="21"/>
  <c r="AQ291" i="21"/>
  <c r="AR291" i="21"/>
  <c r="AU291" i="21"/>
  <c r="BB291" i="21"/>
  <c r="BC291" i="21"/>
  <c r="BD291" i="21"/>
  <c r="BE291" i="21"/>
  <c r="BF291" i="21"/>
  <c r="BG291" i="21"/>
  <c r="BJ291" i="21"/>
  <c r="BK291" i="21"/>
  <c r="BL291" i="21"/>
  <c r="BM291" i="21"/>
  <c r="BN291" i="21"/>
  <c r="BO291" i="21"/>
  <c r="BP291" i="21"/>
  <c r="BQ291" i="21"/>
  <c r="BR291" i="21"/>
  <c r="BS291" i="21"/>
  <c r="BT291" i="21"/>
  <c r="BU291" i="21"/>
  <c r="BV291" i="21"/>
  <c r="B292" i="21"/>
  <c r="I292" i="21"/>
  <c r="J292" i="21"/>
  <c r="K292" i="21"/>
  <c r="L292" i="21"/>
  <c r="M292" i="21"/>
  <c r="N292" i="21"/>
  <c r="Q292" i="21"/>
  <c r="X292" i="21"/>
  <c r="Y292" i="21"/>
  <c r="Z292" i="21"/>
  <c r="AA292" i="21"/>
  <c r="AB292" i="21"/>
  <c r="AC292" i="21"/>
  <c r="AF292" i="21"/>
  <c r="AM292" i="21"/>
  <c r="AN292" i="21"/>
  <c r="AO292" i="21"/>
  <c r="AP292" i="21"/>
  <c r="AQ292" i="21"/>
  <c r="AR292" i="21"/>
  <c r="AU292" i="21"/>
  <c r="BB292" i="21"/>
  <c r="BC292" i="21"/>
  <c r="BD292" i="21"/>
  <c r="BE292" i="21"/>
  <c r="BF292" i="21"/>
  <c r="BG292" i="21"/>
  <c r="BJ292" i="21"/>
  <c r="BK292" i="21"/>
  <c r="BL292" i="21"/>
  <c r="BM292" i="21"/>
  <c r="BN292" i="21"/>
  <c r="BO292" i="21"/>
  <c r="BP292" i="21"/>
  <c r="BQ292" i="21"/>
  <c r="BR292" i="21"/>
  <c r="BS292" i="21"/>
  <c r="BT292" i="21"/>
  <c r="BU292" i="21"/>
  <c r="BV292" i="21"/>
  <c r="B293" i="21"/>
  <c r="I293" i="21"/>
  <c r="J293" i="21"/>
  <c r="K293" i="21"/>
  <c r="L293" i="21"/>
  <c r="M293" i="21"/>
  <c r="N293" i="21"/>
  <c r="Q293" i="21"/>
  <c r="X293" i="21"/>
  <c r="Y293" i="21"/>
  <c r="Z293" i="21"/>
  <c r="AA293" i="21"/>
  <c r="AB293" i="21"/>
  <c r="AC293" i="21"/>
  <c r="AF293" i="21"/>
  <c r="AM293" i="21"/>
  <c r="AN293" i="21"/>
  <c r="AO293" i="21"/>
  <c r="AP293" i="21"/>
  <c r="AQ293" i="21"/>
  <c r="AR293" i="21"/>
  <c r="AU293" i="21"/>
  <c r="BB293" i="21"/>
  <c r="BC293" i="21"/>
  <c r="BD293" i="21"/>
  <c r="BE293" i="21"/>
  <c r="BF293" i="21"/>
  <c r="BG293" i="21"/>
  <c r="BJ293" i="21"/>
  <c r="BK293" i="21"/>
  <c r="BL293" i="21"/>
  <c r="BM293" i="21"/>
  <c r="BN293" i="21"/>
  <c r="BO293" i="21"/>
  <c r="BP293" i="21"/>
  <c r="BQ293" i="21"/>
  <c r="BR293" i="21"/>
  <c r="BS293" i="21"/>
  <c r="BT293" i="21"/>
  <c r="BU293" i="21"/>
  <c r="BV293" i="21"/>
  <c r="B294" i="21"/>
  <c r="I294" i="21"/>
  <c r="J294" i="21"/>
  <c r="K294" i="21"/>
  <c r="L294" i="21"/>
  <c r="M294" i="21"/>
  <c r="N294" i="21"/>
  <c r="Q294" i="21"/>
  <c r="X294" i="21"/>
  <c r="Y294" i="21"/>
  <c r="Z294" i="21"/>
  <c r="AA294" i="21"/>
  <c r="AB294" i="21"/>
  <c r="AC294" i="21"/>
  <c r="AF294" i="21"/>
  <c r="AM294" i="21"/>
  <c r="AN294" i="21"/>
  <c r="AO294" i="21"/>
  <c r="AP294" i="21"/>
  <c r="AQ294" i="21"/>
  <c r="AR294" i="21"/>
  <c r="AU294" i="21"/>
  <c r="BB294" i="21"/>
  <c r="BC294" i="21"/>
  <c r="BD294" i="21"/>
  <c r="BE294" i="21"/>
  <c r="BF294" i="21"/>
  <c r="BG294" i="21"/>
  <c r="BJ294" i="21"/>
  <c r="BK294" i="21"/>
  <c r="BL294" i="21"/>
  <c r="BM294" i="21"/>
  <c r="BN294" i="21"/>
  <c r="BO294" i="21"/>
  <c r="BP294" i="21"/>
  <c r="BQ294" i="21"/>
  <c r="BR294" i="21"/>
  <c r="BS294" i="21"/>
  <c r="BT294" i="21"/>
  <c r="BU294" i="21"/>
  <c r="BV294" i="21"/>
  <c r="B295" i="21"/>
  <c r="I295" i="21"/>
  <c r="J295" i="21"/>
  <c r="K295" i="21"/>
  <c r="L295" i="21"/>
  <c r="M295" i="21"/>
  <c r="N295" i="21"/>
  <c r="Q295" i="21"/>
  <c r="X295" i="21"/>
  <c r="Y295" i="21"/>
  <c r="Z295" i="21"/>
  <c r="AA295" i="21"/>
  <c r="AB295" i="21"/>
  <c r="AC295" i="21"/>
  <c r="AF295" i="21"/>
  <c r="AM295" i="21"/>
  <c r="AN295" i="21"/>
  <c r="AO295" i="21"/>
  <c r="AP295" i="21"/>
  <c r="AQ295" i="21"/>
  <c r="AR295" i="21"/>
  <c r="AU295" i="21"/>
  <c r="BB295" i="21"/>
  <c r="BC295" i="21"/>
  <c r="BD295" i="21"/>
  <c r="BE295" i="21"/>
  <c r="BF295" i="21"/>
  <c r="BG295" i="21"/>
  <c r="BJ295" i="21"/>
  <c r="BK295" i="21"/>
  <c r="BL295" i="21"/>
  <c r="BM295" i="21"/>
  <c r="BN295" i="21"/>
  <c r="BO295" i="21"/>
  <c r="BP295" i="21"/>
  <c r="BQ295" i="21"/>
  <c r="BR295" i="21"/>
  <c r="BS295" i="21"/>
  <c r="BT295" i="21"/>
  <c r="BU295" i="21"/>
  <c r="BV295" i="21"/>
  <c r="E299" i="21"/>
  <c r="L299" i="21"/>
  <c r="T299" i="21"/>
  <c r="AA299" i="21"/>
  <c r="AI299" i="21"/>
  <c r="AP299" i="21"/>
  <c r="AX299" i="21"/>
  <c r="BE299" i="21"/>
  <c r="BM299" i="21"/>
  <c r="BT299" i="21"/>
  <c r="E300" i="21"/>
  <c r="L300" i="21"/>
  <c r="T300" i="21"/>
  <c r="AA300" i="21"/>
  <c r="AI300" i="21"/>
  <c r="AP300" i="21"/>
  <c r="AX300" i="21"/>
  <c r="BE300" i="21"/>
  <c r="BM300" i="21"/>
  <c r="BT300" i="21"/>
  <c r="E301" i="21"/>
  <c r="L301" i="21"/>
  <c r="T301" i="21"/>
  <c r="AA301" i="21"/>
  <c r="AI301" i="21"/>
  <c r="AP301" i="21"/>
  <c r="AX301" i="21"/>
  <c r="BE301" i="21"/>
  <c r="BM301" i="21"/>
  <c r="BT301" i="21"/>
  <c r="E302" i="21"/>
  <c r="L302" i="21"/>
  <c r="T302" i="21"/>
  <c r="AA302" i="21"/>
  <c r="AI302" i="21"/>
  <c r="AP302" i="21"/>
  <c r="AX302" i="21"/>
  <c r="BE302" i="21"/>
  <c r="BM302" i="21"/>
  <c r="BT302" i="21"/>
  <c r="BL304" i="21"/>
  <c r="E308" i="21"/>
  <c r="L308" i="21"/>
  <c r="T308" i="21"/>
  <c r="AA308" i="21"/>
  <c r="AI308" i="21"/>
  <c r="AP308" i="21"/>
  <c r="AX308" i="21"/>
  <c r="BE308" i="21"/>
  <c r="BM308" i="21"/>
  <c r="BT308" i="21"/>
  <c r="B309" i="21"/>
  <c r="E309" i="21"/>
  <c r="L309" i="21"/>
  <c r="Q309" i="21"/>
  <c r="T309" i="21"/>
  <c r="AA309" i="21"/>
  <c r="AF309" i="21"/>
  <c r="AI309" i="21"/>
  <c r="AP309" i="21"/>
  <c r="AU309" i="21"/>
  <c r="AX309" i="21"/>
  <c r="BE309" i="21"/>
  <c r="BJ309" i="21"/>
  <c r="BM309" i="21"/>
  <c r="BT309" i="21"/>
  <c r="F13" i="39" l="1"/>
  <c r="C8" i="32"/>
  <c r="C5" i="32"/>
  <c r="K2" i="32"/>
  <c r="E2" i="32"/>
  <c r="B44" i="32"/>
  <c r="E44" i="32"/>
  <c r="I44" i="32"/>
  <c r="BG3" i="18"/>
  <c r="BF3" i="18"/>
  <c r="BE3" i="18"/>
  <c r="BD3" i="18"/>
  <c r="BC3" i="18"/>
  <c r="BB3" i="18"/>
  <c r="BA3" i="18"/>
  <c r="AZ3" i="18"/>
  <c r="AY3" i="18"/>
  <c r="AX3" i="18"/>
  <c r="AW3" i="18"/>
  <c r="AV3" i="18"/>
  <c r="B30" i="32"/>
  <c r="B29" i="32"/>
  <c r="B28" i="32"/>
  <c r="B27" i="32"/>
  <c r="B26" i="32"/>
  <c r="O3" i="32" s="1"/>
  <c r="B25" i="32"/>
  <c r="O2" i="32" s="1"/>
  <c r="C57" i="32"/>
  <c r="B34" i="32"/>
  <c r="AB5" i="18"/>
  <c r="F42" i="21" s="1"/>
  <c r="AC5" i="18"/>
  <c r="F43" i="21" s="1"/>
  <c r="AD5" i="18"/>
  <c r="F44" i="21" s="1"/>
  <c r="AE5" i="18"/>
  <c r="AF5" i="18"/>
  <c r="AG5" i="18"/>
  <c r="AB6" i="18"/>
  <c r="F73" i="21" s="1"/>
  <c r="AC6" i="18"/>
  <c r="F74" i="21" s="1"/>
  <c r="AD6" i="18"/>
  <c r="F75" i="21" s="1"/>
  <c r="AE6" i="18"/>
  <c r="F76" i="21" s="1"/>
  <c r="AF6" i="18"/>
  <c r="F77" i="21" s="1"/>
  <c r="AG6" i="18"/>
  <c r="F78" i="21" s="1"/>
  <c r="AB7" i="18"/>
  <c r="F104" i="21" s="1"/>
  <c r="AC7" i="18"/>
  <c r="F105" i="21" s="1"/>
  <c r="AD7" i="18"/>
  <c r="F106" i="21" s="1"/>
  <c r="AE7" i="18"/>
  <c r="F107" i="21" s="1"/>
  <c r="AF7" i="18"/>
  <c r="F108" i="21" s="1"/>
  <c r="AG7" i="18"/>
  <c r="F109" i="21" s="1"/>
  <c r="AB8" i="18"/>
  <c r="F135" i="21" s="1"/>
  <c r="AC8" i="18"/>
  <c r="F136" i="21" s="1"/>
  <c r="AD8" i="18"/>
  <c r="F137" i="21" s="1"/>
  <c r="AE8" i="18"/>
  <c r="F138" i="21" s="1"/>
  <c r="AF8" i="18"/>
  <c r="F139" i="21" s="1"/>
  <c r="AG8" i="18"/>
  <c r="F140" i="21" s="1"/>
  <c r="AB9" i="18"/>
  <c r="F166" i="21" s="1"/>
  <c r="AC9" i="18"/>
  <c r="F167" i="21" s="1"/>
  <c r="AD9" i="18"/>
  <c r="F168" i="21" s="1"/>
  <c r="AE9" i="18"/>
  <c r="F169" i="21" s="1"/>
  <c r="AF9" i="18"/>
  <c r="F170" i="21" s="1"/>
  <c r="AG9" i="18"/>
  <c r="F171" i="21" s="1"/>
  <c r="AB10" i="18"/>
  <c r="BB10" i="18" s="1"/>
  <c r="AC10" i="18"/>
  <c r="F198" i="21" s="1"/>
  <c r="AD10" i="18"/>
  <c r="F199" i="21" s="1"/>
  <c r="AE10" i="18"/>
  <c r="F200" i="21" s="1"/>
  <c r="AF10" i="18"/>
  <c r="F201" i="21" s="1"/>
  <c r="AG10" i="18"/>
  <c r="F202" i="21" s="1"/>
  <c r="AB11" i="18"/>
  <c r="F228" i="21" s="1"/>
  <c r="AC11" i="18"/>
  <c r="F229" i="21" s="1"/>
  <c r="AD11" i="18"/>
  <c r="F230" i="21" s="1"/>
  <c r="AE11" i="18"/>
  <c r="F231" i="21" s="1"/>
  <c r="AF11" i="18"/>
  <c r="F232" i="21" s="1"/>
  <c r="AG11" i="18"/>
  <c r="F233" i="21" s="1"/>
  <c r="AB12" i="18"/>
  <c r="F259" i="21" s="1"/>
  <c r="AC12" i="18"/>
  <c r="F260" i="21" s="1"/>
  <c r="AD12" i="18"/>
  <c r="F261" i="21" s="1"/>
  <c r="AE12" i="18"/>
  <c r="F262" i="21" s="1"/>
  <c r="AF12" i="18"/>
  <c r="F263" i="21" s="1"/>
  <c r="AG12" i="18"/>
  <c r="F264" i="21" s="1"/>
  <c r="AB13" i="18"/>
  <c r="F290" i="21" s="1"/>
  <c r="AC13" i="18"/>
  <c r="F291" i="21" s="1"/>
  <c r="AD13" i="18"/>
  <c r="F292" i="21" s="1"/>
  <c r="AE13" i="18"/>
  <c r="F293" i="21" s="1"/>
  <c r="AF13" i="18"/>
  <c r="F294" i="21" s="1"/>
  <c r="AG13" i="18"/>
  <c r="F295" i="21" s="1"/>
  <c r="AB14" i="18"/>
  <c r="U11" i="21" s="1"/>
  <c r="AC14" i="18"/>
  <c r="U12" i="21" s="1"/>
  <c r="AD14" i="18"/>
  <c r="U13" i="21" s="1"/>
  <c r="AE14" i="18"/>
  <c r="U14" i="21" s="1"/>
  <c r="AF14" i="18"/>
  <c r="U15" i="21" s="1"/>
  <c r="AG14" i="18"/>
  <c r="U16" i="21" s="1"/>
  <c r="AB15" i="18"/>
  <c r="U42" i="21" s="1"/>
  <c r="AC15" i="18"/>
  <c r="U43" i="21" s="1"/>
  <c r="AD15" i="18"/>
  <c r="U44" i="21" s="1"/>
  <c r="AE15" i="18"/>
  <c r="U45" i="21" s="1"/>
  <c r="AF15" i="18"/>
  <c r="U46" i="21" s="1"/>
  <c r="AG15" i="18"/>
  <c r="U47" i="21" s="1"/>
  <c r="AB16" i="18"/>
  <c r="U73" i="21" s="1"/>
  <c r="AC16" i="18"/>
  <c r="U74" i="21" s="1"/>
  <c r="AD16" i="18"/>
  <c r="U75" i="21" s="1"/>
  <c r="AE16" i="18"/>
  <c r="U76" i="21" s="1"/>
  <c r="AF16" i="18"/>
  <c r="U77" i="21" s="1"/>
  <c r="AG16" i="18"/>
  <c r="U78" i="21" s="1"/>
  <c r="AB17" i="18"/>
  <c r="U104" i="21" s="1"/>
  <c r="AC17" i="18"/>
  <c r="U105" i="21" s="1"/>
  <c r="AD17" i="18"/>
  <c r="U106" i="21" s="1"/>
  <c r="AE17" i="18"/>
  <c r="U107" i="21" s="1"/>
  <c r="AF17" i="18"/>
  <c r="U108" i="21" s="1"/>
  <c r="AG17" i="18"/>
  <c r="U109" i="21" s="1"/>
  <c r="AB18" i="18"/>
  <c r="U135" i="21" s="1"/>
  <c r="AC18" i="18"/>
  <c r="U136" i="21" s="1"/>
  <c r="AD18" i="18"/>
  <c r="U137" i="21" s="1"/>
  <c r="AE18" i="18"/>
  <c r="U138" i="21" s="1"/>
  <c r="AF18" i="18"/>
  <c r="U139" i="21" s="1"/>
  <c r="AG18" i="18"/>
  <c r="U140" i="21" s="1"/>
  <c r="AB19" i="18"/>
  <c r="U166" i="21" s="1"/>
  <c r="AC19" i="18"/>
  <c r="U167" i="21" s="1"/>
  <c r="AD19" i="18"/>
  <c r="U168" i="21" s="1"/>
  <c r="AE19" i="18"/>
  <c r="U169" i="21" s="1"/>
  <c r="AF19" i="18"/>
  <c r="U170" i="21" s="1"/>
  <c r="AG19" i="18"/>
  <c r="U171" i="21" s="1"/>
  <c r="AB20" i="18"/>
  <c r="U197" i="21" s="1"/>
  <c r="AC20" i="18"/>
  <c r="U198" i="21" s="1"/>
  <c r="AD20" i="18"/>
  <c r="U199" i="21" s="1"/>
  <c r="AE20" i="18"/>
  <c r="U200" i="21" s="1"/>
  <c r="AF20" i="18"/>
  <c r="U201" i="21" s="1"/>
  <c r="AG20" i="18"/>
  <c r="U202" i="21" s="1"/>
  <c r="AB21" i="18"/>
  <c r="U228" i="21" s="1"/>
  <c r="AC21" i="18"/>
  <c r="U229" i="21" s="1"/>
  <c r="AD21" i="18"/>
  <c r="U230" i="21" s="1"/>
  <c r="AE21" i="18"/>
  <c r="U231" i="21" s="1"/>
  <c r="AF21" i="18"/>
  <c r="U232" i="21" s="1"/>
  <c r="AG21" i="18"/>
  <c r="U233" i="21" s="1"/>
  <c r="AB22" i="18"/>
  <c r="U259" i="21" s="1"/>
  <c r="AC22" i="18"/>
  <c r="U260" i="21" s="1"/>
  <c r="AD22" i="18"/>
  <c r="U261" i="21" s="1"/>
  <c r="AE22" i="18"/>
  <c r="U262" i="21" s="1"/>
  <c r="AF22" i="18"/>
  <c r="U263" i="21" s="1"/>
  <c r="AG22" i="18"/>
  <c r="U264" i="21" s="1"/>
  <c r="AB23" i="18"/>
  <c r="U290" i="21" s="1"/>
  <c r="AC23" i="18"/>
  <c r="U291" i="21" s="1"/>
  <c r="AD23" i="18"/>
  <c r="U292" i="21" s="1"/>
  <c r="AE23" i="18"/>
  <c r="U293" i="21" s="1"/>
  <c r="AF23" i="18"/>
  <c r="U294" i="21" s="1"/>
  <c r="AG23" i="18"/>
  <c r="U295" i="21" s="1"/>
  <c r="AB24" i="18"/>
  <c r="AJ11" i="21" s="1"/>
  <c r="AC24" i="18"/>
  <c r="AJ12" i="21" s="1"/>
  <c r="AD24" i="18"/>
  <c r="AJ13" i="21" s="1"/>
  <c r="AE24" i="18"/>
  <c r="AJ14" i="21" s="1"/>
  <c r="AF24" i="18"/>
  <c r="AJ15" i="21" s="1"/>
  <c r="AG24" i="18"/>
  <c r="AJ16" i="21" s="1"/>
  <c r="AB25" i="18"/>
  <c r="AJ42" i="21" s="1"/>
  <c r="AC25" i="18"/>
  <c r="AJ43" i="21" s="1"/>
  <c r="AD25" i="18"/>
  <c r="AJ44" i="21" s="1"/>
  <c r="AE25" i="18"/>
  <c r="AJ45" i="21" s="1"/>
  <c r="AF25" i="18"/>
  <c r="AJ46" i="21" s="1"/>
  <c r="AG25" i="18"/>
  <c r="AJ47" i="21" s="1"/>
  <c r="AB26" i="18"/>
  <c r="AJ73" i="21" s="1"/>
  <c r="AC26" i="18"/>
  <c r="AJ74" i="21" s="1"/>
  <c r="AD26" i="18"/>
  <c r="AJ75" i="21" s="1"/>
  <c r="AE26" i="18"/>
  <c r="AJ76" i="21" s="1"/>
  <c r="AF26" i="18"/>
  <c r="AJ77" i="21" s="1"/>
  <c r="AG26" i="18"/>
  <c r="AJ78" i="21" s="1"/>
  <c r="AB27" i="18"/>
  <c r="AJ104" i="21" s="1"/>
  <c r="AC27" i="18"/>
  <c r="AJ105" i="21" s="1"/>
  <c r="AD27" i="18"/>
  <c r="AJ106" i="21" s="1"/>
  <c r="AE27" i="18"/>
  <c r="AJ107" i="21" s="1"/>
  <c r="AF27" i="18"/>
  <c r="AJ108" i="21" s="1"/>
  <c r="AG27" i="18"/>
  <c r="AJ109" i="21" s="1"/>
  <c r="AB28" i="18"/>
  <c r="AJ135" i="21" s="1"/>
  <c r="AC28" i="18"/>
  <c r="AJ136" i="21" s="1"/>
  <c r="AD28" i="18"/>
  <c r="AJ137" i="21" s="1"/>
  <c r="AE28" i="18"/>
  <c r="AJ138" i="21" s="1"/>
  <c r="AF28" i="18"/>
  <c r="AJ139" i="21" s="1"/>
  <c r="AG28" i="18"/>
  <c r="AJ140" i="21" s="1"/>
  <c r="AB29" i="18"/>
  <c r="AJ166" i="21" s="1"/>
  <c r="AC29" i="18"/>
  <c r="AJ167" i="21" s="1"/>
  <c r="AD29" i="18"/>
  <c r="AJ168" i="21" s="1"/>
  <c r="AE29" i="18"/>
  <c r="AJ169" i="21" s="1"/>
  <c r="AF29" i="18"/>
  <c r="AJ170" i="21" s="1"/>
  <c r="AG29" i="18"/>
  <c r="AJ171" i="21" s="1"/>
  <c r="AB30" i="18"/>
  <c r="AJ197" i="21" s="1"/>
  <c r="AC30" i="18"/>
  <c r="AJ198" i="21" s="1"/>
  <c r="AD30" i="18"/>
  <c r="AJ199" i="21" s="1"/>
  <c r="AE30" i="18"/>
  <c r="AJ200" i="21" s="1"/>
  <c r="AF30" i="18"/>
  <c r="AJ201" i="21" s="1"/>
  <c r="AG30" i="18"/>
  <c r="AJ202" i="21" s="1"/>
  <c r="AB31" i="18"/>
  <c r="AJ228" i="21" s="1"/>
  <c r="AC31" i="18"/>
  <c r="AJ229" i="21" s="1"/>
  <c r="AD31" i="18"/>
  <c r="AJ230" i="21" s="1"/>
  <c r="AE31" i="18"/>
  <c r="AJ231" i="21" s="1"/>
  <c r="AF31" i="18"/>
  <c r="AJ232" i="21" s="1"/>
  <c r="AG31" i="18"/>
  <c r="AJ233" i="21" s="1"/>
  <c r="AB32" i="18"/>
  <c r="AJ259" i="21" s="1"/>
  <c r="AC32" i="18"/>
  <c r="AJ260" i="21" s="1"/>
  <c r="AD32" i="18"/>
  <c r="AJ261" i="21" s="1"/>
  <c r="AE32" i="18"/>
  <c r="AJ262" i="21" s="1"/>
  <c r="AF32" i="18"/>
  <c r="AJ263" i="21" s="1"/>
  <c r="AG32" i="18"/>
  <c r="AJ264" i="21" s="1"/>
  <c r="AB33" i="18"/>
  <c r="AJ290" i="21" s="1"/>
  <c r="AC33" i="18"/>
  <c r="AJ291" i="21" s="1"/>
  <c r="AD33" i="18"/>
  <c r="AJ292" i="21" s="1"/>
  <c r="AE33" i="18"/>
  <c r="AJ293" i="21" s="1"/>
  <c r="AF33" i="18"/>
  <c r="AJ294" i="21" s="1"/>
  <c r="AG33" i="18"/>
  <c r="AJ295" i="21" s="1"/>
  <c r="AB34" i="18"/>
  <c r="AY11" i="21" s="1"/>
  <c r="AC34" i="18"/>
  <c r="AY12" i="21" s="1"/>
  <c r="AD34" i="18"/>
  <c r="AY13" i="21" s="1"/>
  <c r="AE34" i="18"/>
  <c r="AY14" i="21" s="1"/>
  <c r="AF34" i="18"/>
  <c r="AY15" i="21" s="1"/>
  <c r="AG34" i="18"/>
  <c r="AY16" i="21" s="1"/>
  <c r="AB35" i="18"/>
  <c r="AY42" i="21" s="1"/>
  <c r="AC35" i="18"/>
  <c r="AY43" i="21" s="1"/>
  <c r="AD35" i="18"/>
  <c r="AY44" i="21" s="1"/>
  <c r="AE35" i="18"/>
  <c r="AY45" i="21" s="1"/>
  <c r="AF35" i="18"/>
  <c r="AY46" i="21" s="1"/>
  <c r="AG35" i="18"/>
  <c r="AY47" i="21" s="1"/>
  <c r="AB36" i="18"/>
  <c r="AY73" i="21" s="1"/>
  <c r="AC36" i="18"/>
  <c r="AY74" i="21" s="1"/>
  <c r="AD36" i="18"/>
  <c r="AY75" i="21" s="1"/>
  <c r="AE36" i="18"/>
  <c r="AY76" i="21" s="1"/>
  <c r="AF36" i="18"/>
  <c r="AY77" i="21" s="1"/>
  <c r="AG36" i="18"/>
  <c r="AY78" i="21" s="1"/>
  <c r="AB37" i="18"/>
  <c r="AY104" i="21" s="1"/>
  <c r="AC37" i="18"/>
  <c r="AY105" i="21" s="1"/>
  <c r="AD37" i="18"/>
  <c r="AY106" i="21" s="1"/>
  <c r="AE37" i="18"/>
  <c r="AY107" i="21" s="1"/>
  <c r="AF37" i="18"/>
  <c r="AY108" i="21" s="1"/>
  <c r="AG37" i="18"/>
  <c r="AY109" i="21" s="1"/>
  <c r="AB38" i="18"/>
  <c r="AY135" i="21" s="1"/>
  <c r="AC38" i="18"/>
  <c r="AY136" i="21" s="1"/>
  <c r="AD38" i="18"/>
  <c r="AY137" i="21" s="1"/>
  <c r="AE38" i="18"/>
  <c r="AY138" i="21" s="1"/>
  <c r="AF38" i="18"/>
  <c r="AY139" i="21" s="1"/>
  <c r="AG38" i="18"/>
  <c r="AY140" i="21" s="1"/>
  <c r="AB39" i="18"/>
  <c r="AY166" i="21" s="1"/>
  <c r="AC39" i="18"/>
  <c r="AY167" i="21" s="1"/>
  <c r="AD39" i="18"/>
  <c r="AY168" i="21" s="1"/>
  <c r="AE39" i="18"/>
  <c r="AY169" i="21" s="1"/>
  <c r="AF39" i="18"/>
  <c r="AY170" i="21" s="1"/>
  <c r="AG39" i="18"/>
  <c r="AY171" i="21" s="1"/>
  <c r="AB40" i="18"/>
  <c r="AY197" i="21" s="1"/>
  <c r="AC40" i="18"/>
  <c r="AY198" i="21" s="1"/>
  <c r="AD40" i="18"/>
  <c r="AY199" i="21" s="1"/>
  <c r="AE40" i="18"/>
  <c r="AY200" i="21" s="1"/>
  <c r="AF40" i="18"/>
  <c r="AY201" i="21" s="1"/>
  <c r="AG40" i="18"/>
  <c r="AY202" i="21" s="1"/>
  <c r="AB41" i="18"/>
  <c r="AY228" i="21" s="1"/>
  <c r="AC41" i="18"/>
  <c r="AY229" i="21" s="1"/>
  <c r="AD41" i="18"/>
  <c r="AY230" i="21" s="1"/>
  <c r="AE41" i="18"/>
  <c r="AY231" i="21" s="1"/>
  <c r="AF41" i="18"/>
  <c r="AY232" i="21" s="1"/>
  <c r="AG41" i="18"/>
  <c r="AY233" i="21" s="1"/>
  <c r="AB42" i="18"/>
  <c r="AY259" i="21" s="1"/>
  <c r="AC42" i="18"/>
  <c r="AY260" i="21" s="1"/>
  <c r="AD42" i="18"/>
  <c r="AY261" i="21" s="1"/>
  <c r="AE42" i="18"/>
  <c r="AY262" i="21" s="1"/>
  <c r="AF42" i="18"/>
  <c r="AY263" i="21" s="1"/>
  <c r="AG42" i="18"/>
  <c r="AY264" i="21" s="1"/>
  <c r="AB43" i="18"/>
  <c r="AY290" i="21" s="1"/>
  <c r="AC43" i="18"/>
  <c r="AY291" i="21" s="1"/>
  <c r="AD43" i="18"/>
  <c r="AY292" i="21" s="1"/>
  <c r="AE43" i="18"/>
  <c r="AY293" i="21" s="1"/>
  <c r="AF43" i="18"/>
  <c r="AY294" i="21" s="1"/>
  <c r="AG43" i="18"/>
  <c r="AY295" i="21" s="1"/>
  <c r="AB44" i="18"/>
  <c r="BN11" i="21" s="1"/>
  <c r="AC44" i="18"/>
  <c r="BN12" i="21" s="1"/>
  <c r="AD44" i="18"/>
  <c r="BN13" i="21" s="1"/>
  <c r="AE44" i="18"/>
  <c r="BN14" i="21" s="1"/>
  <c r="AF44" i="18"/>
  <c r="BN15" i="21" s="1"/>
  <c r="AG44" i="18"/>
  <c r="BN16" i="21" s="1"/>
  <c r="AB45" i="18"/>
  <c r="BN42" i="21" s="1"/>
  <c r="AC45" i="18"/>
  <c r="BN43" i="21" s="1"/>
  <c r="AD45" i="18"/>
  <c r="BN44" i="21" s="1"/>
  <c r="AE45" i="18"/>
  <c r="BN45" i="21" s="1"/>
  <c r="AF45" i="18"/>
  <c r="BN46" i="21" s="1"/>
  <c r="AG45" i="18"/>
  <c r="BN47" i="21" s="1"/>
  <c r="AC4" i="18"/>
  <c r="F12" i="21" s="1"/>
  <c r="AD4" i="18"/>
  <c r="F13" i="21" s="1"/>
  <c r="AE4" i="18"/>
  <c r="F14" i="21" s="1"/>
  <c r="AF4" i="18"/>
  <c r="F15" i="21" s="1"/>
  <c r="AG4" i="18"/>
  <c r="F16" i="21" s="1"/>
  <c r="AB4" i="18"/>
  <c r="BB4" i="18" s="1"/>
  <c r="AV259" i="21"/>
  <c r="AV260" i="21"/>
  <c r="AV261" i="21"/>
  <c r="AV262" i="21"/>
  <c r="AV263" i="21"/>
  <c r="AV264" i="21"/>
  <c r="AV290" i="21"/>
  <c r="AV291" i="21"/>
  <c r="AV292" i="21"/>
  <c r="AV293" i="21"/>
  <c r="AV294" i="21"/>
  <c r="AV295" i="21"/>
  <c r="BK11" i="21"/>
  <c r="BK12" i="21"/>
  <c r="BK13" i="21"/>
  <c r="BK14" i="21"/>
  <c r="BK15" i="21"/>
  <c r="BK16" i="21"/>
  <c r="BK42" i="21"/>
  <c r="BK43" i="21"/>
  <c r="BK44" i="21"/>
  <c r="BK45" i="21"/>
  <c r="BK46" i="21"/>
  <c r="BK47" i="21"/>
  <c r="C12" i="21"/>
  <c r="C13" i="21"/>
  <c r="C14" i="21"/>
  <c r="C15" i="21"/>
  <c r="C16" i="21"/>
  <c r="C43" i="21"/>
  <c r="C44" i="21"/>
  <c r="C45" i="21"/>
  <c r="C46" i="21"/>
  <c r="C47" i="21"/>
  <c r="C74" i="21"/>
  <c r="C75" i="21"/>
  <c r="C76" i="21"/>
  <c r="C77" i="21"/>
  <c r="C78" i="21"/>
  <c r="C105" i="21"/>
  <c r="C106" i="21"/>
  <c r="C107" i="21"/>
  <c r="C108" i="21"/>
  <c r="C109" i="21"/>
  <c r="C136" i="21"/>
  <c r="C137" i="21"/>
  <c r="C138" i="21"/>
  <c r="C139" i="21"/>
  <c r="C140" i="21"/>
  <c r="C167" i="21"/>
  <c r="C168" i="21"/>
  <c r="C169" i="21"/>
  <c r="C170" i="21"/>
  <c r="C171" i="21"/>
  <c r="C198" i="21"/>
  <c r="C199" i="21"/>
  <c r="C200" i="21"/>
  <c r="C201" i="21"/>
  <c r="C202" i="21"/>
  <c r="C229" i="21"/>
  <c r="C230" i="21"/>
  <c r="C231" i="21"/>
  <c r="C232" i="21"/>
  <c r="C233" i="21"/>
  <c r="C260" i="21"/>
  <c r="C261" i="21"/>
  <c r="C262" i="21"/>
  <c r="C263" i="21"/>
  <c r="C264" i="21"/>
  <c r="C291" i="21"/>
  <c r="C292" i="21"/>
  <c r="C293" i="21"/>
  <c r="C294" i="21"/>
  <c r="C295" i="21"/>
  <c r="R12" i="21"/>
  <c r="R13" i="21"/>
  <c r="R14" i="21"/>
  <c r="R15" i="21"/>
  <c r="R16" i="21"/>
  <c r="R43" i="21"/>
  <c r="R44" i="21"/>
  <c r="R45" i="21"/>
  <c r="R46" i="21"/>
  <c r="R47" i="21"/>
  <c r="R74" i="21"/>
  <c r="R75" i="21"/>
  <c r="R76" i="21"/>
  <c r="R77" i="21"/>
  <c r="R78" i="21"/>
  <c r="R105" i="21"/>
  <c r="R106" i="21"/>
  <c r="R107" i="21"/>
  <c r="R108" i="21"/>
  <c r="R109" i="21"/>
  <c r="R136" i="21"/>
  <c r="R137" i="21"/>
  <c r="R138" i="21"/>
  <c r="R139" i="21"/>
  <c r="R140" i="21"/>
  <c r="R167" i="21"/>
  <c r="R168" i="21"/>
  <c r="R169" i="21"/>
  <c r="R170" i="21"/>
  <c r="R171" i="21"/>
  <c r="R198" i="21"/>
  <c r="R199" i="21"/>
  <c r="R200" i="21"/>
  <c r="R201" i="21"/>
  <c r="R202" i="21"/>
  <c r="R229" i="21"/>
  <c r="R230" i="21"/>
  <c r="R231" i="21"/>
  <c r="R232" i="21"/>
  <c r="R233" i="21"/>
  <c r="R260" i="21"/>
  <c r="R261" i="21"/>
  <c r="R262" i="21"/>
  <c r="R263" i="21"/>
  <c r="R264" i="21"/>
  <c r="R291" i="21"/>
  <c r="R292" i="21"/>
  <c r="R293" i="21"/>
  <c r="R294" i="21"/>
  <c r="R295" i="21"/>
  <c r="AG12" i="21"/>
  <c r="AG13" i="21"/>
  <c r="AG14" i="21"/>
  <c r="AG15" i="21"/>
  <c r="AG16" i="21"/>
  <c r="AG43" i="21"/>
  <c r="AG44" i="21"/>
  <c r="AG45" i="21"/>
  <c r="AG46" i="21"/>
  <c r="AG47" i="21"/>
  <c r="AG74" i="21"/>
  <c r="AG75" i="21"/>
  <c r="AG76" i="21"/>
  <c r="AG77" i="21"/>
  <c r="AG78" i="21"/>
  <c r="AG105" i="21"/>
  <c r="AG106" i="21"/>
  <c r="AG107" i="21"/>
  <c r="AG108" i="21"/>
  <c r="AG109" i="21"/>
  <c r="AG136" i="21"/>
  <c r="AG137" i="21"/>
  <c r="AG138" i="21"/>
  <c r="AG139" i="21"/>
  <c r="AG140" i="21"/>
  <c r="AG167" i="21"/>
  <c r="AG168" i="21"/>
  <c r="AG169" i="21"/>
  <c r="AG170" i="21"/>
  <c r="AG171" i="21"/>
  <c r="AG198" i="21"/>
  <c r="AG199" i="21"/>
  <c r="AG200" i="21"/>
  <c r="AG201" i="21"/>
  <c r="AG202" i="21"/>
  <c r="AG229" i="21"/>
  <c r="AG230" i="21"/>
  <c r="AG231" i="21"/>
  <c r="AG232" i="21"/>
  <c r="AG233" i="21"/>
  <c r="AG260" i="21"/>
  <c r="AG261" i="21"/>
  <c r="AG262" i="21"/>
  <c r="AG263" i="21"/>
  <c r="AG264" i="21"/>
  <c r="AG291" i="21"/>
  <c r="AG292" i="21"/>
  <c r="AG293" i="21"/>
  <c r="AG294" i="21"/>
  <c r="AG295" i="21"/>
  <c r="AV12" i="21"/>
  <c r="AV13" i="21"/>
  <c r="AV14" i="21"/>
  <c r="AV15" i="21"/>
  <c r="AV16" i="21"/>
  <c r="AV44" i="21"/>
  <c r="AV45" i="21"/>
  <c r="AV46" i="21"/>
  <c r="AV47" i="21"/>
  <c r="AV74" i="21"/>
  <c r="AV75" i="21"/>
  <c r="AV76" i="21"/>
  <c r="AV77" i="21"/>
  <c r="AV78" i="21"/>
  <c r="AV105" i="21"/>
  <c r="AV106" i="21"/>
  <c r="AV107" i="21"/>
  <c r="AV108" i="21"/>
  <c r="AV109" i="21"/>
  <c r="AV137" i="21"/>
  <c r="AV138" i="21"/>
  <c r="AV139" i="21"/>
  <c r="AV140" i="21"/>
  <c r="AV167" i="21"/>
  <c r="AV168" i="21"/>
  <c r="AV169" i="21"/>
  <c r="AV170" i="21"/>
  <c r="AV171" i="21"/>
  <c r="AV198" i="21"/>
  <c r="AV199" i="21"/>
  <c r="AV200" i="21"/>
  <c r="AV201" i="21"/>
  <c r="AV202" i="21"/>
  <c r="AV229" i="21"/>
  <c r="AV230" i="21"/>
  <c r="AV231" i="21"/>
  <c r="AV232" i="21"/>
  <c r="AV233" i="21"/>
  <c r="R11" i="21"/>
  <c r="R42" i="21"/>
  <c r="R73" i="21"/>
  <c r="R104" i="21"/>
  <c r="R135" i="21"/>
  <c r="R166" i="21"/>
  <c r="R197" i="21"/>
  <c r="R228" i="21"/>
  <c r="R259" i="21"/>
  <c r="R290" i="21"/>
  <c r="AG11" i="21"/>
  <c r="AG42" i="21"/>
  <c r="AG73" i="21"/>
  <c r="AG104" i="21"/>
  <c r="AG135" i="21"/>
  <c r="AG166" i="21"/>
  <c r="AG197" i="21"/>
  <c r="AG228" i="21"/>
  <c r="AG259" i="21"/>
  <c r="AG290" i="21"/>
  <c r="AV11" i="21"/>
  <c r="AV42" i="21"/>
  <c r="AV73" i="21"/>
  <c r="AV104" i="21"/>
  <c r="AV135" i="21"/>
  <c r="AV166" i="21"/>
  <c r="AV197" i="21"/>
  <c r="AV228" i="21"/>
  <c r="C42" i="21"/>
  <c r="C73" i="21"/>
  <c r="C104" i="21"/>
  <c r="C135" i="21"/>
  <c r="C166" i="21"/>
  <c r="C197" i="21"/>
  <c r="C228" i="21"/>
  <c r="C259" i="21"/>
  <c r="C290" i="21"/>
  <c r="C11" i="21"/>
  <c r="BW47" i="31"/>
  <c r="BW46" i="31"/>
  <c r="BW45" i="31"/>
  <c r="BW44" i="31"/>
  <c r="BW43" i="31"/>
  <c r="BW42" i="31"/>
  <c r="BW41" i="31"/>
  <c r="BW40" i="31"/>
  <c r="BW39" i="31"/>
  <c r="BW38" i="31"/>
  <c r="BW37" i="31"/>
  <c r="BW36" i="31"/>
  <c r="BW35" i="31"/>
  <c r="BW34" i="31"/>
  <c r="BW33" i="31"/>
  <c r="BW32" i="31"/>
  <c r="BW31" i="31"/>
  <c r="BW30" i="31"/>
  <c r="BW29" i="31"/>
  <c r="BW28" i="31"/>
  <c r="BW27" i="31"/>
  <c r="BW26" i="31"/>
  <c r="BW25" i="31"/>
  <c r="BW24" i="31"/>
  <c r="BW23" i="31"/>
  <c r="BW22" i="31"/>
  <c r="BW21" i="31"/>
  <c r="BW20" i="31"/>
  <c r="BW19" i="31"/>
  <c r="BW18" i="31"/>
  <c r="BW17" i="31"/>
  <c r="BW16" i="31"/>
  <c r="BW15" i="31"/>
  <c r="BW14" i="31"/>
  <c r="BW13" i="31"/>
  <c r="BW12" i="31"/>
  <c r="BW11" i="31"/>
  <c r="BW10" i="31"/>
  <c r="BW9" i="31"/>
  <c r="BW8" i="31"/>
  <c r="BW7" i="31"/>
  <c r="BW6" i="31"/>
  <c r="BS47" i="31"/>
  <c r="BS46" i="31"/>
  <c r="BS45" i="31"/>
  <c r="BS44" i="31"/>
  <c r="BS43" i="31"/>
  <c r="BS42" i="31"/>
  <c r="BS41" i="31"/>
  <c r="BS40" i="31"/>
  <c r="BS39" i="31"/>
  <c r="BS38" i="31"/>
  <c r="BS37" i="31"/>
  <c r="BS36" i="31"/>
  <c r="BS35" i="31"/>
  <c r="BS34" i="31"/>
  <c r="BS33" i="31"/>
  <c r="BS32" i="31"/>
  <c r="BS31" i="31"/>
  <c r="BS30" i="31"/>
  <c r="BS29" i="31"/>
  <c r="BS28" i="31"/>
  <c r="BS27" i="31"/>
  <c r="BS26" i="31"/>
  <c r="BS25" i="31"/>
  <c r="BS24" i="31"/>
  <c r="BS23" i="31"/>
  <c r="BS22" i="31"/>
  <c r="BS21" i="31"/>
  <c r="BS20" i="31"/>
  <c r="BS19" i="31"/>
  <c r="BS18" i="31"/>
  <c r="BS17" i="31"/>
  <c r="BS16" i="31"/>
  <c r="BS15" i="31"/>
  <c r="BS14" i="31"/>
  <c r="BS13" i="31"/>
  <c r="BS12" i="31"/>
  <c r="BS11" i="31"/>
  <c r="BS10" i="31"/>
  <c r="BS9" i="31"/>
  <c r="BS8" i="31"/>
  <c r="BS7" i="31"/>
  <c r="BS6" i="31"/>
  <c r="BO47" i="31"/>
  <c r="BO46" i="31"/>
  <c r="U44" i="18" s="1"/>
  <c r="BO45" i="31"/>
  <c r="BO44" i="31"/>
  <c r="BO43" i="31"/>
  <c r="BO42" i="31"/>
  <c r="BO41" i="31"/>
  <c r="U39" i="18" s="1"/>
  <c r="BO40" i="31"/>
  <c r="BO39" i="31"/>
  <c r="U37" i="18" s="1"/>
  <c r="BO38" i="31"/>
  <c r="BO37" i="31"/>
  <c r="U35" i="18" s="1"/>
  <c r="BO36" i="31"/>
  <c r="BO35" i="31"/>
  <c r="U33" i="18" s="1"/>
  <c r="BO34" i="31"/>
  <c r="BO33" i="31"/>
  <c r="U31" i="18" s="1"/>
  <c r="BO32" i="31"/>
  <c r="BO31" i="31"/>
  <c r="U29" i="18" s="1"/>
  <c r="BO30" i="31"/>
  <c r="BO29" i="31"/>
  <c r="U27" i="18" s="1"/>
  <c r="BO28" i="31"/>
  <c r="BO27" i="31"/>
  <c r="U25" i="18" s="1"/>
  <c r="BO26" i="31"/>
  <c r="BO25" i="31"/>
  <c r="BO24" i="31"/>
  <c r="BO23" i="31"/>
  <c r="U21" i="18" s="1"/>
  <c r="BO22" i="31"/>
  <c r="BO21" i="31"/>
  <c r="BO20" i="31"/>
  <c r="BO19" i="31"/>
  <c r="U17" i="18" s="1"/>
  <c r="BO18" i="31"/>
  <c r="BO17" i="31"/>
  <c r="BO16" i="31"/>
  <c r="BO15" i="31"/>
  <c r="U13" i="18" s="1"/>
  <c r="BO14" i="31"/>
  <c r="BO13" i="31"/>
  <c r="BO12" i="31"/>
  <c r="BO11" i="31"/>
  <c r="U9" i="18" s="1"/>
  <c r="BO10" i="31"/>
  <c r="BO9" i="31"/>
  <c r="BO8" i="31"/>
  <c r="BO7" i="31"/>
  <c r="BO6" i="31"/>
  <c r="BK47" i="31"/>
  <c r="BK46" i="31"/>
  <c r="BK45" i="31"/>
  <c r="BK44" i="31"/>
  <c r="BK43" i="31"/>
  <c r="BK42" i="31"/>
  <c r="BK41" i="31"/>
  <c r="BK40" i="31"/>
  <c r="BK39" i="31"/>
  <c r="BK38" i="31"/>
  <c r="BK37" i="31"/>
  <c r="BK36" i="31"/>
  <c r="BK35" i="31"/>
  <c r="BK34" i="31"/>
  <c r="BK33" i="31"/>
  <c r="BK32" i="31"/>
  <c r="BK31" i="31"/>
  <c r="BK30" i="31"/>
  <c r="BK29" i="31"/>
  <c r="BK28" i="31"/>
  <c r="BK27" i="31"/>
  <c r="BK26" i="31"/>
  <c r="BK25" i="31"/>
  <c r="BK24" i="31"/>
  <c r="BK23" i="31"/>
  <c r="BK22" i="31"/>
  <c r="BK21" i="31"/>
  <c r="BK20" i="31"/>
  <c r="BK19" i="31"/>
  <c r="BK18" i="31"/>
  <c r="BK17" i="31"/>
  <c r="BK16" i="31"/>
  <c r="BK15" i="31"/>
  <c r="BK14" i="31"/>
  <c r="BK13" i="31"/>
  <c r="BK12" i="31"/>
  <c r="BK11" i="31"/>
  <c r="BK10" i="31"/>
  <c r="BK9" i="31"/>
  <c r="BK8" i="31"/>
  <c r="BK7" i="31"/>
  <c r="BK6" i="31"/>
  <c r="BG47" i="31"/>
  <c r="BG46" i="31"/>
  <c r="BG45" i="31"/>
  <c r="BG44" i="31"/>
  <c r="BG43" i="31"/>
  <c r="BG42" i="31"/>
  <c r="BG41" i="31"/>
  <c r="BG40" i="31"/>
  <c r="BG39" i="31"/>
  <c r="BG38" i="31"/>
  <c r="BG37" i="31"/>
  <c r="BG36" i="31"/>
  <c r="BG35" i="31"/>
  <c r="BG34" i="31"/>
  <c r="BG33" i="31"/>
  <c r="BG32" i="31"/>
  <c r="BG31" i="31"/>
  <c r="BG30" i="31"/>
  <c r="BG29" i="31"/>
  <c r="BG28" i="31"/>
  <c r="BG27" i="31"/>
  <c r="BG26" i="31"/>
  <c r="BG25" i="31"/>
  <c r="BG24" i="31"/>
  <c r="BG23" i="31"/>
  <c r="BG22" i="31"/>
  <c r="BG21" i="31"/>
  <c r="BG20" i="31"/>
  <c r="BG19" i="31"/>
  <c r="BG18" i="31"/>
  <c r="BG17" i="31"/>
  <c r="BG16" i="31"/>
  <c r="BG15" i="31"/>
  <c r="BG14" i="31"/>
  <c r="BG13" i="31"/>
  <c r="BG12" i="31"/>
  <c r="BG11" i="31"/>
  <c r="BG10" i="31"/>
  <c r="BG9" i="31"/>
  <c r="BG8" i="31"/>
  <c r="BG7" i="31"/>
  <c r="BG6" i="31"/>
  <c r="BC47" i="31"/>
  <c r="BC46" i="31"/>
  <c r="T44" i="18" s="1"/>
  <c r="BC45" i="31"/>
  <c r="BC44" i="31"/>
  <c r="T42" i="18" s="1"/>
  <c r="BC43" i="31"/>
  <c r="BC42" i="31"/>
  <c r="T40" i="18" s="1"/>
  <c r="BC41" i="31"/>
  <c r="BC40" i="31"/>
  <c r="BC39" i="31"/>
  <c r="BC38" i="31"/>
  <c r="T36" i="18" s="1"/>
  <c r="BC37" i="31"/>
  <c r="BC36" i="31"/>
  <c r="BC35" i="31"/>
  <c r="T33" i="18" s="1"/>
  <c r="BC34" i="31"/>
  <c r="T32" i="18" s="1"/>
  <c r="BC33" i="31"/>
  <c r="BC32" i="31"/>
  <c r="BC31" i="31"/>
  <c r="BC30" i="31"/>
  <c r="T28" i="18" s="1"/>
  <c r="BC29" i="31"/>
  <c r="BC28" i="31"/>
  <c r="BC27" i="31"/>
  <c r="BC26" i="31"/>
  <c r="T24" i="18" s="1"/>
  <c r="BC25" i="31"/>
  <c r="BC24" i="31"/>
  <c r="BC23" i="31"/>
  <c r="BC22" i="31"/>
  <c r="T20" i="18" s="1"/>
  <c r="BC21" i="31"/>
  <c r="BC20" i="31"/>
  <c r="BC19" i="31"/>
  <c r="BC18" i="31"/>
  <c r="T16" i="18" s="1"/>
  <c r="BC17" i="31"/>
  <c r="BC16" i="31"/>
  <c r="BC15" i="31"/>
  <c r="BC14" i="31"/>
  <c r="T12" i="18" s="1"/>
  <c r="BC13" i="31"/>
  <c r="BC12" i="31"/>
  <c r="BC11" i="31"/>
  <c r="BC10" i="31"/>
  <c r="T8" i="18" s="1"/>
  <c r="BC9" i="31"/>
  <c r="BC8" i="31"/>
  <c r="BC7" i="31"/>
  <c r="BC6" i="31"/>
  <c r="AY47" i="31"/>
  <c r="AY46" i="31"/>
  <c r="AY45" i="31"/>
  <c r="AY44" i="31"/>
  <c r="AY43" i="31"/>
  <c r="AY42" i="31"/>
  <c r="AY41" i="31"/>
  <c r="AY40" i="31"/>
  <c r="AY39" i="31"/>
  <c r="AY38" i="31"/>
  <c r="AY37" i="31"/>
  <c r="AY36" i="31"/>
  <c r="AY35" i="31"/>
  <c r="AY34" i="31"/>
  <c r="AY33" i="31"/>
  <c r="AY32" i="31"/>
  <c r="AY31" i="31"/>
  <c r="AY30" i="31"/>
  <c r="AY29" i="31"/>
  <c r="AY28" i="31"/>
  <c r="AY27" i="31"/>
  <c r="AY26" i="31"/>
  <c r="AY25" i="31"/>
  <c r="AY24" i="31"/>
  <c r="AY23" i="31"/>
  <c r="AY22" i="31"/>
  <c r="AY21" i="31"/>
  <c r="AY20" i="31"/>
  <c r="AY19" i="31"/>
  <c r="AY18" i="31"/>
  <c r="AY17" i="31"/>
  <c r="AY16" i="31"/>
  <c r="AY15" i="31"/>
  <c r="AY14" i="31"/>
  <c r="AY13" i="31"/>
  <c r="AY12" i="31"/>
  <c r="AY11" i="31"/>
  <c r="AY10" i="31"/>
  <c r="AY9" i="31"/>
  <c r="AY8" i="31"/>
  <c r="AY7" i="31"/>
  <c r="AY6" i="31"/>
  <c r="AU47" i="31"/>
  <c r="AU46" i="31"/>
  <c r="AU45" i="31"/>
  <c r="AU44" i="31"/>
  <c r="AU43" i="31"/>
  <c r="AU42" i="31"/>
  <c r="AU41" i="31"/>
  <c r="AU40" i="31"/>
  <c r="AU39" i="31"/>
  <c r="AU38" i="31"/>
  <c r="S36" i="18" s="1"/>
  <c r="AU37" i="31"/>
  <c r="AU36" i="31"/>
  <c r="AU35" i="31"/>
  <c r="AU34" i="31"/>
  <c r="S32" i="18" s="1"/>
  <c r="AU33" i="31"/>
  <c r="AU32" i="31"/>
  <c r="AU31" i="31"/>
  <c r="AU30" i="31"/>
  <c r="S28" i="18" s="1"/>
  <c r="AU29" i="31"/>
  <c r="AU28" i="31"/>
  <c r="AU27" i="31"/>
  <c r="AU26" i="31"/>
  <c r="AU25" i="31"/>
  <c r="AU24" i="31"/>
  <c r="AU23" i="31"/>
  <c r="AU22" i="31"/>
  <c r="S20" i="18" s="1"/>
  <c r="AU21" i="31"/>
  <c r="AU20" i="31"/>
  <c r="AU19" i="31"/>
  <c r="AU18" i="31"/>
  <c r="AU17" i="31"/>
  <c r="AU16" i="31"/>
  <c r="AU15" i="31"/>
  <c r="AU14" i="31"/>
  <c r="AU13" i="31"/>
  <c r="AU12" i="31"/>
  <c r="AU11" i="31"/>
  <c r="AU10" i="31"/>
  <c r="AU9" i="31"/>
  <c r="AU8" i="31"/>
  <c r="AU7" i="31"/>
  <c r="AU6" i="31"/>
  <c r="AQ47" i="31"/>
  <c r="S45" i="18" s="1"/>
  <c r="AQ46" i="31"/>
  <c r="AQ45" i="31"/>
  <c r="AQ44" i="31"/>
  <c r="AQ43" i="31"/>
  <c r="AQ42" i="31"/>
  <c r="AQ41" i="31"/>
  <c r="AQ40" i="31"/>
  <c r="AQ39" i="31"/>
  <c r="AQ38" i="31"/>
  <c r="AQ37" i="31"/>
  <c r="AQ36" i="31"/>
  <c r="AQ35" i="31"/>
  <c r="AQ34" i="31"/>
  <c r="AQ33" i="31"/>
  <c r="AQ32" i="31"/>
  <c r="AQ31" i="31"/>
  <c r="AQ30" i="31"/>
  <c r="AQ29" i="31"/>
  <c r="S27" i="18" s="1"/>
  <c r="AQ28" i="31"/>
  <c r="AQ27" i="31"/>
  <c r="AQ26" i="31"/>
  <c r="AQ25" i="31"/>
  <c r="S23" i="18" s="1"/>
  <c r="AQ24" i="31"/>
  <c r="AQ23" i="31"/>
  <c r="AQ22" i="31"/>
  <c r="AQ21" i="31"/>
  <c r="S19" i="18" s="1"/>
  <c r="AQ20" i="31"/>
  <c r="AQ19" i="31"/>
  <c r="AQ18" i="31"/>
  <c r="AQ17" i="31"/>
  <c r="S15" i="18" s="1"/>
  <c r="AQ16" i="31"/>
  <c r="AQ15" i="31"/>
  <c r="AQ14" i="31"/>
  <c r="AQ13" i="31"/>
  <c r="S11" i="18" s="1"/>
  <c r="AQ12" i="31"/>
  <c r="AQ11" i="31"/>
  <c r="AQ10" i="31"/>
  <c r="AQ9" i="31"/>
  <c r="S7" i="18" s="1"/>
  <c r="AQ8" i="31"/>
  <c r="AQ7" i="31"/>
  <c r="AQ6" i="31"/>
  <c r="AM47" i="31"/>
  <c r="AM46" i="31"/>
  <c r="AM45" i="31"/>
  <c r="AM44" i="31"/>
  <c r="AM43" i="31"/>
  <c r="AM42" i="31"/>
  <c r="AM41" i="31"/>
  <c r="AM40" i="31"/>
  <c r="AM39" i="31"/>
  <c r="AM38" i="31"/>
  <c r="AM37" i="31"/>
  <c r="AM36" i="31"/>
  <c r="AM35" i="31"/>
  <c r="AM34" i="31"/>
  <c r="AM33" i="31"/>
  <c r="AM32" i="31"/>
  <c r="AM31" i="31"/>
  <c r="AM30" i="31"/>
  <c r="AM29" i="31"/>
  <c r="AM28" i="31"/>
  <c r="AM27" i="31"/>
  <c r="AM26" i="31"/>
  <c r="AM25" i="31"/>
  <c r="AM24" i="31"/>
  <c r="AM23" i="31"/>
  <c r="AM22" i="31"/>
  <c r="AM21" i="31"/>
  <c r="AM20" i="31"/>
  <c r="AM19" i="31"/>
  <c r="AM18" i="31"/>
  <c r="AM17" i="31"/>
  <c r="AM16" i="31"/>
  <c r="AM15" i="31"/>
  <c r="AM14" i="31"/>
  <c r="AM13" i="31"/>
  <c r="AM12" i="31"/>
  <c r="AM11" i="31"/>
  <c r="AM10" i="31"/>
  <c r="AM9" i="31"/>
  <c r="AM8" i="31"/>
  <c r="AM7" i="31"/>
  <c r="AM6" i="31"/>
  <c r="AI47" i="31"/>
  <c r="AI46" i="31"/>
  <c r="AI45" i="31"/>
  <c r="AI44" i="31"/>
  <c r="AI43" i="31"/>
  <c r="AI42" i="31"/>
  <c r="AI41" i="31"/>
  <c r="AI40" i="31"/>
  <c r="AI39" i="31"/>
  <c r="AI38" i="31"/>
  <c r="AI37" i="31"/>
  <c r="AI36" i="31"/>
  <c r="AI35" i="31"/>
  <c r="AI34" i="31"/>
  <c r="AI33" i="31"/>
  <c r="AI32" i="31"/>
  <c r="AI31" i="31"/>
  <c r="AI30" i="31"/>
  <c r="AI29" i="31"/>
  <c r="AI28" i="31"/>
  <c r="AI27" i="31"/>
  <c r="AI26" i="31"/>
  <c r="AI25" i="31"/>
  <c r="AI24" i="31"/>
  <c r="AI23" i="31"/>
  <c r="AI22" i="31"/>
  <c r="AI21" i="31"/>
  <c r="AI20" i="31"/>
  <c r="AI19" i="31"/>
  <c r="AI18" i="31"/>
  <c r="AI17" i="31"/>
  <c r="AI16" i="31"/>
  <c r="AI15" i="31"/>
  <c r="AI14" i="31"/>
  <c r="AI13" i="31"/>
  <c r="AI12" i="31"/>
  <c r="AI11" i="31"/>
  <c r="AI10" i="31"/>
  <c r="AI9" i="31"/>
  <c r="AI8" i="31"/>
  <c r="AI7" i="31"/>
  <c r="AI6" i="31"/>
  <c r="AE47" i="31"/>
  <c r="AE46" i="31"/>
  <c r="AE45" i="31"/>
  <c r="R43" i="18" s="1"/>
  <c r="AE44" i="31"/>
  <c r="AE43" i="31"/>
  <c r="R41" i="18" s="1"/>
  <c r="AE42" i="31"/>
  <c r="AE41" i="31"/>
  <c r="R39" i="18" s="1"/>
  <c r="AE40" i="31"/>
  <c r="AE39" i="31"/>
  <c r="R37" i="18" s="1"/>
  <c r="AE38" i="31"/>
  <c r="AE37" i="31"/>
  <c r="R35" i="18" s="1"/>
  <c r="AE36" i="31"/>
  <c r="AE35" i="31"/>
  <c r="R33" i="18" s="1"/>
  <c r="AE34" i="31"/>
  <c r="AE33" i="31"/>
  <c r="R31" i="18" s="1"/>
  <c r="AE32" i="31"/>
  <c r="AE31" i="31"/>
  <c r="R29" i="18" s="1"/>
  <c r="AE30" i="31"/>
  <c r="AE29" i="31"/>
  <c r="R27" i="18" s="1"/>
  <c r="AE28" i="31"/>
  <c r="AE27" i="31"/>
  <c r="R25" i="18" s="1"/>
  <c r="AE26" i="31"/>
  <c r="AE25" i="31"/>
  <c r="R23" i="18" s="1"/>
  <c r="AE24" i="31"/>
  <c r="AE23" i="31"/>
  <c r="R21" i="18" s="1"/>
  <c r="AE22" i="31"/>
  <c r="AE21" i="31"/>
  <c r="R19" i="18" s="1"/>
  <c r="AE20" i="31"/>
  <c r="AE19" i="31"/>
  <c r="R17" i="18" s="1"/>
  <c r="AE18" i="31"/>
  <c r="AE17" i="31"/>
  <c r="R15" i="18" s="1"/>
  <c r="AE16" i="31"/>
  <c r="AE15" i="31"/>
  <c r="R13" i="18" s="1"/>
  <c r="AE14" i="31"/>
  <c r="AE13" i="31"/>
  <c r="R11" i="18" s="1"/>
  <c r="AE12" i="31"/>
  <c r="AE11" i="31"/>
  <c r="R9" i="18" s="1"/>
  <c r="AE10" i="31"/>
  <c r="AE9" i="31"/>
  <c r="R7" i="18" s="1"/>
  <c r="AE8" i="31"/>
  <c r="AE7" i="31"/>
  <c r="R5" i="18" s="1"/>
  <c r="AE6" i="31"/>
  <c r="AA47" i="31"/>
  <c r="AA46" i="31"/>
  <c r="AA45" i="31"/>
  <c r="AA44" i="31"/>
  <c r="AA43" i="31"/>
  <c r="AA42" i="31"/>
  <c r="AA41" i="31"/>
  <c r="AA40" i="31"/>
  <c r="AA39" i="31"/>
  <c r="AA38" i="31"/>
  <c r="AA37" i="31"/>
  <c r="AA36" i="31"/>
  <c r="AA35" i="31"/>
  <c r="AA34" i="31"/>
  <c r="AA33" i="31"/>
  <c r="AA32" i="31"/>
  <c r="AA31" i="31"/>
  <c r="AA30" i="31"/>
  <c r="AA29" i="31"/>
  <c r="AA28" i="31"/>
  <c r="AA27" i="31"/>
  <c r="AA26" i="31"/>
  <c r="AA25" i="31"/>
  <c r="AA24" i="31"/>
  <c r="AA23" i="31"/>
  <c r="AA22" i="31"/>
  <c r="AA21" i="31"/>
  <c r="AA20" i="31"/>
  <c r="AA19" i="31"/>
  <c r="AA18" i="31"/>
  <c r="AA17" i="31"/>
  <c r="AA16" i="31"/>
  <c r="AA15" i="31"/>
  <c r="AA14" i="31"/>
  <c r="AA13" i="31"/>
  <c r="AA12" i="31"/>
  <c r="AA11" i="31"/>
  <c r="AA10" i="31"/>
  <c r="AA9" i="31"/>
  <c r="AA8" i="31"/>
  <c r="AA7" i="31"/>
  <c r="AA6" i="31"/>
  <c r="W47" i="31"/>
  <c r="W46" i="31"/>
  <c r="W45" i="31"/>
  <c r="W44" i="31"/>
  <c r="W43" i="31"/>
  <c r="W42" i="31"/>
  <c r="W41" i="31"/>
  <c r="W40" i="31"/>
  <c r="W39" i="31"/>
  <c r="W38" i="31"/>
  <c r="W37" i="31"/>
  <c r="W36" i="31"/>
  <c r="W35" i="31"/>
  <c r="W34" i="31"/>
  <c r="W33" i="31"/>
  <c r="W32" i="31"/>
  <c r="W31" i="31"/>
  <c r="W30" i="31"/>
  <c r="W29" i="31"/>
  <c r="W28" i="31"/>
  <c r="W27" i="31"/>
  <c r="W26" i="31"/>
  <c r="W25" i="31"/>
  <c r="W24" i="31"/>
  <c r="W23" i="31"/>
  <c r="W22" i="31"/>
  <c r="W21" i="31"/>
  <c r="W20" i="31"/>
  <c r="W19" i="31"/>
  <c r="W18" i="31"/>
  <c r="W17" i="31"/>
  <c r="W16" i="31"/>
  <c r="W15" i="31"/>
  <c r="W14" i="31"/>
  <c r="W13" i="31"/>
  <c r="W12" i="31"/>
  <c r="W11" i="31"/>
  <c r="W10" i="31"/>
  <c r="W9" i="31"/>
  <c r="W8" i="31"/>
  <c r="W7" i="31"/>
  <c r="W6" i="31"/>
  <c r="S47" i="31"/>
  <c r="S46" i="31"/>
  <c r="S45" i="31"/>
  <c r="S44" i="31"/>
  <c r="Q42" i="18" s="1"/>
  <c r="S43" i="31"/>
  <c r="S42" i="31"/>
  <c r="S41" i="31"/>
  <c r="S40" i="31"/>
  <c r="S39" i="31"/>
  <c r="S38" i="31"/>
  <c r="S37" i="31"/>
  <c r="S36" i="31"/>
  <c r="S35" i="31"/>
  <c r="S34" i="31"/>
  <c r="S33" i="31"/>
  <c r="S32" i="31"/>
  <c r="S31" i="31"/>
  <c r="Q29" i="18" s="1"/>
  <c r="S30" i="31"/>
  <c r="S29" i="31"/>
  <c r="S28" i="31"/>
  <c r="S27" i="31"/>
  <c r="Q25" i="18" s="1"/>
  <c r="S26" i="31"/>
  <c r="S25" i="31"/>
  <c r="S24" i="31"/>
  <c r="S23" i="31"/>
  <c r="Q21" i="18" s="1"/>
  <c r="S22" i="31"/>
  <c r="S21" i="31"/>
  <c r="S20" i="31"/>
  <c r="S19" i="31"/>
  <c r="Q17" i="18" s="1"/>
  <c r="S18" i="31"/>
  <c r="S17" i="31"/>
  <c r="S16" i="31"/>
  <c r="S15" i="31"/>
  <c r="Q13" i="18" s="1"/>
  <c r="S14" i="31"/>
  <c r="S13" i="31"/>
  <c r="S12" i="31"/>
  <c r="S11" i="31"/>
  <c r="Q9" i="18" s="1"/>
  <c r="S10" i="31"/>
  <c r="S9" i="31"/>
  <c r="S8" i="31"/>
  <c r="S7" i="31"/>
  <c r="Q5" i="18" s="1"/>
  <c r="S6" i="31"/>
  <c r="O47" i="31"/>
  <c r="O46" i="31"/>
  <c r="O45" i="31"/>
  <c r="O44" i="31"/>
  <c r="O43" i="31"/>
  <c r="O42" i="31"/>
  <c r="O41" i="31"/>
  <c r="O40" i="31"/>
  <c r="O39" i="31"/>
  <c r="O38" i="31"/>
  <c r="O37" i="31"/>
  <c r="O36" i="31"/>
  <c r="O35" i="31"/>
  <c r="O34" i="31"/>
  <c r="O33" i="31"/>
  <c r="O32" i="31"/>
  <c r="O31" i="31"/>
  <c r="O30" i="31"/>
  <c r="O29" i="31"/>
  <c r="O28" i="31"/>
  <c r="O27" i="31"/>
  <c r="O26" i="31"/>
  <c r="O25" i="31"/>
  <c r="O24" i="31"/>
  <c r="O23" i="31"/>
  <c r="O22" i="31"/>
  <c r="O21" i="31"/>
  <c r="O20" i="31"/>
  <c r="O19" i="31"/>
  <c r="O18" i="31"/>
  <c r="O17" i="31"/>
  <c r="O16" i="31"/>
  <c r="O15" i="31"/>
  <c r="O14" i="31"/>
  <c r="O13" i="31"/>
  <c r="O12" i="31"/>
  <c r="O11" i="31"/>
  <c r="O10" i="31"/>
  <c r="O9" i="31"/>
  <c r="O8" i="31"/>
  <c r="O7" i="31"/>
  <c r="O6" i="31"/>
  <c r="K47" i="31"/>
  <c r="K46" i="31"/>
  <c r="K45" i="31"/>
  <c r="K44" i="31"/>
  <c r="K43" i="31"/>
  <c r="K42" i="31"/>
  <c r="K41" i="31"/>
  <c r="K40" i="31"/>
  <c r="K39" i="31"/>
  <c r="K38" i="31"/>
  <c r="K37" i="31"/>
  <c r="K36" i="31"/>
  <c r="K35" i="31"/>
  <c r="K34" i="31"/>
  <c r="K33" i="31"/>
  <c r="K32" i="31"/>
  <c r="K31" i="31"/>
  <c r="P29" i="18" s="1"/>
  <c r="K30" i="31"/>
  <c r="K29" i="31"/>
  <c r="K28" i="31"/>
  <c r="K27" i="31"/>
  <c r="P25" i="18" s="1"/>
  <c r="K26" i="31"/>
  <c r="K25" i="31"/>
  <c r="K24" i="31"/>
  <c r="K23" i="31"/>
  <c r="P21" i="18" s="1"/>
  <c r="K22" i="31"/>
  <c r="K21" i="31"/>
  <c r="K20" i="31"/>
  <c r="K19" i="31"/>
  <c r="P17" i="18" s="1"/>
  <c r="K18" i="31"/>
  <c r="K17" i="31"/>
  <c r="K16" i="31"/>
  <c r="K15" i="31"/>
  <c r="P13" i="18" s="1"/>
  <c r="K14" i="31"/>
  <c r="K13" i="31"/>
  <c r="K12" i="31"/>
  <c r="K11" i="31"/>
  <c r="K10" i="31"/>
  <c r="K9" i="31"/>
  <c r="K8" i="31"/>
  <c r="K7" i="31"/>
  <c r="K6" i="31"/>
  <c r="G7" i="31"/>
  <c r="G8" i="31"/>
  <c r="G9" i="31"/>
  <c r="P7" i="18" s="1"/>
  <c r="G10" i="31"/>
  <c r="G11" i="31"/>
  <c r="G12" i="31"/>
  <c r="G13" i="31"/>
  <c r="G14" i="31"/>
  <c r="G15" i="31"/>
  <c r="G16" i="31"/>
  <c r="P14" i="18" s="1"/>
  <c r="G17" i="31"/>
  <c r="G18" i="31"/>
  <c r="G19" i="31"/>
  <c r="G20" i="31"/>
  <c r="P18" i="18" s="1"/>
  <c r="G21" i="31"/>
  <c r="G22" i="31"/>
  <c r="P20" i="18" s="1"/>
  <c r="G23" i="31"/>
  <c r="G24" i="31"/>
  <c r="P22" i="18" s="1"/>
  <c r="G25" i="31"/>
  <c r="G26" i="31"/>
  <c r="P24" i="18" s="1"/>
  <c r="G27" i="31"/>
  <c r="G28" i="31"/>
  <c r="P26" i="18" s="1"/>
  <c r="G29" i="31"/>
  <c r="G30" i="31"/>
  <c r="P28" i="18" s="1"/>
  <c r="G31" i="31"/>
  <c r="G32" i="31"/>
  <c r="P30" i="18" s="1"/>
  <c r="G33" i="31"/>
  <c r="G34" i="31"/>
  <c r="P32" i="18" s="1"/>
  <c r="G35" i="31"/>
  <c r="G36" i="31"/>
  <c r="P34" i="18" s="1"/>
  <c r="G37" i="31"/>
  <c r="G38" i="31"/>
  <c r="P36" i="18" s="1"/>
  <c r="G39" i="31"/>
  <c r="G40" i="31"/>
  <c r="P38" i="18" s="1"/>
  <c r="G41" i="31"/>
  <c r="G42" i="31"/>
  <c r="P40" i="18" s="1"/>
  <c r="G43" i="31"/>
  <c r="G44" i="31"/>
  <c r="P42" i="18" s="1"/>
  <c r="G45" i="31"/>
  <c r="G46" i="31"/>
  <c r="P44" i="18" s="1"/>
  <c r="G47" i="31"/>
  <c r="G6" i="31"/>
  <c r="A5" i="23"/>
  <c r="B3" i="23"/>
  <c r="C3" i="23"/>
  <c r="A3" i="23"/>
  <c r="I4" i="22"/>
  <c r="I7" i="22"/>
  <c r="I8" i="22"/>
  <c r="I9" i="22"/>
  <c r="I10" i="22"/>
  <c r="I11" i="22"/>
  <c r="I12" i="22"/>
  <c r="I13" i="22"/>
  <c r="I14" i="22"/>
  <c r="I15" i="22"/>
  <c r="I16" i="22"/>
  <c r="I17" i="22"/>
  <c r="I18" i="22"/>
  <c r="I19" i="22"/>
  <c r="I20" i="22"/>
  <c r="I21" i="22"/>
  <c r="I22" i="22"/>
  <c r="I23" i="22"/>
  <c r="I24" i="22"/>
  <c r="I25" i="22"/>
  <c r="I26" i="22"/>
  <c r="I27" i="22"/>
  <c r="I28" i="22"/>
  <c r="I29" i="22"/>
  <c r="I30" i="22"/>
  <c r="I31" i="22"/>
  <c r="I32" i="22"/>
  <c r="I33" i="22"/>
  <c r="I34" i="22"/>
  <c r="I35" i="22"/>
  <c r="I36" i="22"/>
  <c r="I37" i="22"/>
  <c r="I38" i="22"/>
  <c r="I39" i="22"/>
  <c r="I40" i="22"/>
  <c r="I41" i="22"/>
  <c r="I42" i="22"/>
  <c r="I43" i="22"/>
  <c r="I44" i="22"/>
  <c r="I45" i="22"/>
  <c r="I46" i="22"/>
  <c r="I47" i="22"/>
  <c r="I6" i="22"/>
  <c r="H5" i="22"/>
  <c r="N5" i="22" s="1"/>
  <c r="G5" i="22"/>
  <c r="M5" i="22" s="1"/>
  <c r="F5" i="22"/>
  <c r="L5" i="22" s="1"/>
  <c r="E5" i="22"/>
  <c r="K5" i="22" s="1"/>
  <c r="D5" i="22"/>
  <c r="J5" i="22" s="1"/>
  <c r="C7" i="29"/>
  <c r="C7" i="31" s="1"/>
  <c r="C8" i="29"/>
  <c r="C8" i="31" s="1"/>
  <c r="C9" i="29"/>
  <c r="C9" i="31" s="1"/>
  <c r="C10" i="29"/>
  <c r="C10" i="31" s="1"/>
  <c r="C11" i="29"/>
  <c r="C11" i="31" s="1"/>
  <c r="C12" i="29"/>
  <c r="C12" i="31" s="1"/>
  <c r="C13" i="29"/>
  <c r="C13" i="31" s="1"/>
  <c r="C14" i="29"/>
  <c r="C14" i="31" s="1"/>
  <c r="C15" i="29"/>
  <c r="C15" i="31" s="1"/>
  <c r="C16" i="29"/>
  <c r="C16" i="31" s="1"/>
  <c r="C17" i="29"/>
  <c r="C17" i="31" s="1"/>
  <c r="C18" i="29"/>
  <c r="C18" i="31" s="1"/>
  <c r="C19" i="29"/>
  <c r="C19" i="31" s="1"/>
  <c r="C20" i="29"/>
  <c r="C20" i="31" s="1"/>
  <c r="C21" i="29"/>
  <c r="C21" i="31" s="1"/>
  <c r="C22" i="29"/>
  <c r="C22" i="31" s="1"/>
  <c r="C23" i="29"/>
  <c r="C23" i="31" s="1"/>
  <c r="C24" i="29"/>
  <c r="C24" i="31" s="1"/>
  <c r="C25" i="29"/>
  <c r="C25" i="31" s="1"/>
  <c r="C26" i="29"/>
  <c r="C26" i="31" s="1"/>
  <c r="C27" i="29"/>
  <c r="C27" i="31" s="1"/>
  <c r="C28" i="29"/>
  <c r="C28" i="31" s="1"/>
  <c r="C29" i="29"/>
  <c r="C29" i="31" s="1"/>
  <c r="C30" i="29"/>
  <c r="C30" i="31" s="1"/>
  <c r="C31" i="29"/>
  <c r="C31" i="31" s="1"/>
  <c r="C32" i="29"/>
  <c r="C32" i="31" s="1"/>
  <c r="C33" i="29"/>
  <c r="C33" i="31" s="1"/>
  <c r="C34" i="29"/>
  <c r="C34" i="31" s="1"/>
  <c r="C35" i="29"/>
  <c r="C35" i="31" s="1"/>
  <c r="C36" i="29"/>
  <c r="C36" i="31" s="1"/>
  <c r="C37" i="29"/>
  <c r="C37" i="31" s="1"/>
  <c r="C38" i="29"/>
  <c r="C38" i="31" s="1"/>
  <c r="C39" i="29"/>
  <c r="C39" i="31" s="1"/>
  <c r="C40" i="29"/>
  <c r="C40" i="31" s="1"/>
  <c r="C41" i="29"/>
  <c r="C41" i="31" s="1"/>
  <c r="C42" i="29"/>
  <c r="C42" i="31" s="1"/>
  <c r="C43" i="29"/>
  <c r="C43" i="31" s="1"/>
  <c r="C44" i="29"/>
  <c r="C44" i="31" s="1"/>
  <c r="C45" i="29"/>
  <c r="C45" i="31" s="1"/>
  <c r="C46" i="29"/>
  <c r="C46" i="31" s="1"/>
  <c r="C47" i="29"/>
  <c r="C47" i="31" s="1"/>
  <c r="C6" i="29"/>
  <c r="C6" i="31" s="1"/>
  <c r="A8" i="2"/>
  <c r="P11" i="18" l="1"/>
  <c r="P15" i="18"/>
  <c r="P19" i="18"/>
  <c r="P23" i="18"/>
  <c r="S290" i="21" s="1"/>
  <c r="P31" i="18"/>
  <c r="P35" i="18"/>
  <c r="S31" i="18"/>
  <c r="S35" i="18"/>
  <c r="AW45" i="21" s="1"/>
  <c r="S39" i="18"/>
  <c r="T41" i="18"/>
  <c r="P16" i="18"/>
  <c r="P12" i="18"/>
  <c r="D259" i="21" s="1"/>
  <c r="P8" i="18"/>
  <c r="Q8" i="18"/>
  <c r="Q12" i="18"/>
  <c r="Q16" i="18"/>
  <c r="S74" i="21" s="1"/>
  <c r="Q20" i="18"/>
  <c r="Q24" i="18"/>
  <c r="Q28" i="18"/>
  <c r="Q32" i="18"/>
  <c r="AH260" i="21" s="1"/>
  <c r="Q36" i="18"/>
  <c r="Q40" i="18"/>
  <c r="Q44" i="18"/>
  <c r="Q18" i="18"/>
  <c r="S136" i="21" s="1"/>
  <c r="Q22" i="18"/>
  <c r="Q26" i="18"/>
  <c r="Q30" i="18"/>
  <c r="Q34" i="18"/>
  <c r="AW12" i="21" s="1"/>
  <c r="Q38" i="18"/>
  <c r="R6" i="18"/>
  <c r="R10" i="18"/>
  <c r="R14" i="18"/>
  <c r="S13" i="21" s="1"/>
  <c r="R18" i="18"/>
  <c r="R22" i="18"/>
  <c r="R26" i="18"/>
  <c r="AH75" i="21" s="1"/>
  <c r="R30" i="18"/>
  <c r="AH199" i="21" s="1"/>
  <c r="R42" i="18"/>
  <c r="R4" i="18"/>
  <c r="S44" i="18"/>
  <c r="P33" i="18"/>
  <c r="AH290" i="21" s="1"/>
  <c r="P37" i="18"/>
  <c r="P41" i="18"/>
  <c r="P45" i="18"/>
  <c r="A7" i="35"/>
  <c r="A7" i="38"/>
  <c r="A7" i="37"/>
  <c r="O6" i="22"/>
  <c r="BE7" i="18"/>
  <c r="BE38" i="18"/>
  <c r="BG27" i="18"/>
  <c r="O47" i="22"/>
  <c r="O39" i="22"/>
  <c r="O35" i="22"/>
  <c r="O31" i="22"/>
  <c r="O27" i="22"/>
  <c r="O23" i="22"/>
  <c r="O19" i="22"/>
  <c r="O15" i="22"/>
  <c r="BC17" i="18"/>
  <c r="BD4" i="18"/>
  <c r="BG8" i="18"/>
  <c r="U7" i="18"/>
  <c r="U11" i="18"/>
  <c r="U15" i="18"/>
  <c r="S47" i="21" s="1"/>
  <c r="U19" i="18"/>
  <c r="S171" i="21" s="1"/>
  <c r="U23" i="18"/>
  <c r="S295" i="21" s="1"/>
  <c r="U8" i="18"/>
  <c r="D140" i="21" s="1"/>
  <c r="U12" i="18"/>
  <c r="D264" i="21" s="1"/>
  <c r="U16" i="18"/>
  <c r="S78" i="21" s="1"/>
  <c r="U20" i="18"/>
  <c r="U24" i="18"/>
  <c r="AH16" i="21" s="1"/>
  <c r="U28" i="18"/>
  <c r="AH140" i="21" s="1"/>
  <c r="U32" i="18"/>
  <c r="AH264" i="21" s="1"/>
  <c r="U36" i="18"/>
  <c r="AW78" i="21" s="1"/>
  <c r="U40" i="18"/>
  <c r="AW202" i="21" s="1"/>
  <c r="U26" i="18"/>
  <c r="AH78" i="21" s="1"/>
  <c r="U38" i="18"/>
  <c r="AW140" i="21" s="1"/>
  <c r="U30" i="18"/>
  <c r="AH202" i="21" s="1"/>
  <c r="U34" i="18"/>
  <c r="AW16" i="21" s="1"/>
  <c r="U41" i="18"/>
  <c r="AW233" i="21" s="1"/>
  <c r="T5" i="18"/>
  <c r="T9" i="18"/>
  <c r="T13" i="18"/>
  <c r="D294" i="21" s="1"/>
  <c r="T17" i="18"/>
  <c r="S108" i="21" s="1"/>
  <c r="T21" i="18"/>
  <c r="T25" i="18"/>
  <c r="T29" i="18"/>
  <c r="AH170" i="21" s="1"/>
  <c r="T6" i="18"/>
  <c r="D77" i="21" s="1"/>
  <c r="T10" i="18"/>
  <c r="T14" i="18"/>
  <c r="S15" i="21" s="1"/>
  <c r="T18" i="18"/>
  <c r="S139" i="21" s="1"/>
  <c r="T22" i="18"/>
  <c r="S263" i="21" s="1"/>
  <c r="T26" i="18"/>
  <c r="T30" i="18"/>
  <c r="AH201" i="21" s="1"/>
  <c r="T34" i="18"/>
  <c r="AW15" i="21" s="1"/>
  <c r="T38" i="18"/>
  <c r="AW139" i="21" s="1"/>
  <c r="S24" i="18"/>
  <c r="S9" i="18"/>
  <c r="D169" i="21" s="1"/>
  <c r="S13" i="18"/>
  <c r="D293" i="21" s="1"/>
  <c r="S21" i="18"/>
  <c r="S231" i="21" s="1"/>
  <c r="S25" i="18"/>
  <c r="S29" i="18"/>
  <c r="AH169" i="21" s="1"/>
  <c r="S33" i="18"/>
  <c r="AH293" i="21" s="1"/>
  <c r="S37" i="18"/>
  <c r="AW107" i="21" s="1"/>
  <c r="S41" i="18"/>
  <c r="AW231" i="21" s="1"/>
  <c r="S40" i="18"/>
  <c r="AW200" i="21" s="1"/>
  <c r="S8" i="18"/>
  <c r="D138" i="21" s="1"/>
  <c r="S12" i="18"/>
  <c r="D262" i="21" s="1"/>
  <c r="S16" i="18"/>
  <c r="S76" i="21" s="1"/>
  <c r="R34" i="18"/>
  <c r="AW13" i="21" s="1"/>
  <c r="R38" i="18"/>
  <c r="AW137" i="21" s="1"/>
  <c r="Q4" i="18"/>
  <c r="D12" i="21" s="1"/>
  <c r="Q33" i="18"/>
  <c r="Q37" i="18"/>
  <c r="AW105" i="21" s="1"/>
  <c r="Q41" i="18"/>
  <c r="AW229" i="21" s="1"/>
  <c r="P6" i="18"/>
  <c r="D73" i="21" s="1"/>
  <c r="P10" i="18"/>
  <c r="D197" i="21" s="1"/>
  <c r="U43" i="18"/>
  <c r="AW295" i="21" s="1"/>
  <c r="U45" i="18"/>
  <c r="BL47" i="21" s="1"/>
  <c r="T45" i="18"/>
  <c r="BL46" i="21" s="1"/>
  <c r="S43" i="18"/>
  <c r="R45" i="18"/>
  <c r="BL44" i="21" s="1"/>
  <c r="Q45" i="18"/>
  <c r="BL43" i="21" s="1"/>
  <c r="P43" i="18"/>
  <c r="AW290" i="21" s="1"/>
  <c r="P39" i="18"/>
  <c r="P27" i="18"/>
  <c r="AH104" i="21" s="1"/>
  <c r="A9" i="2"/>
  <c r="AW73" i="21"/>
  <c r="S73" i="21"/>
  <c r="D136" i="21"/>
  <c r="S198" i="21"/>
  <c r="AW74" i="21"/>
  <c r="S260" i="21"/>
  <c r="D75" i="21"/>
  <c r="S261" i="21"/>
  <c r="AW261" i="21"/>
  <c r="AH77" i="21"/>
  <c r="D104" i="21"/>
  <c r="S228" i="21"/>
  <c r="D43" i="21"/>
  <c r="D291" i="21"/>
  <c r="AH43" i="21"/>
  <c r="D106" i="21"/>
  <c r="D230" i="21"/>
  <c r="S44" i="21"/>
  <c r="S168" i="21"/>
  <c r="S292" i="21"/>
  <c r="AH106" i="21"/>
  <c r="AH230" i="21"/>
  <c r="AW44" i="21"/>
  <c r="AW168" i="21"/>
  <c r="AW292" i="21"/>
  <c r="AH45" i="21"/>
  <c r="BL45" i="21"/>
  <c r="D171" i="21"/>
  <c r="D295" i="21"/>
  <c r="S109" i="21"/>
  <c r="S233" i="21"/>
  <c r="AH47" i="21"/>
  <c r="AH171" i="21"/>
  <c r="AH295" i="21"/>
  <c r="AW109" i="21"/>
  <c r="AW228" i="21"/>
  <c r="AW197" i="21"/>
  <c r="AH135" i="21"/>
  <c r="S197" i="21"/>
  <c r="AH136" i="21"/>
  <c r="AW198" i="21"/>
  <c r="AH198" i="21"/>
  <c r="AW263" i="21"/>
  <c r="D290" i="21"/>
  <c r="S104" i="21"/>
  <c r="AH42" i="21"/>
  <c r="AH166" i="21"/>
  <c r="AW104" i="21"/>
  <c r="BL42" i="21"/>
  <c r="D167" i="21"/>
  <c r="S105" i="21"/>
  <c r="S229" i="21"/>
  <c r="AH167" i="21"/>
  <c r="AW259" i="21"/>
  <c r="AW135" i="21"/>
  <c r="AW11" i="21"/>
  <c r="AH197" i="21"/>
  <c r="AH73" i="21"/>
  <c r="S259" i="21"/>
  <c r="S135" i="21"/>
  <c r="S11" i="21"/>
  <c r="AW260" i="21"/>
  <c r="S200" i="21"/>
  <c r="AH138" i="21"/>
  <c r="AH262" i="21"/>
  <c r="AW76" i="21"/>
  <c r="D139" i="21"/>
  <c r="D263" i="21"/>
  <c r="S77" i="21"/>
  <c r="S201" i="21"/>
  <c r="AH15" i="21"/>
  <c r="AH139" i="21"/>
  <c r="AH263" i="21"/>
  <c r="AW77" i="21"/>
  <c r="AW201" i="21"/>
  <c r="AH14" i="21"/>
  <c r="AH259" i="21"/>
  <c r="AH11" i="21"/>
  <c r="D135" i="21"/>
  <c r="D260" i="21"/>
  <c r="AH12" i="21"/>
  <c r="BL12" i="21"/>
  <c r="AH74" i="21"/>
  <c r="AW136" i="21"/>
  <c r="D199" i="21"/>
  <c r="S137" i="21"/>
  <c r="D201" i="21"/>
  <c r="S202" i="21"/>
  <c r="D228" i="21"/>
  <c r="S42" i="21"/>
  <c r="S166" i="21"/>
  <c r="AH228" i="21"/>
  <c r="AW42" i="21"/>
  <c r="AW166" i="21"/>
  <c r="AH291" i="21"/>
  <c r="D44" i="21"/>
  <c r="D168" i="21"/>
  <c r="D292" i="21"/>
  <c r="S106" i="21"/>
  <c r="S230" i="21"/>
  <c r="AH44" i="21"/>
  <c r="AH168" i="21"/>
  <c r="AH292" i="21"/>
  <c r="AW106" i="21"/>
  <c r="AW230" i="21"/>
  <c r="D107" i="21"/>
  <c r="D231" i="21"/>
  <c r="S45" i="21"/>
  <c r="S169" i="21"/>
  <c r="S293" i="21"/>
  <c r="AH107" i="21"/>
  <c r="AH231" i="21"/>
  <c r="AW169" i="21"/>
  <c r="AW293" i="21"/>
  <c r="D46" i="21"/>
  <c r="D170" i="21"/>
  <c r="S232" i="21"/>
  <c r="AH46" i="21"/>
  <c r="AH294" i="21"/>
  <c r="AW232" i="21"/>
  <c r="D109" i="21"/>
  <c r="D233" i="21"/>
  <c r="AH109" i="21"/>
  <c r="AH233" i="21"/>
  <c r="AW47" i="21"/>
  <c r="AW171" i="21"/>
  <c r="BG4" i="18"/>
  <c r="BC4" i="18"/>
  <c r="BG35" i="18"/>
  <c r="BC25" i="18"/>
  <c r="BE14" i="18"/>
  <c r="BF4" i="18"/>
  <c r="BG43" i="18"/>
  <c r="BC33" i="18"/>
  <c r="BE22" i="18"/>
  <c r="BE11" i="18"/>
  <c r="BC6" i="18"/>
  <c r="F197" i="21"/>
  <c r="F11" i="21"/>
  <c r="BE4" i="18"/>
  <c r="BC41" i="18"/>
  <c r="BE30" i="18"/>
  <c r="BG19" i="18"/>
  <c r="BC10" i="18"/>
  <c r="O43" i="22"/>
  <c r="BF5" i="18"/>
  <c r="F46" i="21"/>
  <c r="O46" i="22"/>
  <c r="O42" i="22"/>
  <c r="O38" i="22"/>
  <c r="O34" i="22"/>
  <c r="O30" i="22"/>
  <c r="O26" i="22"/>
  <c r="O22" i="22"/>
  <c r="O18" i="22"/>
  <c r="O14" i="22"/>
  <c r="O10" i="22"/>
  <c r="O44" i="22"/>
  <c r="O40" i="22"/>
  <c r="O36" i="22"/>
  <c r="O32" i="22"/>
  <c r="O28" i="22"/>
  <c r="O24" i="22"/>
  <c r="O20" i="22"/>
  <c r="O16" i="22"/>
  <c r="BE5" i="18"/>
  <c r="F45" i="21"/>
  <c r="BG45" i="18"/>
  <c r="BC43" i="18"/>
  <c r="BE40" i="18"/>
  <c r="BG37" i="18"/>
  <c r="BC35" i="18"/>
  <c r="BE32" i="18"/>
  <c r="BG29" i="18"/>
  <c r="BC27" i="18"/>
  <c r="BE24" i="18"/>
  <c r="BG21" i="18"/>
  <c r="BC19" i="18"/>
  <c r="BE16" i="18"/>
  <c r="BG13" i="18"/>
  <c r="BC11" i="18"/>
  <c r="BG9" i="18"/>
  <c r="BE8" i="18"/>
  <c r="BC7" i="18"/>
  <c r="BD5" i="18"/>
  <c r="O45" i="22"/>
  <c r="O41" i="22"/>
  <c r="O37" i="22"/>
  <c r="O33" i="22"/>
  <c r="O29" i="22"/>
  <c r="O25" i="22"/>
  <c r="O21" i="22"/>
  <c r="O17" i="22"/>
  <c r="O13" i="22"/>
  <c r="O9" i="22"/>
  <c r="O11" i="22"/>
  <c r="BC45" i="18"/>
  <c r="BE42" i="18"/>
  <c r="BG39" i="18"/>
  <c r="BC37" i="18"/>
  <c r="BE34" i="18"/>
  <c r="BG31" i="18"/>
  <c r="BC29" i="18"/>
  <c r="BE26" i="18"/>
  <c r="BG23" i="18"/>
  <c r="BC21" i="18"/>
  <c r="BE18" i="18"/>
  <c r="BG15" i="18"/>
  <c r="BC13" i="18"/>
  <c r="BG10" i="18"/>
  <c r="BE9" i="18"/>
  <c r="BC8" i="18"/>
  <c r="BG6" i="18"/>
  <c r="BC5" i="18"/>
  <c r="O12" i="22"/>
  <c r="O8" i="22"/>
  <c r="BG5" i="18"/>
  <c r="F47" i="21"/>
  <c r="BE44" i="18"/>
  <c r="BG41" i="18"/>
  <c r="BC39" i="18"/>
  <c r="BE36" i="18"/>
  <c r="BG33" i="18"/>
  <c r="BC31" i="18"/>
  <c r="BE28" i="18"/>
  <c r="BG25" i="18"/>
  <c r="BC23" i="18"/>
  <c r="BE20" i="18"/>
  <c r="BG17" i="18"/>
  <c r="BC15" i="18"/>
  <c r="BD12" i="18"/>
  <c r="BE10" i="18"/>
  <c r="BC9" i="18"/>
  <c r="BG7" i="18"/>
  <c r="BE6" i="18"/>
  <c r="BB5" i="18"/>
  <c r="BF45" i="18"/>
  <c r="BB45" i="18"/>
  <c r="BD44" i="18"/>
  <c r="BF43" i="18"/>
  <c r="BB43" i="18"/>
  <c r="BD42" i="18"/>
  <c r="BF41" i="18"/>
  <c r="BB41" i="18"/>
  <c r="BD40" i="18"/>
  <c r="BF39" i="18"/>
  <c r="BB39" i="18"/>
  <c r="BD38" i="18"/>
  <c r="BF37" i="18"/>
  <c r="BB37" i="18"/>
  <c r="BD36" i="18"/>
  <c r="BF35" i="18"/>
  <c r="BB35" i="18"/>
  <c r="BD34" i="18"/>
  <c r="BF33" i="18"/>
  <c r="BB33" i="18"/>
  <c r="BD32" i="18"/>
  <c r="BF31" i="18"/>
  <c r="BB31" i="18"/>
  <c r="BD30" i="18"/>
  <c r="BF29" i="18"/>
  <c r="BB29" i="18"/>
  <c r="BD28" i="18"/>
  <c r="BF27" i="18"/>
  <c r="BB27" i="18"/>
  <c r="BD26" i="18"/>
  <c r="BF25" i="18"/>
  <c r="BB25" i="18"/>
  <c r="BD24" i="18"/>
  <c r="BF23" i="18"/>
  <c r="BB23" i="18"/>
  <c r="BD22" i="18"/>
  <c r="BF21" i="18"/>
  <c r="BB21" i="18"/>
  <c r="BD20" i="18"/>
  <c r="BF19" i="18"/>
  <c r="BB19" i="18"/>
  <c r="BD18" i="18"/>
  <c r="BF17" i="18"/>
  <c r="BB17" i="18"/>
  <c r="BD16" i="18"/>
  <c r="BF15" i="18"/>
  <c r="BB15" i="18"/>
  <c r="BD14" i="18"/>
  <c r="BF13" i="18"/>
  <c r="BB13" i="18"/>
  <c r="BE45" i="18"/>
  <c r="BG44" i="18"/>
  <c r="BC44" i="18"/>
  <c r="BE43" i="18"/>
  <c r="BG42" i="18"/>
  <c r="BC42" i="18"/>
  <c r="BE41" i="18"/>
  <c r="BG40" i="18"/>
  <c r="BC40" i="18"/>
  <c r="BE39" i="18"/>
  <c r="BG38" i="18"/>
  <c r="BC38" i="18"/>
  <c r="BE37" i="18"/>
  <c r="BG36" i="18"/>
  <c r="BC36" i="18"/>
  <c r="BE35" i="18"/>
  <c r="BG34" i="18"/>
  <c r="BC34" i="18"/>
  <c r="BE33" i="18"/>
  <c r="BG32" i="18"/>
  <c r="BC32" i="18"/>
  <c r="BE31" i="18"/>
  <c r="BG30" i="18"/>
  <c r="BC30" i="18"/>
  <c r="BE29" i="18"/>
  <c r="BG28" i="18"/>
  <c r="BC28" i="18"/>
  <c r="BE27" i="18"/>
  <c r="BG26" i="18"/>
  <c r="BC26" i="18"/>
  <c r="BE25" i="18"/>
  <c r="BG24" i="18"/>
  <c r="BC24" i="18"/>
  <c r="BE23" i="18"/>
  <c r="BG22" i="18"/>
  <c r="BC22" i="18"/>
  <c r="BE21" i="18"/>
  <c r="BG20" i="18"/>
  <c r="BC20" i="18"/>
  <c r="BE19" i="18"/>
  <c r="BG18" i="18"/>
  <c r="BC18" i="18"/>
  <c r="BE17" i="18"/>
  <c r="BG16" i="18"/>
  <c r="BC16" i="18"/>
  <c r="BE15" i="18"/>
  <c r="BG14" i="18"/>
  <c r="BC14" i="18"/>
  <c r="BE13" i="18"/>
  <c r="BD45" i="18"/>
  <c r="BF44" i="18"/>
  <c r="BB44" i="18"/>
  <c r="BD43" i="18"/>
  <c r="BF42" i="18"/>
  <c r="BB42" i="18"/>
  <c r="BD41" i="18"/>
  <c r="BF40" i="18"/>
  <c r="BB40" i="18"/>
  <c r="BD39" i="18"/>
  <c r="BF38" i="18"/>
  <c r="BB38" i="18"/>
  <c r="BD37" i="18"/>
  <c r="BF36" i="18"/>
  <c r="BB36" i="18"/>
  <c r="BD35" i="18"/>
  <c r="BF34" i="18"/>
  <c r="BB34" i="18"/>
  <c r="BD33" i="18"/>
  <c r="BF32" i="18"/>
  <c r="BB32" i="18"/>
  <c r="BD31" i="18"/>
  <c r="BF30" i="18"/>
  <c r="BB30" i="18"/>
  <c r="BD29" i="18"/>
  <c r="BF28" i="18"/>
  <c r="BB28" i="18"/>
  <c r="BD27" i="18"/>
  <c r="BF26" i="18"/>
  <c r="BB26" i="18"/>
  <c r="BD25" i="18"/>
  <c r="BF24" i="18"/>
  <c r="BB24" i="18"/>
  <c r="BD23" i="18"/>
  <c r="BF22" i="18"/>
  <c r="BB22" i="18"/>
  <c r="BD21" i="18"/>
  <c r="BF20" i="18"/>
  <c r="BB20" i="18"/>
  <c r="BD19" i="18"/>
  <c r="BF18" i="18"/>
  <c r="BB18" i="18"/>
  <c r="BD17" i="18"/>
  <c r="BF16" i="18"/>
  <c r="BB16" i="18"/>
  <c r="BD15" i="18"/>
  <c r="BF14" i="18"/>
  <c r="BB14" i="18"/>
  <c r="BD13" i="18"/>
  <c r="BC12" i="18"/>
  <c r="BF12" i="18"/>
  <c r="BB12" i="18"/>
  <c r="BE12" i="18"/>
  <c r="BD11" i="18"/>
  <c r="BF10" i="18"/>
  <c r="BD9" i="18"/>
  <c r="BF8" i="18"/>
  <c r="BB8" i="18"/>
  <c r="BD7" i="18"/>
  <c r="BF6" i="18"/>
  <c r="BB6" i="18"/>
  <c r="BG11" i="18"/>
  <c r="BF11" i="18"/>
  <c r="BB11" i="18"/>
  <c r="BD10" i="18"/>
  <c r="BF9" i="18"/>
  <c r="BB9" i="18"/>
  <c r="BD8" i="18"/>
  <c r="BF7" i="18"/>
  <c r="BB7" i="18"/>
  <c r="BD6" i="18"/>
  <c r="U5" i="18"/>
  <c r="U6" i="18"/>
  <c r="U10" i="18"/>
  <c r="U14" i="18"/>
  <c r="U18" i="18"/>
  <c r="U22" i="18"/>
  <c r="U42" i="18"/>
  <c r="T37" i="18"/>
  <c r="T7" i="18"/>
  <c r="T11" i="18"/>
  <c r="T15" i="18"/>
  <c r="T19" i="18"/>
  <c r="T23" i="18"/>
  <c r="T27" i="18"/>
  <c r="T31" i="18"/>
  <c r="T35" i="18"/>
  <c r="T39" i="18"/>
  <c r="T43" i="18"/>
  <c r="S17" i="18"/>
  <c r="S10" i="18"/>
  <c r="S22" i="18"/>
  <c r="S38" i="18"/>
  <c r="S6" i="18"/>
  <c r="S14" i="18"/>
  <c r="S18" i="18"/>
  <c r="S26" i="18"/>
  <c r="S30" i="18"/>
  <c r="S34" i="18"/>
  <c r="S42" i="18"/>
  <c r="S5" i="18"/>
  <c r="R32" i="18"/>
  <c r="R36" i="18"/>
  <c r="R40" i="18"/>
  <c r="R8" i="18"/>
  <c r="R12" i="18"/>
  <c r="R16" i="18"/>
  <c r="R20" i="18"/>
  <c r="R24" i="18"/>
  <c r="R28" i="18"/>
  <c r="R44" i="18"/>
  <c r="Q6" i="18"/>
  <c r="Q10" i="18"/>
  <c r="Q14" i="18"/>
  <c r="Q7" i="18"/>
  <c r="Q11" i="18"/>
  <c r="Q15" i="18"/>
  <c r="Q19" i="18"/>
  <c r="Q23" i="18"/>
  <c r="Q27" i="18"/>
  <c r="Q31" i="18"/>
  <c r="Q35" i="18"/>
  <c r="Q39" i="18"/>
  <c r="Q43" i="18"/>
  <c r="P9" i="18"/>
  <c r="P5" i="18"/>
  <c r="BG12" i="18"/>
  <c r="AV136" i="21"/>
  <c r="AV43" i="21"/>
  <c r="D13" i="21"/>
  <c r="BL13" i="21"/>
  <c r="U4" i="18"/>
  <c r="T4" i="18"/>
  <c r="S4" i="18"/>
  <c r="I31" i="32"/>
  <c r="O5" i="32"/>
  <c r="F31" i="32"/>
  <c r="G31" i="32"/>
  <c r="P4" i="18"/>
  <c r="O7" i="22"/>
  <c r="A10" i="2" l="1"/>
  <c r="A8" i="38"/>
  <c r="A8" i="37"/>
  <c r="A8" i="35"/>
  <c r="D229" i="21"/>
  <c r="AW199" i="21"/>
  <c r="S262" i="21"/>
  <c r="D108" i="21"/>
  <c r="S291" i="21"/>
  <c r="AW75" i="21"/>
  <c r="S14" i="21"/>
  <c r="AW46" i="21"/>
  <c r="AW108" i="21"/>
  <c r="AH105" i="21"/>
  <c r="D74" i="21"/>
  <c r="S138" i="21"/>
  <c r="S294" i="21"/>
  <c r="S140" i="21"/>
  <c r="AW167" i="21"/>
  <c r="D105" i="21"/>
  <c r="S75" i="21"/>
  <c r="AW14" i="21"/>
  <c r="D200" i="21"/>
  <c r="S170" i="21"/>
  <c r="S16" i="21"/>
  <c r="AW43" i="21"/>
  <c r="S12" i="21"/>
  <c r="D261" i="21"/>
  <c r="AH261" i="21"/>
  <c r="AH200" i="21"/>
  <c r="D76" i="21"/>
  <c r="S107" i="21"/>
  <c r="AH232" i="21"/>
  <c r="S46" i="21"/>
  <c r="AW264" i="21"/>
  <c r="D202" i="21"/>
  <c r="AW291" i="21"/>
  <c r="S199" i="21"/>
  <c r="AW262" i="21"/>
  <c r="AW170" i="21"/>
  <c r="D47" i="21"/>
  <c r="D42" i="21"/>
  <c r="S167" i="21"/>
  <c r="AH137" i="21"/>
  <c r="D166" i="21"/>
  <c r="AH229" i="21"/>
  <c r="S43" i="21"/>
  <c r="D198" i="21"/>
  <c r="AH13" i="21"/>
  <c r="D137" i="21"/>
  <c r="D45" i="21"/>
  <c r="AH76" i="21"/>
  <c r="AW138" i="21"/>
  <c r="AW294" i="21"/>
  <c r="AH108" i="21"/>
  <c r="D232" i="21"/>
  <c r="S264" i="21"/>
  <c r="D78" i="21"/>
  <c r="D11" i="21"/>
  <c r="BL11" i="21"/>
  <c r="D15" i="21"/>
  <c r="BL15" i="21"/>
  <c r="D16" i="21"/>
  <c r="BL16" i="21"/>
  <c r="D14" i="21"/>
  <c r="BL14" i="21"/>
  <c r="A11" i="2" l="1"/>
  <c r="A9" i="38"/>
  <c r="A9" i="37"/>
  <c r="A9" i="35"/>
  <c r="AA4" i="30"/>
  <c r="W4" i="30"/>
  <c r="S4" i="30"/>
  <c r="O4" i="30"/>
  <c r="K4" i="30"/>
  <c r="G4" i="30"/>
  <c r="AA47" i="30"/>
  <c r="O45" i="18" s="1"/>
  <c r="AA46" i="30"/>
  <c r="O44" i="18" s="1"/>
  <c r="AA45" i="30"/>
  <c r="O43" i="18" s="1"/>
  <c r="AA44" i="30"/>
  <c r="O42" i="18" s="1"/>
  <c r="AA43" i="30"/>
  <c r="O41" i="18" s="1"/>
  <c r="AA42" i="30"/>
  <c r="O40" i="18" s="1"/>
  <c r="AA41" i="30"/>
  <c r="O39" i="18" s="1"/>
  <c r="AA40" i="30"/>
  <c r="O38" i="18" s="1"/>
  <c r="AA39" i="30"/>
  <c r="O37" i="18" s="1"/>
  <c r="AA38" i="30"/>
  <c r="O36" i="18" s="1"/>
  <c r="AA37" i="30"/>
  <c r="O35" i="18" s="1"/>
  <c r="AA36" i="30"/>
  <c r="O34" i="18" s="1"/>
  <c r="AA35" i="30"/>
  <c r="O33" i="18" s="1"/>
  <c r="AA34" i="30"/>
  <c r="O32" i="18" s="1"/>
  <c r="AA33" i="30"/>
  <c r="O31" i="18" s="1"/>
  <c r="AA32" i="30"/>
  <c r="O30" i="18" s="1"/>
  <c r="AA31" i="30"/>
  <c r="O29" i="18" s="1"/>
  <c r="AA30" i="30"/>
  <c r="O28" i="18" s="1"/>
  <c r="AM28" i="18" s="1"/>
  <c r="AA29" i="30"/>
  <c r="O27" i="18" s="1"/>
  <c r="AA28" i="30"/>
  <c r="O26" i="18" s="1"/>
  <c r="AA27" i="30"/>
  <c r="O25" i="18" s="1"/>
  <c r="AA26" i="30"/>
  <c r="O24" i="18" s="1"/>
  <c r="AM24" i="18" s="1"/>
  <c r="AA25" i="30"/>
  <c r="O23" i="18" s="1"/>
  <c r="AA24" i="30"/>
  <c r="O22" i="18" s="1"/>
  <c r="AA23" i="30"/>
  <c r="O21" i="18" s="1"/>
  <c r="AA22" i="30"/>
  <c r="O20" i="18" s="1"/>
  <c r="AM20" i="18" s="1"/>
  <c r="AA21" i="30"/>
  <c r="O19" i="18" s="1"/>
  <c r="AA20" i="30"/>
  <c r="O18" i="18" s="1"/>
  <c r="AA19" i="30"/>
  <c r="O17" i="18" s="1"/>
  <c r="AA18" i="30"/>
  <c r="O16" i="18" s="1"/>
  <c r="AM16" i="18" s="1"/>
  <c r="AA17" i="30"/>
  <c r="O15" i="18" s="1"/>
  <c r="AA16" i="30"/>
  <c r="O14" i="18" s="1"/>
  <c r="AA15" i="30"/>
  <c r="O13" i="18" s="1"/>
  <c r="AA14" i="30"/>
  <c r="O12" i="18" s="1"/>
  <c r="AM12" i="18" s="1"/>
  <c r="AA13" i="30"/>
  <c r="O11" i="18" s="1"/>
  <c r="AA12" i="30"/>
  <c r="O10" i="18" s="1"/>
  <c r="AA11" i="30"/>
  <c r="O9" i="18" s="1"/>
  <c r="AA10" i="30"/>
  <c r="O8" i="18" s="1"/>
  <c r="AM8" i="18" s="1"/>
  <c r="AA9" i="30"/>
  <c r="O7" i="18" s="1"/>
  <c r="AA8" i="30"/>
  <c r="O6" i="18" s="1"/>
  <c r="AA7" i="30"/>
  <c r="O5" i="18" s="1"/>
  <c r="AA6" i="30"/>
  <c r="O4" i="18" s="1"/>
  <c r="W47" i="30"/>
  <c r="N45" i="18" s="1"/>
  <c r="W46" i="30"/>
  <c r="N44" i="18" s="1"/>
  <c r="W45" i="30"/>
  <c r="N43" i="18" s="1"/>
  <c r="W44" i="30"/>
  <c r="N42" i="18" s="1"/>
  <c r="AL42" i="18" s="1"/>
  <c r="W43" i="30"/>
  <c r="N41" i="18" s="1"/>
  <c r="W42" i="30"/>
  <c r="N40" i="18" s="1"/>
  <c r="W41" i="30"/>
  <c r="N39" i="18" s="1"/>
  <c r="W40" i="30"/>
  <c r="N38" i="18" s="1"/>
  <c r="AL38" i="18" s="1"/>
  <c r="W39" i="30"/>
  <c r="N37" i="18" s="1"/>
  <c r="W38" i="30"/>
  <c r="N36" i="18" s="1"/>
  <c r="W37" i="30"/>
  <c r="N35" i="18" s="1"/>
  <c r="W36" i="30"/>
  <c r="N34" i="18" s="1"/>
  <c r="AL34" i="18" s="1"/>
  <c r="W35" i="30"/>
  <c r="N33" i="18" s="1"/>
  <c r="W34" i="30"/>
  <c r="N32" i="18" s="1"/>
  <c r="W33" i="30"/>
  <c r="N31" i="18" s="1"/>
  <c r="W32" i="30"/>
  <c r="N30" i="18" s="1"/>
  <c r="AL30" i="18" s="1"/>
  <c r="W31" i="30"/>
  <c r="N29" i="18" s="1"/>
  <c r="W30" i="30"/>
  <c r="N28" i="18" s="1"/>
  <c r="W29" i="30"/>
  <c r="N27" i="18" s="1"/>
  <c r="W28" i="30"/>
  <c r="N26" i="18" s="1"/>
  <c r="AL26" i="18" s="1"/>
  <c r="W27" i="30"/>
  <c r="N25" i="18" s="1"/>
  <c r="W26" i="30"/>
  <c r="N24" i="18" s="1"/>
  <c r="W25" i="30"/>
  <c r="N23" i="18" s="1"/>
  <c r="W24" i="30"/>
  <c r="N22" i="18" s="1"/>
  <c r="AL22" i="18" s="1"/>
  <c r="W23" i="30"/>
  <c r="N21" i="18" s="1"/>
  <c r="W22" i="30"/>
  <c r="N20" i="18" s="1"/>
  <c r="W21" i="30"/>
  <c r="N19" i="18" s="1"/>
  <c r="W20" i="30"/>
  <c r="N18" i="18" s="1"/>
  <c r="AL18" i="18" s="1"/>
  <c r="W19" i="30"/>
  <c r="N17" i="18" s="1"/>
  <c r="W18" i="30"/>
  <c r="N16" i="18" s="1"/>
  <c r="W17" i="30"/>
  <c r="N15" i="18" s="1"/>
  <c r="W16" i="30"/>
  <c r="N14" i="18" s="1"/>
  <c r="AL14" i="18" s="1"/>
  <c r="W15" i="30"/>
  <c r="N13" i="18" s="1"/>
  <c r="W14" i="30"/>
  <c r="N12" i="18" s="1"/>
  <c r="W13" i="30"/>
  <c r="N11" i="18" s="1"/>
  <c r="W12" i="30"/>
  <c r="N10" i="18" s="1"/>
  <c r="AL10" i="18" s="1"/>
  <c r="W11" i="30"/>
  <c r="N9" i="18" s="1"/>
  <c r="W10" i="30"/>
  <c r="N8" i="18" s="1"/>
  <c r="W9" i="30"/>
  <c r="N7" i="18" s="1"/>
  <c r="W8" i="30"/>
  <c r="N6" i="18" s="1"/>
  <c r="AL6" i="18" s="1"/>
  <c r="W7" i="30"/>
  <c r="N5" i="18" s="1"/>
  <c r="W6" i="30"/>
  <c r="N4" i="18" s="1"/>
  <c r="S47" i="30"/>
  <c r="M45" i="18" s="1"/>
  <c r="S46" i="30"/>
  <c r="M44" i="18" s="1"/>
  <c r="S45" i="30"/>
  <c r="M43" i="18" s="1"/>
  <c r="S44" i="30"/>
  <c r="M42" i="18" s="1"/>
  <c r="S43" i="30"/>
  <c r="M41" i="18" s="1"/>
  <c r="S42" i="30"/>
  <c r="M40" i="18" s="1"/>
  <c r="S41" i="30"/>
  <c r="M39" i="18" s="1"/>
  <c r="AK39" i="18" s="1"/>
  <c r="S40" i="30"/>
  <c r="M38" i="18" s="1"/>
  <c r="S39" i="30"/>
  <c r="M37" i="18" s="1"/>
  <c r="S38" i="30"/>
  <c r="M36" i="18" s="1"/>
  <c r="S37" i="30"/>
  <c r="M35" i="18" s="1"/>
  <c r="AK35" i="18" s="1"/>
  <c r="S36" i="30"/>
  <c r="M34" i="18" s="1"/>
  <c r="S35" i="30"/>
  <c r="M33" i="18" s="1"/>
  <c r="S34" i="30"/>
  <c r="M32" i="18" s="1"/>
  <c r="S33" i="30"/>
  <c r="M31" i="18" s="1"/>
  <c r="AK31" i="18" s="1"/>
  <c r="S32" i="30"/>
  <c r="M30" i="18" s="1"/>
  <c r="S31" i="30"/>
  <c r="M29" i="18" s="1"/>
  <c r="S30" i="30"/>
  <c r="M28" i="18" s="1"/>
  <c r="S29" i="30"/>
  <c r="M27" i="18" s="1"/>
  <c r="AK27" i="18" s="1"/>
  <c r="S28" i="30"/>
  <c r="M26" i="18" s="1"/>
  <c r="S27" i="30"/>
  <c r="M25" i="18" s="1"/>
  <c r="S26" i="30"/>
  <c r="M24" i="18" s="1"/>
  <c r="S25" i="30"/>
  <c r="M23" i="18" s="1"/>
  <c r="AK23" i="18" s="1"/>
  <c r="S24" i="30"/>
  <c r="M22" i="18" s="1"/>
  <c r="S23" i="30"/>
  <c r="M21" i="18" s="1"/>
  <c r="S22" i="30"/>
  <c r="M20" i="18" s="1"/>
  <c r="S21" i="30"/>
  <c r="M19" i="18" s="1"/>
  <c r="AK19" i="18" s="1"/>
  <c r="S20" i="30"/>
  <c r="M18" i="18" s="1"/>
  <c r="S19" i="30"/>
  <c r="M17" i="18" s="1"/>
  <c r="S18" i="30"/>
  <c r="M16" i="18" s="1"/>
  <c r="S17" i="30"/>
  <c r="M15" i="18" s="1"/>
  <c r="AK15" i="18" s="1"/>
  <c r="S16" i="30"/>
  <c r="M14" i="18" s="1"/>
  <c r="S15" i="30"/>
  <c r="M13" i="18" s="1"/>
  <c r="S14" i="30"/>
  <c r="M12" i="18" s="1"/>
  <c r="S13" i="30"/>
  <c r="M11" i="18" s="1"/>
  <c r="AK11" i="18" s="1"/>
  <c r="S12" i="30"/>
  <c r="M10" i="18" s="1"/>
  <c r="S11" i="30"/>
  <c r="M9" i="18" s="1"/>
  <c r="S10" i="30"/>
  <c r="M8" i="18" s="1"/>
  <c r="S9" i="30"/>
  <c r="M7" i="18" s="1"/>
  <c r="AK7" i="18" s="1"/>
  <c r="S8" i="30"/>
  <c r="M6" i="18" s="1"/>
  <c r="S7" i="30"/>
  <c r="M5" i="18" s="1"/>
  <c r="S6" i="30"/>
  <c r="M4" i="18" s="1"/>
  <c r="AK4" i="18" s="1"/>
  <c r="O47" i="30"/>
  <c r="L45" i="18" s="1"/>
  <c r="O46" i="30"/>
  <c r="L44" i="18" s="1"/>
  <c r="O45" i="30"/>
  <c r="L43" i="18" s="1"/>
  <c r="O44" i="30"/>
  <c r="L42" i="18" s="1"/>
  <c r="O43" i="30"/>
  <c r="L41" i="18" s="1"/>
  <c r="AJ41" i="18" s="1"/>
  <c r="O42" i="30"/>
  <c r="L40" i="18" s="1"/>
  <c r="O41" i="30"/>
  <c r="L39" i="18" s="1"/>
  <c r="O40" i="30"/>
  <c r="L38" i="18" s="1"/>
  <c r="O39" i="30"/>
  <c r="L37" i="18" s="1"/>
  <c r="AJ37" i="18" s="1"/>
  <c r="O38" i="30"/>
  <c r="L36" i="18" s="1"/>
  <c r="O37" i="30"/>
  <c r="L35" i="18" s="1"/>
  <c r="O36" i="30"/>
  <c r="L34" i="18" s="1"/>
  <c r="O35" i="30"/>
  <c r="L33" i="18" s="1"/>
  <c r="AJ33" i="18" s="1"/>
  <c r="O34" i="30"/>
  <c r="L32" i="18" s="1"/>
  <c r="O33" i="30"/>
  <c r="L31" i="18" s="1"/>
  <c r="O32" i="30"/>
  <c r="L30" i="18" s="1"/>
  <c r="O31" i="30"/>
  <c r="L29" i="18" s="1"/>
  <c r="AJ29" i="18" s="1"/>
  <c r="O30" i="30"/>
  <c r="L28" i="18" s="1"/>
  <c r="O29" i="30"/>
  <c r="L27" i="18" s="1"/>
  <c r="O28" i="30"/>
  <c r="L26" i="18" s="1"/>
  <c r="O27" i="30"/>
  <c r="L25" i="18" s="1"/>
  <c r="AJ25" i="18" s="1"/>
  <c r="O26" i="30"/>
  <c r="L24" i="18" s="1"/>
  <c r="O25" i="30"/>
  <c r="L23" i="18" s="1"/>
  <c r="O24" i="30"/>
  <c r="L22" i="18" s="1"/>
  <c r="O23" i="30"/>
  <c r="L21" i="18" s="1"/>
  <c r="AJ21" i="18" s="1"/>
  <c r="O22" i="30"/>
  <c r="L20" i="18" s="1"/>
  <c r="O21" i="30"/>
  <c r="L19" i="18" s="1"/>
  <c r="O20" i="30"/>
  <c r="L18" i="18" s="1"/>
  <c r="O19" i="30"/>
  <c r="L17" i="18" s="1"/>
  <c r="AJ17" i="18" s="1"/>
  <c r="O18" i="30"/>
  <c r="L16" i="18" s="1"/>
  <c r="O17" i="30"/>
  <c r="L15" i="18" s="1"/>
  <c r="O16" i="30"/>
  <c r="L14" i="18" s="1"/>
  <c r="O15" i="30"/>
  <c r="L13" i="18" s="1"/>
  <c r="AJ13" i="18" s="1"/>
  <c r="O14" i="30"/>
  <c r="L12" i="18" s="1"/>
  <c r="O13" i="30"/>
  <c r="L11" i="18" s="1"/>
  <c r="O12" i="30"/>
  <c r="L10" i="18" s="1"/>
  <c r="O11" i="30"/>
  <c r="L9" i="18" s="1"/>
  <c r="AJ9" i="18" s="1"/>
  <c r="O10" i="30"/>
  <c r="L8" i="18" s="1"/>
  <c r="O9" i="30"/>
  <c r="L7" i="18" s="1"/>
  <c r="O8" i="30"/>
  <c r="L6" i="18" s="1"/>
  <c r="O7" i="30"/>
  <c r="L5" i="18" s="1"/>
  <c r="AJ5" i="18" s="1"/>
  <c r="O6" i="30"/>
  <c r="L4" i="18" s="1"/>
  <c r="K47" i="30"/>
  <c r="K45" i="18" s="1"/>
  <c r="K46" i="30"/>
  <c r="K44" i="18" s="1"/>
  <c r="AI44" i="18" s="1"/>
  <c r="K45" i="30"/>
  <c r="K43" i="18" s="1"/>
  <c r="K44" i="30"/>
  <c r="K42" i="18" s="1"/>
  <c r="K43" i="30"/>
  <c r="K41" i="18" s="1"/>
  <c r="K42" i="30"/>
  <c r="K40" i="18" s="1"/>
  <c r="AI40" i="18" s="1"/>
  <c r="K41" i="30"/>
  <c r="K39" i="18" s="1"/>
  <c r="K40" i="30"/>
  <c r="K38" i="18" s="1"/>
  <c r="K39" i="30"/>
  <c r="K37" i="18" s="1"/>
  <c r="K38" i="30"/>
  <c r="K36" i="18" s="1"/>
  <c r="AI36" i="18" s="1"/>
  <c r="K37" i="30"/>
  <c r="K35" i="18" s="1"/>
  <c r="K36" i="30"/>
  <c r="K34" i="18" s="1"/>
  <c r="K35" i="30"/>
  <c r="K33" i="18" s="1"/>
  <c r="K34" i="30"/>
  <c r="K32" i="18" s="1"/>
  <c r="AI32" i="18" s="1"/>
  <c r="K33" i="30"/>
  <c r="K31" i="18" s="1"/>
  <c r="K32" i="30"/>
  <c r="K30" i="18" s="1"/>
  <c r="K31" i="30"/>
  <c r="K29" i="18" s="1"/>
  <c r="K30" i="30"/>
  <c r="K28" i="18" s="1"/>
  <c r="AI28" i="18" s="1"/>
  <c r="K29" i="30"/>
  <c r="K27" i="18" s="1"/>
  <c r="K28" i="30"/>
  <c r="K26" i="18" s="1"/>
  <c r="K27" i="30"/>
  <c r="K25" i="18" s="1"/>
  <c r="K26" i="30"/>
  <c r="K24" i="18" s="1"/>
  <c r="AI24" i="18" s="1"/>
  <c r="K25" i="30"/>
  <c r="K23" i="18" s="1"/>
  <c r="K24" i="30"/>
  <c r="K22" i="18" s="1"/>
  <c r="K23" i="30"/>
  <c r="K21" i="18" s="1"/>
  <c r="K22" i="30"/>
  <c r="K20" i="18" s="1"/>
  <c r="AI20" i="18" s="1"/>
  <c r="K21" i="30"/>
  <c r="K19" i="18" s="1"/>
  <c r="K20" i="30"/>
  <c r="K18" i="18" s="1"/>
  <c r="K19" i="30"/>
  <c r="K17" i="18" s="1"/>
  <c r="K18" i="30"/>
  <c r="K16" i="18" s="1"/>
  <c r="AI16" i="18" s="1"/>
  <c r="K17" i="30"/>
  <c r="K15" i="18" s="1"/>
  <c r="K16" i="30"/>
  <c r="K14" i="18" s="1"/>
  <c r="K15" i="30"/>
  <c r="K13" i="18" s="1"/>
  <c r="K14" i="30"/>
  <c r="K12" i="18" s="1"/>
  <c r="AI12" i="18" s="1"/>
  <c r="K13" i="30"/>
  <c r="K11" i="18" s="1"/>
  <c r="K12" i="30"/>
  <c r="K10" i="18" s="1"/>
  <c r="K11" i="30"/>
  <c r="K9" i="18" s="1"/>
  <c r="K10" i="30"/>
  <c r="K8" i="18" s="1"/>
  <c r="AI8" i="18" s="1"/>
  <c r="K9" i="30"/>
  <c r="K7" i="18" s="1"/>
  <c r="K8" i="30"/>
  <c r="K6" i="18" s="1"/>
  <c r="K7" i="30"/>
  <c r="K5" i="18" s="1"/>
  <c r="K6" i="30"/>
  <c r="K4" i="18" s="1"/>
  <c r="G7" i="30"/>
  <c r="J5" i="18" s="1"/>
  <c r="G8" i="30"/>
  <c r="J6" i="18" s="1"/>
  <c r="G9" i="30"/>
  <c r="J7" i="18" s="1"/>
  <c r="G10" i="30"/>
  <c r="J8" i="18" s="1"/>
  <c r="G11" i="30"/>
  <c r="J9" i="18" s="1"/>
  <c r="G12" i="30"/>
  <c r="J10" i="18" s="1"/>
  <c r="G13" i="30"/>
  <c r="J11" i="18" s="1"/>
  <c r="G14" i="30"/>
  <c r="J12" i="18" s="1"/>
  <c r="G15" i="30"/>
  <c r="J13" i="18" s="1"/>
  <c r="G16" i="30"/>
  <c r="J14" i="18" s="1"/>
  <c r="G17" i="30"/>
  <c r="J15" i="18" s="1"/>
  <c r="G18" i="30"/>
  <c r="J16" i="18" s="1"/>
  <c r="G19" i="30"/>
  <c r="J17" i="18" s="1"/>
  <c r="G20" i="30"/>
  <c r="J18" i="18" s="1"/>
  <c r="G21" i="30"/>
  <c r="J19" i="18" s="1"/>
  <c r="G22" i="30"/>
  <c r="J20" i="18" s="1"/>
  <c r="G23" i="30"/>
  <c r="J21" i="18" s="1"/>
  <c r="G24" i="30"/>
  <c r="J22" i="18" s="1"/>
  <c r="G25" i="30"/>
  <c r="J23" i="18" s="1"/>
  <c r="G26" i="30"/>
  <c r="J24" i="18" s="1"/>
  <c r="G27" i="30"/>
  <c r="J25" i="18" s="1"/>
  <c r="G28" i="30"/>
  <c r="J26" i="18" s="1"/>
  <c r="G29" i="30"/>
  <c r="J27" i="18" s="1"/>
  <c r="G30" i="30"/>
  <c r="J28" i="18" s="1"/>
  <c r="G31" i="30"/>
  <c r="J29" i="18" s="1"/>
  <c r="G32" i="30"/>
  <c r="J30" i="18" s="1"/>
  <c r="G33" i="30"/>
  <c r="J31" i="18" s="1"/>
  <c r="G34" i="30"/>
  <c r="J32" i="18" s="1"/>
  <c r="G35" i="30"/>
  <c r="J33" i="18" s="1"/>
  <c r="G36" i="30"/>
  <c r="J34" i="18" s="1"/>
  <c r="G37" i="30"/>
  <c r="J35" i="18" s="1"/>
  <c r="G38" i="30"/>
  <c r="J36" i="18" s="1"/>
  <c r="G39" i="30"/>
  <c r="J37" i="18" s="1"/>
  <c r="G40" i="30"/>
  <c r="J38" i="18" s="1"/>
  <c r="G41" i="30"/>
  <c r="J39" i="18" s="1"/>
  <c r="G42" i="30"/>
  <c r="J40" i="18" s="1"/>
  <c r="G43" i="30"/>
  <c r="J41" i="18" s="1"/>
  <c r="G44" i="30"/>
  <c r="J42" i="18" s="1"/>
  <c r="G45" i="30"/>
  <c r="J43" i="18" s="1"/>
  <c r="G46" i="30"/>
  <c r="J44" i="18" s="1"/>
  <c r="G47" i="30"/>
  <c r="J45" i="18" s="1"/>
  <c r="G6" i="30"/>
  <c r="J4" i="18" s="1"/>
  <c r="O7" i="29"/>
  <c r="W5" i="18" s="1"/>
  <c r="O8" i="29"/>
  <c r="W6" i="18" s="1"/>
  <c r="O9" i="29"/>
  <c r="W7" i="18" s="1"/>
  <c r="O10" i="29"/>
  <c r="W8" i="18" s="1"/>
  <c r="O11" i="29"/>
  <c r="W9" i="18" s="1"/>
  <c r="O12" i="29"/>
  <c r="W10" i="18" s="1"/>
  <c r="O13" i="29"/>
  <c r="W11" i="18" s="1"/>
  <c r="O14" i="29"/>
  <c r="W12" i="18" s="1"/>
  <c r="O15" i="29"/>
  <c r="W13" i="18" s="1"/>
  <c r="O16" i="29"/>
  <c r="W14" i="18" s="1"/>
  <c r="O17" i="29"/>
  <c r="W15" i="18" s="1"/>
  <c r="O18" i="29"/>
  <c r="W16" i="18" s="1"/>
  <c r="O19" i="29"/>
  <c r="W17" i="18" s="1"/>
  <c r="O20" i="29"/>
  <c r="W18" i="18" s="1"/>
  <c r="O21" i="29"/>
  <c r="W19" i="18" s="1"/>
  <c r="O22" i="29"/>
  <c r="W20" i="18" s="1"/>
  <c r="O23" i="29"/>
  <c r="W21" i="18" s="1"/>
  <c r="O24" i="29"/>
  <c r="W22" i="18" s="1"/>
  <c r="O25" i="29"/>
  <c r="W23" i="18" s="1"/>
  <c r="O26" i="29"/>
  <c r="W24" i="18" s="1"/>
  <c r="O27" i="29"/>
  <c r="W25" i="18" s="1"/>
  <c r="O28" i="29"/>
  <c r="W26" i="18" s="1"/>
  <c r="O29" i="29"/>
  <c r="W27" i="18" s="1"/>
  <c r="O30" i="29"/>
  <c r="W28" i="18" s="1"/>
  <c r="O31" i="29"/>
  <c r="W29" i="18" s="1"/>
  <c r="O32" i="29"/>
  <c r="W30" i="18" s="1"/>
  <c r="O33" i="29"/>
  <c r="W31" i="18" s="1"/>
  <c r="O34" i="29"/>
  <c r="W32" i="18" s="1"/>
  <c r="O35" i="29"/>
  <c r="W33" i="18" s="1"/>
  <c r="O36" i="29"/>
  <c r="W34" i="18" s="1"/>
  <c r="O37" i="29"/>
  <c r="W35" i="18" s="1"/>
  <c r="O38" i="29"/>
  <c r="W36" i="18" s="1"/>
  <c r="O39" i="29"/>
  <c r="W37" i="18" s="1"/>
  <c r="O40" i="29"/>
  <c r="W38" i="18" s="1"/>
  <c r="O41" i="29"/>
  <c r="W39" i="18" s="1"/>
  <c r="O42" i="29"/>
  <c r="W40" i="18" s="1"/>
  <c r="O43" i="29"/>
  <c r="W41" i="18" s="1"/>
  <c r="O44" i="29"/>
  <c r="W42" i="18" s="1"/>
  <c r="O45" i="29"/>
  <c r="W43" i="18" s="1"/>
  <c r="O46" i="29"/>
  <c r="W44" i="18" s="1"/>
  <c r="O47" i="29"/>
  <c r="W45" i="18" s="1"/>
  <c r="U7" i="29"/>
  <c r="X5" i="18" s="1"/>
  <c r="U8" i="29"/>
  <c r="X6" i="18" s="1"/>
  <c r="U9" i="29"/>
  <c r="X7" i="18" s="1"/>
  <c r="U10" i="29"/>
  <c r="X8" i="18" s="1"/>
  <c r="U11" i="29"/>
  <c r="X9" i="18" s="1"/>
  <c r="U12" i="29"/>
  <c r="X10" i="18" s="1"/>
  <c r="U13" i="29"/>
  <c r="X11" i="18" s="1"/>
  <c r="U14" i="29"/>
  <c r="X12" i="18" s="1"/>
  <c r="U15" i="29"/>
  <c r="X13" i="18" s="1"/>
  <c r="U16" i="29"/>
  <c r="X14" i="18" s="1"/>
  <c r="U17" i="29"/>
  <c r="X15" i="18" s="1"/>
  <c r="U18" i="29"/>
  <c r="X16" i="18" s="1"/>
  <c r="U19" i="29"/>
  <c r="X17" i="18" s="1"/>
  <c r="U20" i="29"/>
  <c r="X18" i="18" s="1"/>
  <c r="U21" i="29"/>
  <c r="X19" i="18" s="1"/>
  <c r="U22" i="29"/>
  <c r="X20" i="18" s="1"/>
  <c r="U23" i="29"/>
  <c r="X21" i="18" s="1"/>
  <c r="U24" i="29"/>
  <c r="X22" i="18" s="1"/>
  <c r="U25" i="29"/>
  <c r="X23" i="18" s="1"/>
  <c r="U26" i="29"/>
  <c r="X24" i="18" s="1"/>
  <c r="U27" i="29"/>
  <c r="X25" i="18" s="1"/>
  <c r="U28" i="29"/>
  <c r="X26" i="18" s="1"/>
  <c r="U29" i="29"/>
  <c r="X27" i="18" s="1"/>
  <c r="U30" i="29"/>
  <c r="X28" i="18" s="1"/>
  <c r="U31" i="29"/>
  <c r="X29" i="18" s="1"/>
  <c r="U32" i="29"/>
  <c r="X30" i="18" s="1"/>
  <c r="U33" i="29"/>
  <c r="X31" i="18" s="1"/>
  <c r="U34" i="29"/>
  <c r="X32" i="18" s="1"/>
  <c r="U35" i="29"/>
  <c r="X33" i="18" s="1"/>
  <c r="U36" i="29"/>
  <c r="X34" i="18" s="1"/>
  <c r="U37" i="29"/>
  <c r="X35" i="18" s="1"/>
  <c r="U38" i="29"/>
  <c r="X36" i="18" s="1"/>
  <c r="U39" i="29"/>
  <c r="X37" i="18" s="1"/>
  <c r="U40" i="29"/>
  <c r="X38" i="18" s="1"/>
  <c r="U41" i="29"/>
  <c r="X39" i="18" s="1"/>
  <c r="U42" i="29"/>
  <c r="X40" i="18" s="1"/>
  <c r="U43" i="29"/>
  <c r="X41" i="18" s="1"/>
  <c r="U44" i="29"/>
  <c r="X42" i="18" s="1"/>
  <c r="U45" i="29"/>
  <c r="X43" i="18" s="1"/>
  <c r="U46" i="29"/>
  <c r="X44" i="18" s="1"/>
  <c r="U47" i="29"/>
  <c r="X45" i="18" s="1"/>
  <c r="AA7" i="29"/>
  <c r="Y5" i="18" s="1"/>
  <c r="AA8" i="29"/>
  <c r="Y6" i="18" s="1"/>
  <c r="AA9" i="29"/>
  <c r="Y7" i="18" s="1"/>
  <c r="AA10" i="29"/>
  <c r="Y8" i="18" s="1"/>
  <c r="AA11" i="29"/>
  <c r="Y9" i="18" s="1"/>
  <c r="AA12" i="29"/>
  <c r="Y10" i="18" s="1"/>
  <c r="AA13" i="29"/>
  <c r="Y11" i="18" s="1"/>
  <c r="AA14" i="29"/>
  <c r="Y12" i="18" s="1"/>
  <c r="AA15" i="29"/>
  <c r="Y13" i="18" s="1"/>
  <c r="AA16" i="29"/>
  <c r="Y14" i="18" s="1"/>
  <c r="AA17" i="29"/>
  <c r="Y15" i="18" s="1"/>
  <c r="AA18" i="29"/>
  <c r="Y16" i="18" s="1"/>
  <c r="AA19" i="29"/>
  <c r="Y17" i="18" s="1"/>
  <c r="AA20" i="29"/>
  <c r="Y18" i="18" s="1"/>
  <c r="AA21" i="29"/>
  <c r="Y19" i="18" s="1"/>
  <c r="AA22" i="29"/>
  <c r="Y20" i="18" s="1"/>
  <c r="AA23" i="29"/>
  <c r="Y21" i="18" s="1"/>
  <c r="AA24" i="29"/>
  <c r="Y22" i="18" s="1"/>
  <c r="AA25" i="29"/>
  <c r="Y23" i="18" s="1"/>
  <c r="AA26" i="29"/>
  <c r="Y24" i="18" s="1"/>
  <c r="AA27" i="29"/>
  <c r="Y25" i="18" s="1"/>
  <c r="AA28" i="29"/>
  <c r="Y26" i="18" s="1"/>
  <c r="AA29" i="29"/>
  <c r="Y27" i="18" s="1"/>
  <c r="AA30" i="29"/>
  <c r="Y28" i="18" s="1"/>
  <c r="AA31" i="29"/>
  <c r="Y29" i="18" s="1"/>
  <c r="AA32" i="29"/>
  <c r="Y30" i="18" s="1"/>
  <c r="AA33" i="29"/>
  <c r="Y31" i="18" s="1"/>
  <c r="AA34" i="29"/>
  <c r="Y32" i="18" s="1"/>
  <c r="AA35" i="29"/>
  <c r="Y33" i="18" s="1"/>
  <c r="AA36" i="29"/>
  <c r="Y34" i="18" s="1"/>
  <c r="AA37" i="29"/>
  <c r="Y35" i="18" s="1"/>
  <c r="AA38" i="29"/>
  <c r="Y36" i="18" s="1"/>
  <c r="AA39" i="29"/>
  <c r="Y37" i="18" s="1"/>
  <c r="AA40" i="29"/>
  <c r="Y38" i="18" s="1"/>
  <c r="AA41" i="29"/>
  <c r="Y39" i="18" s="1"/>
  <c r="AA42" i="29"/>
  <c r="Y40" i="18" s="1"/>
  <c r="AA43" i="29"/>
  <c r="Y41" i="18" s="1"/>
  <c r="AA44" i="29"/>
  <c r="Y42" i="18" s="1"/>
  <c r="AA45" i="29"/>
  <c r="Y43" i="18" s="1"/>
  <c r="AA46" i="29"/>
  <c r="Y44" i="18" s="1"/>
  <c r="AA47" i="29"/>
  <c r="Y45" i="18" s="1"/>
  <c r="AG7" i="29"/>
  <c r="Z5" i="18" s="1"/>
  <c r="AG8" i="29"/>
  <c r="Z6" i="18" s="1"/>
  <c r="AG9" i="29"/>
  <c r="Z7" i="18" s="1"/>
  <c r="AG10" i="29"/>
  <c r="Z8" i="18" s="1"/>
  <c r="AG11" i="29"/>
  <c r="Z9" i="18" s="1"/>
  <c r="AG12" i="29"/>
  <c r="Z10" i="18" s="1"/>
  <c r="AG13" i="29"/>
  <c r="Z11" i="18" s="1"/>
  <c r="AG14" i="29"/>
  <c r="Z12" i="18" s="1"/>
  <c r="AG15" i="29"/>
  <c r="Z13" i="18" s="1"/>
  <c r="AG16" i="29"/>
  <c r="Z14" i="18" s="1"/>
  <c r="AG17" i="29"/>
  <c r="Z15" i="18" s="1"/>
  <c r="AG18" i="29"/>
  <c r="Z16" i="18" s="1"/>
  <c r="AG19" i="29"/>
  <c r="Z17" i="18" s="1"/>
  <c r="AG20" i="29"/>
  <c r="Z18" i="18" s="1"/>
  <c r="AG21" i="29"/>
  <c r="Z19" i="18" s="1"/>
  <c r="AG22" i="29"/>
  <c r="Z20" i="18" s="1"/>
  <c r="AG23" i="29"/>
  <c r="Z21" i="18" s="1"/>
  <c r="AG24" i="29"/>
  <c r="Z22" i="18" s="1"/>
  <c r="AG25" i="29"/>
  <c r="Z23" i="18" s="1"/>
  <c r="AG26" i="29"/>
  <c r="Z24" i="18" s="1"/>
  <c r="AG27" i="29"/>
  <c r="Z25" i="18" s="1"/>
  <c r="AG28" i="29"/>
  <c r="Z26" i="18" s="1"/>
  <c r="AG29" i="29"/>
  <c r="Z27" i="18" s="1"/>
  <c r="AG30" i="29"/>
  <c r="Z28" i="18" s="1"/>
  <c r="AG31" i="29"/>
  <c r="Z29" i="18" s="1"/>
  <c r="AG32" i="29"/>
  <c r="Z30" i="18" s="1"/>
  <c r="AG33" i="29"/>
  <c r="Z31" i="18" s="1"/>
  <c r="AG34" i="29"/>
  <c r="Z32" i="18" s="1"/>
  <c r="AG35" i="29"/>
  <c r="Z33" i="18" s="1"/>
  <c r="AG36" i="29"/>
  <c r="Z34" i="18" s="1"/>
  <c r="AG37" i="29"/>
  <c r="Z35" i="18" s="1"/>
  <c r="AG38" i="29"/>
  <c r="Z36" i="18" s="1"/>
  <c r="AG39" i="29"/>
  <c r="Z37" i="18" s="1"/>
  <c r="AG40" i="29"/>
  <c r="Z38" i="18" s="1"/>
  <c r="AG41" i="29"/>
  <c r="Z39" i="18" s="1"/>
  <c r="AG42" i="29"/>
  <c r="Z40" i="18" s="1"/>
  <c r="AG43" i="29"/>
  <c r="Z41" i="18" s="1"/>
  <c r="AG44" i="29"/>
  <c r="Z42" i="18" s="1"/>
  <c r="AG45" i="29"/>
  <c r="Z43" i="18" s="1"/>
  <c r="AG46" i="29"/>
  <c r="Z44" i="18" s="1"/>
  <c r="AG47" i="29"/>
  <c r="Z45" i="18" s="1"/>
  <c r="AM7" i="29"/>
  <c r="AA5" i="18" s="1"/>
  <c r="AM8" i="29"/>
  <c r="AA6" i="18" s="1"/>
  <c r="AM9" i="29"/>
  <c r="AA7" i="18" s="1"/>
  <c r="AM10" i="29"/>
  <c r="AA8" i="18" s="1"/>
  <c r="AM11" i="29"/>
  <c r="AA9" i="18" s="1"/>
  <c r="AM12" i="29"/>
  <c r="AA10" i="18" s="1"/>
  <c r="AM13" i="29"/>
  <c r="AA11" i="18" s="1"/>
  <c r="AM14" i="29"/>
  <c r="AA12" i="18" s="1"/>
  <c r="AM15" i="29"/>
  <c r="AA13" i="18" s="1"/>
  <c r="AM16" i="29"/>
  <c r="AA14" i="18" s="1"/>
  <c r="AM17" i="29"/>
  <c r="AA15" i="18" s="1"/>
  <c r="AM18" i="29"/>
  <c r="AA16" i="18" s="1"/>
  <c r="AM19" i="29"/>
  <c r="AA17" i="18" s="1"/>
  <c r="AM20" i="29"/>
  <c r="AA18" i="18" s="1"/>
  <c r="AM21" i="29"/>
  <c r="AA19" i="18" s="1"/>
  <c r="AM22" i="29"/>
  <c r="AA20" i="18" s="1"/>
  <c r="AM23" i="29"/>
  <c r="AA21" i="18" s="1"/>
  <c r="AM24" i="29"/>
  <c r="AA22" i="18" s="1"/>
  <c r="AM25" i="29"/>
  <c r="AA23" i="18" s="1"/>
  <c r="AM26" i="29"/>
  <c r="AA24" i="18" s="1"/>
  <c r="AM27" i="29"/>
  <c r="AA25" i="18" s="1"/>
  <c r="AM28" i="29"/>
  <c r="AA26" i="18" s="1"/>
  <c r="AM29" i="29"/>
  <c r="AA27" i="18" s="1"/>
  <c r="AM30" i="29"/>
  <c r="AA28" i="18" s="1"/>
  <c r="AM31" i="29"/>
  <c r="AA29" i="18" s="1"/>
  <c r="AM32" i="29"/>
  <c r="AA30" i="18" s="1"/>
  <c r="AM33" i="29"/>
  <c r="AA31" i="18" s="1"/>
  <c r="AM34" i="29"/>
  <c r="AA32" i="18" s="1"/>
  <c r="AM35" i="29"/>
  <c r="AA33" i="18" s="1"/>
  <c r="AM36" i="29"/>
  <c r="AA34" i="18" s="1"/>
  <c r="AM37" i="29"/>
  <c r="AA35" i="18" s="1"/>
  <c r="AM38" i="29"/>
  <c r="AA36" i="18" s="1"/>
  <c r="AM39" i="29"/>
  <c r="AA37" i="18" s="1"/>
  <c r="AM40" i="29"/>
  <c r="AA38" i="18" s="1"/>
  <c r="AM41" i="29"/>
  <c r="AA39" i="18" s="1"/>
  <c r="AM42" i="29"/>
  <c r="AA40" i="18" s="1"/>
  <c r="AM43" i="29"/>
  <c r="AA41" i="18" s="1"/>
  <c r="AM44" i="29"/>
  <c r="AA42" i="18" s="1"/>
  <c r="AM45" i="29"/>
  <c r="AA43" i="18" s="1"/>
  <c r="AM46" i="29"/>
  <c r="AA44" i="18" s="1"/>
  <c r="AM47" i="29"/>
  <c r="AA45" i="18" s="1"/>
  <c r="AM6" i="29"/>
  <c r="AA4" i="18" s="1"/>
  <c r="AG6" i="29"/>
  <c r="Z4" i="18" s="1"/>
  <c r="AA6" i="29"/>
  <c r="Y4" i="18" s="1"/>
  <c r="U6" i="29"/>
  <c r="X4" i="18" s="1"/>
  <c r="O6" i="29"/>
  <c r="W4" i="18" s="1"/>
  <c r="I7" i="29"/>
  <c r="V5" i="18" s="1"/>
  <c r="I8" i="29"/>
  <c r="V6" i="18" s="1"/>
  <c r="I9" i="29"/>
  <c r="V7" i="18" s="1"/>
  <c r="I10" i="29"/>
  <c r="V8" i="18" s="1"/>
  <c r="I11" i="29"/>
  <c r="V9" i="18" s="1"/>
  <c r="I12" i="29"/>
  <c r="V10" i="18" s="1"/>
  <c r="I13" i="29"/>
  <c r="V11" i="18" s="1"/>
  <c r="I14" i="29"/>
  <c r="V12" i="18" s="1"/>
  <c r="I15" i="29"/>
  <c r="V13" i="18" s="1"/>
  <c r="I16" i="29"/>
  <c r="V14" i="18" s="1"/>
  <c r="I17" i="29"/>
  <c r="V15" i="18" s="1"/>
  <c r="I18" i="29"/>
  <c r="V16" i="18" s="1"/>
  <c r="I19" i="29"/>
  <c r="V17" i="18" s="1"/>
  <c r="I20" i="29"/>
  <c r="V18" i="18" s="1"/>
  <c r="I21" i="29"/>
  <c r="V19" i="18" s="1"/>
  <c r="I22" i="29"/>
  <c r="V20" i="18" s="1"/>
  <c r="I23" i="29"/>
  <c r="V21" i="18" s="1"/>
  <c r="I24" i="29"/>
  <c r="V22" i="18" s="1"/>
  <c r="I25" i="29"/>
  <c r="V23" i="18" s="1"/>
  <c r="I26" i="29"/>
  <c r="V24" i="18" s="1"/>
  <c r="I27" i="29"/>
  <c r="V25" i="18" s="1"/>
  <c r="I28" i="29"/>
  <c r="V26" i="18" s="1"/>
  <c r="I29" i="29"/>
  <c r="V27" i="18" s="1"/>
  <c r="I30" i="29"/>
  <c r="V28" i="18" s="1"/>
  <c r="I31" i="29"/>
  <c r="V29" i="18" s="1"/>
  <c r="I32" i="29"/>
  <c r="V30" i="18" s="1"/>
  <c r="I33" i="29"/>
  <c r="V31" i="18" s="1"/>
  <c r="I34" i="29"/>
  <c r="V32" i="18" s="1"/>
  <c r="I35" i="29"/>
  <c r="V33" i="18" s="1"/>
  <c r="I36" i="29"/>
  <c r="V34" i="18" s="1"/>
  <c r="I37" i="29"/>
  <c r="V35" i="18" s="1"/>
  <c r="I38" i="29"/>
  <c r="V36" i="18" s="1"/>
  <c r="I39" i="29"/>
  <c r="V37" i="18" s="1"/>
  <c r="I40" i="29"/>
  <c r="V38" i="18" s="1"/>
  <c r="I41" i="29"/>
  <c r="V39" i="18" s="1"/>
  <c r="I42" i="29"/>
  <c r="V40" i="18" s="1"/>
  <c r="I43" i="29"/>
  <c r="V41" i="18" s="1"/>
  <c r="I44" i="29"/>
  <c r="V42" i="18" s="1"/>
  <c r="I45" i="29"/>
  <c r="V43" i="18" s="1"/>
  <c r="I46" i="29"/>
  <c r="V44" i="18" s="1"/>
  <c r="I47" i="29"/>
  <c r="V45" i="18" s="1"/>
  <c r="I6" i="29"/>
  <c r="V4" i="18" s="1"/>
  <c r="B47" i="29"/>
  <c r="B47" i="31" s="1"/>
  <c r="B46" i="29"/>
  <c r="C45" i="30"/>
  <c r="C44" i="23" s="1"/>
  <c r="B45" i="29"/>
  <c r="C44" i="30"/>
  <c r="C43" i="23" s="1"/>
  <c r="B44" i="29"/>
  <c r="B43" i="29"/>
  <c r="B43" i="31" s="1"/>
  <c r="B42" i="29"/>
  <c r="C41" i="30"/>
  <c r="C40" i="23" s="1"/>
  <c r="B41" i="29"/>
  <c r="C40" i="30"/>
  <c r="C39" i="23" s="1"/>
  <c r="B40" i="29"/>
  <c r="B39" i="29"/>
  <c r="B39" i="31" s="1"/>
  <c r="B38" i="29"/>
  <c r="C37" i="30"/>
  <c r="C36" i="23" s="1"/>
  <c r="B37" i="29"/>
  <c r="C36" i="30"/>
  <c r="C35" i="23" s="1"/>
  <c r="B36" i="29"/>
  <c r="B35" i="29"/>
  <c r="B35" i="31" s="1"/>
  <c r="B34" i="29"/>
  <c r="C33" i="30"/>
  <c r="C32" i="23" s="1"/>
  <c r="B33" i="29"/>
  <c r="C32" i="30"/>
  <c r="C31" i="23" s="1"/>
  <c r="B32" i="29"/>
  <c r="B31" i="29"/>
  <c r="B31" i="31" s="1"/>
  <c r="B30" i="29"/>
  <c r="C29" i="30"/>
  <c r="C28" i="23" s="1"/>
  <c r="B29" i="29"/>
  <c r="C28" i="30"/>
  <c r="C27" i="23" s="1"/>
  <c r="B28" i="29"/>
  <c r="B27" i="29"/>
  <c r="B27" i="31" s="1"/>
  <c r="B26" i="29"/>
  <c r="C25" i="30"/>
  <c r="C24" i="23" s="1"/>
  <c r="B25" i="29"/>
  <c r="C24" i="30"/>
  <c r="C23" i="23" s="1"/>
  <c r="B24" i="29"/>
  <c r="B23" i="29"/>
  <c r="B23" i="31" s="1"/>
  <c r="B22" i="29"/>
  <c r="C21" i="30"/>
  <c r="C20" i="23" s="1"/>
  <c r="B21" i="29"/>
  <c r="C20" i="30"/>
  <c r="C19" i="23" s="1"/>
  <c r="B20" i="29"/>
  <c r="B19" i="29"/>
  <c r="B19" i="31" s="1"/>
  <c r="B18" i="29"/>
  <c r="C17" i="30"/>
  <c r="C16" i="23" s="1"/>
  <c r="B17" i="29"/>
  <c r="C16" i="30"/>
  <c r="C15" i="23" s="1"/>
  <c r="B16" i="29"/>
  <c r="B15" i="29"/>
  <c r="B15" i="31" s="1"/>
  <c r="B14" i="29"/>
  <c r="C13" i="30"/>
  <c r="C12" i="23" s="1"/>
  <c r="B13" i="29"/>
  <c r="C12" i="30"/>
  <c r="C11" i="23" s="1"/>
  <c r="B12" i="29"/>
  <c r="B11" i="29"/>
  <c r="B11" i="31" s="1"/>
  <c r="B10" i="29"/>
  <c r="C9" i="30"/>
  <c r="B9" i="29"/>
  <c r="A9" i="29"/>
  <c r="C8" i="30"/>
  <c r="B8" i="29"/>
  <c r="A8" i="29"/>
  <c r="B7" i="29"/>
  <c r="B7" i="31" s="1"/>
  <c r="A7" i="29"/>
  <c r="B6" i="29"/>
  <c r="B7" i="28"/>
  <c r="B8" i="28"/>
  <c r="B9" i="28"/>
  <c r="B10" i="28"/>
  <c r="B11" i="28"/>
  <c r="B12" i="28"/>
  <c r="B13" i="28"/>
  <c r="B14" i="28"/>
  <c r="B15" i="28"/>
  <c r="B16" i="28"/>
  <c r="B17" i="28"/>
  <c r="B18" i="28"/>
  <c r="B19" i="28"/>
  <c r="B20" i="28"/>
  <c r="B21" i="28"/>
  <c r="B22" i="28"/>
  <c r="B23" i="28"/>
  <c r="B24" i="28"/>
  <c r="B25" i="28"/>
  <c r="B26" i="28"/>
  <c r="B27" i="28"/>
  <c r="B28" i="28"/>
  <c r="B29" i="28"/>
  <c r="B30" i="28"/>
  <c r="B31" i="28"/>
  <c r="B32" i="28"/>
  <c r="B33" i="28"/>
  <c r="B34" i="28"/>
  <c r="B35" i="28"/>
  <c r="B36" i="28"/>
  <c r="B37" i="28"/>
  <c r="B38" i="28"/>
  <c r="B39" i="28"/>
  <c r="B40" i="28"/>
  <c r="B41" i="28"/>
  <c r="B42" i="28"/>
  <c r="B43" i="28"/>
  <c r="B6" i="28"/>
  <c r="A7" i="28"/>
  <c r="A8" i="28"/>
  <c r="A9" i="28"/>
  <c r="H5" i="28"/>
  <c r="BL3" i="31" s="1"/>
  <c r="G5" i="28"/>
  <c r="F5" i="28"/>
  <c r="V3" i="29" s="1"/>
  <c r="P3" i="29"/>
  <c r="E5" i="28"/>
  <c r="P3" i="31" s="1"/>
  <c r="D5" i="28"/>
  <c r="D3" i="29" s="1"/>
  <c r="A6" i="28"/>
  <c r="AM32" i="18" l="1"/>
  <c r="AM36" i="18"/>
  <c r="AM40" i="18"/>
  <c r="AM44" i="18"/>
  <c r="AH37" i="18"/>
  <c r="AH29" i="18"/>
  <c r="AH21" i="18"/>
  <c r="AH13" i="18"/>
  <c r="AH5" i="18"/>
  <c r="AI11" i="18"/>
  <c r="AI19" i="18"/>
  <c r="AI27" i="18"/>
  <c r="AI35" i="18"/>
  <c r="AH40" i="18"/>
  <c r="AH32" i="18"/>
  <c r="AH24" i="18"/>
  <c r="AH16" i="18"/>
  <c r="AH8" i="18"/>
  <c r="AJ6" i="18"/>
  <c r="AJ10" i="18"/>
  <c r="AJ14" i="18"/>
  <c r="AJ18" i="18"/>
  <c r="AJ22" i="18"/>
  <c r="AJ26" i="18"/>
  <c r="AJ30" i="18"/>
  <c r="AJ34" i="18"/>
  <c r="AJ38" i="18"/>
  <c r="AK12" i="18"/>
  <c r="AK20" i="18"/>
  <c r="AK28" i="18"/>
  <c r="AK36" i="18"/>
  <c r="AH39" i="18"/>
  <c r="AH35" i="18"/>
  <c r="AH31" i="18"/>
  <c r="AH27" i="18"/>
  <c r="AH23" i="18"/>
  <c r="AH19" i="18"/>
  <c r="AH15" i="18"/>
  <c r="AH11" i="18"/>
  <c r="AH7" i="18"/>
  <c r="AI5" i="18"/>
  <c r="AI9" i="18"/>
  <c r="AI13" i="18"/>
  <c r="AI17" i="18"/>
  <c r="AI21" i="18"/>
  <c r="AI25" i="18"/>
  <c r="AI29" i="18"/>
  <c r="AI33" i="18"/>
  <c r="AI37" i="18"/>
  <c r="AI41" i="18"/>
  <c r="AJ7" i="18"/>
  <c r="AJ11" i="18"/>
  <c r="AJ15" i="18"/>
  <c r="AJ19" i="18"/>
  <c r="AJ23" i="18"/>
  <c r="AJ27" i="18"/>
  <c r="AJ31" i="18"/>
  <c r="AJ35" i="18"/>
  <c r="AJ39" i="18"/>
  <c r="AK5" i="18"/>
  <c r="AK9" i="18"/>
  <c r="AK13" i="18"/>
  <c r="AK17" i="18"/>
  <c r="AK21" i="18"/>
  <c r="AS21" i="18" s="1"/>
  <c r="W231" i="21" s="1"/>
  <c r="AK25" i="18"/>
  <c r="AK29" i="18"/>
  <c r="AK33" i="18"/>
  <c r="AK37" i="18"/>
  <c r="AK41" i="18"/>
  <c r="AH41" i="18"/>
  <c r="AH33" i="18"/>
  <c r="AH25" i="18"/>
  <c r="AH17" i="18"/>
  <c r="AH9" i="18"/>
  <c r="AI7" i="18"/>
  <c r="AI15" i="18"/>
  <c r="AI23" i="18"/>
  <c r="AI31" i="18"/>
  <c r="AI39" i="18"/>
  <c r="AH36" i="18"/>
  <c r="AH28" i="18"/>
  <c r="AH20" i="18"/>
  <c r="AH12" i="18"/>
  <c r="AI4" i="18"/>
  <c r="AJ42" i="18"/>
  <c r="AK8" i="18"/>
  <c r="AK16" i="18"/>
  <c r="AK24" i="18"/>
  <c r="AK32" i="18"/>
  <c r="AK40" i="18"/>
  <c r="AH4" i="18"/>
  <c r="AH38" i="18"/>
  <c r="AH34" i="18"/>
  <c r="AH30" i="18"/>
  <c r="AH26" i="18"/>
  <c r="AH22" i="18"/>
  <c r="AH18" i="18"/>
  <c r="AH14" i="18"/>
  <c r="AH10" i="18"/>
  <c r="AH6" i="18"/>
  <c r="AI6" i="18"/>
  <c r="AI10" i="18"/>
  <c r="AI14" i="18"/>
  <c r="AI18" i="18"/>
  <c r="AI22" i="18"/>
  <c r="AI26" i="18"/>
  <c r="AI30" i="18"/>
  <c r="AI34" i="18"/>
  <c r="AI38" i="18"/>
  <c r="AJ4" i="18"/>
  <c r="AJ8" i="18"/>
  <c r="AJ12" i="18"/>
  <c r="AJ16" i="18"/>
  <c r="AJ20" i="18"/>
  <c r="AJ24" i="18"/>
  <c r="AJ28" i="18"/>
  <c r="AJ32" i="18"/>
  <c r="AJ36" i="18"/>
  <c r="AJ40" i="18"/>
  <c r="AK6" i="18"/>
  <c r="AK10" i="18"/>
  <c r="AK14" i="18"/>
  <c r="AK18" i="18"/>
  <c r="AK22" i="18"/>
  <c r="AK26" i="18"/>
  <c r="AK30" i="18"/>
  <c r="AK34" i="18"/>
  <c r="AK38" i="18"/>
  <c r="A12" i="2"/>
  <c r="A10" i="35"/>
  <c r="A10" i="37"/>
  <c r="A10" i="38"/>
  <c r="AM5" i="18"/>
  <c r="AM9" i="18"/>
  <c r="AM13" i="18"/>
  <c r="AM17" i="18"/>
  <c r="AM21" i="18"/>
  <c r="AM25" i="18"/>
  <c r="AM29" i="18"/>
  <c r="AM33" i="18"/>
  <c r="AM37" i="18"/>
  <c r="AM41" i="18"/>
  <c r="AM6" i="18"/>
  <c r="AM10" i="18"/>
  <c r="AM14" i="18"/>
  <c r="AM18" i="18"/>
  <c r="AM22" i="18"/>
  <c r="AM26" i="18"/>
  <c r="AM30" i="18"/>
  <c r="AM34" i="18"/>
  <c r="AM38" i="18"/>
  <c r="AM7" i="18"/>
  <c r="AM11" i="18"/>
  <c r="AM15" i="18"/>
  <c r="AM19" i="18"/>
  <c r="AM23" i="18"/>
  <c r="AM27" i="18"/>
  <c r="AM31" i="18"/>
  <c r="AM35" i="18"/>
  <c r="AM39" i="18"/>
  <c r="AM4" i="18"/>
  <c r="AL7" i="18"/>
  <c r="AL11" i="18"/>
  <c r="AL15" i="18"/>
  <c r="AL19" i="18"/>
  <c r="AL23" i="18"/>
  <c r="AL27" i="18"/>
  <c r="AL31" i="18"/>
  <c r="AL35" i="18"/>
  <c r="AL39" i="18"/>
  <c r="AL8" i="18"/>
  <c r="AL12" i="18"/>
  <c r="AL16" i="18"/>
  <c r="AL20" i="18"/>
  <c r="AL24" i="18"/>
  <c r="AL28" i="18"/>
  <c r="AL32" i="18"/>
  <c r="AL36" i="18"/>
  <c r="AL40" i="18"/>
  <c r="AL5" i="18"/>
  <c r="AL9" i="18"/>
  <c r="AL13" i="18"/>
  <c r="AL17" i="18"/>
  <c r="AL21" i="18"/>
  <c r="AT21" i="18" s="1"/>
  <c r="W232" i="21" s="1"/>
  <c r="AL25" i="18"/>
  <c r="AL29" i="18"/>
  <c r="AL33" i="18"/>
  <c r="AL37" i="18"/>
  <c r="AL41" i="18"/>
  <c r="AL4" i="18"/>
  <c r="AM45" i="18"/>
  <c r="AM42" i="18"/>
  <c r="AM43" i="18"/>
  <c r="AL43" i="18"/>
  <c r="AL44" i="18"/>
  <c r="AL45" i="18"/>
  <c r="AK44" i="18"/>
  <c r="AK45" i="18"/>
  <c r="AK42" i="18"/>
  <c r="AK43" i="18"/>
  <c r="AJ43" i="18"/>
  <c r="AJ44" i="18"/>
  <c r="AJ45" i="18"/>
  <c r="AI45" i="18"/>
  <c r="AI42" i="18"/>
  <c r="AI43" i="18"/>
  <c r="AH43" i="18"/>
  <c r="AH44" i="18"/>
  <c r="AH42" i="18"/>
  <c r="AH45" i="18"/>
  <c r="K5" i="28"/>
  <c r="Q5" i="28" s="1"/>
  <c r="D3" i="30"/>
  <c r="H3" i="30"/>
  <c r="X3" i="30"/>
  <c r="M5" i="28"/>
  <c r="S5" i="28" s="1"/>
  <c r="AZ3" i="31"/>
  <c r="T3" i="30"/>
  <c r="AB3" i="31"/>
  <c r="N5" i="28"/>
  <c r="T5" i="28" s="1"/>
  <c r="AB3" i="29"/>
  <c r="L3" i="30"/>
  <c r="J5" i="28"/>
  <c r="P5" i="28" s="1"/>
  <c r="D3" i="31"/>
  <c r="L5" i="28"/>
  <c r="R5" i="28" s="1"/>
  <c r="AN3" i="31"/>
  <c r="J3" i="29"/>
  <c r="AH3" i="29"/>
  <c r="P3" i="30"/>
  <c r="AX290" i="21"/>
  <c r="AV43" i="18"/>
  <c r="AI228" i="21"/>
  <c r="AV31" i="18"/>
  <c r="T290" i="21"/>
  <c r="AV23" i="18"/>
  <c r="E228" i="21"/>
  <c r="AV11" i="18"/>
  <c r="BM47" i="21"/>
  <c r="BA45" i="18"/>
  <c r="AX233" i="21"/>
  <c r="BA41" i="18"/>
  <c r="AI171" i="21"/>
  <c r="BA29" i="18"/>
  <c r="T109" i="21"/>
  <c r="BA17" i="18"/>
  <c r="E295" i="21"/>
  <c r="BA13" i="18"/>
  <c r="AX263" i="21"/>
  <c r="AZ42" i="18"/>
  <c r="AI201" i="21"/>
  <c r="AZ30" i="18"/>
  <c r="AI77" i="21"/>
  <c r="AZ26" i="18"/>
  <c r="T15" i="21"/>
  <c r="AZ14" i="18"/>
  <c r="AX293" i="21"/>
  <c r="AY43" i="18"/>
  <c r="AX169" i="21"/>
  <c r="AY39" i="18"/>
  <c r="AI107" i="21"/>
  <c r="AY27" i="18"/>
  <c r="T45" i="21"/>
  <c r="AY15" i="18"/>
  <c r="E231" i="21"/>
  <c r="AY11" i="18"/>
  <c r="AX199" i="21"/>
  <c r="AX40" i="18"/>
  <c r="AX75" i="21"/>
  <c r="AX36" i="18"/>
  <c r="AI261" i="21"/>
  <c r="AX32" i="18"/>
  <c r="T199" i="21"/>
  <c r="AX20" i="18"/>
  <c r="T75" i="21"/>
  <c r="AX16" i="18"/>
  <c r="E261" i="21"/>
  <c r="AX12" i="18"/>
  <c r="E137" i="21"/>
  <c r="AX8" i="18"/>
  <c r="BM43" i="21"/>
  <c r="AW45" i="18"/>
  <c r="AX229" i="21"/>
  <c r="AW41" i="18"/>
  <c r="AX105" i="21"/>
  <c r="AW37" i="18"/>
  <c r="AI291" i="21"/>
  <c r="AW33" i="18"/>
  <c r="AI167" i="21"/>
  <c r="AW29" i="18"/>
  <c r="AI43" i="21"/>
  <c r="AW25" i="18"/>
  <c r="T229" i="21"/>
  <c r="AW21" i="18"/>
  <c r="AQ21" i="18"/>
  <c r="W229" i="21" s="1"/>
  <c r="T105" i="21"/>
  <c r="AW17" i="18"/>
  <c r="E291" i="21"/>
  <c r="AW13" i="18"/>
  <c r="E167" i="21"/>
  <c r="AW9" i="18"/>
  <c r="E43" i="21"/>
  <c r="AW5" i="18"/>
  <c r="A8" i="30"/>
  <c r="A8" i="31"/>
  <c r="B9" i="30"/>
  <c r="B8" i="23" s="1"/>
  <c r="B9" i="31"/>
  <c r="B12" i="30"/>
  <c r="B11" i="23" s="1"/>
  <c r="B12" i="31"/>
  <c r="B14" i="30"/>
  <c r="B13" i="23" s="1"/>
  <c r="B14" i="31"/>
  <c r="B17" i="30"/>
  <c r="B16" i="23" s="1"/>
  <c r="B17" i="31"/>
  <c r="B20" i="30"/>
  <c r="B19" i="23" s="1"/>
  <c r="B20" i="31"/>
  <c r="B22" i="30"/>
  <c r="B21" i="23" s="1"/>
  <c r="B22" i="31"/>
  <c r="B25" i="30"/>
  <c r="B24" i="23" s="1"/>
  <c r="B25" i="31"/>
  <c r="B28" i="30"/>
  <c r="B27" i="23" s="1"/>
  <c r="B28" i="31"/>
  <c r="B30" i="30"/>
  <c r="B29" i="23" s="1"/>
  <c r="B30" i="31"/>
  <c r="B33" i="30"/>
  <c r="B32" i="23" s="1"/>
  <c r="B33" i="31"/>
  <c r="B36" i="30"/>
  <c r="B35" i="23" s="1"/>
  <c r="B36" i="31"/>
  <c r="B38" i="30"/>
  <c r="B37" i="23" s="1"/>
  <c r="B38" i="31"/>
  <c r="B41" i="30"/>
  <c r="B40" i="23" s="1"/>
  <c r="B41" i="31"/>
  <c r="B44" i="30"/>
  <c r="B43" i="23" s="1"/>
  <c r="B44" i="31"/>
  <c r="B46" i="30"/>
  <c r="B45" i="23" s="1"/>
  <c r="B46" i="31"/>
  <c r="E11" i="21"/>
  <c r="AV4" i="18"/>
  <c r="AX259" i="21"/>
  <c r="AV42" i="18"/>
  <c r="AX135" i="21"/>
  <c r="AV38" i="18"/>
  <c r="AX11" i="21"/>
  <c r="AV34" i="18"/>
  <c r="AI197" i="21"/>
  <c r="AV30" i="18"/>
  <c r="AI73" i="21"/>
  <c r="AV26" i="18"/>
  <c r="T259" i="21"/>
  <c r="AV22" i="18"/>
  <c r="T135" i="21"/>
  <c r="AV18" i="18"/>
  <c r="T11" i="21"/>
  <c r="AV14" i="18"/>
  <c r="E197" i="21"/>
  <c r="AV10" i="18"/>
  <c r="E73" i="21"/>
  <c r="AV6" i="18"/>
  <c r="BM16" i="21"/>
  <c r="BA44" i="18"/>
  <c r="AX202" i="21"/>
  <c r="BA40" i="18"/>
  <c r="AX78" i="21"/>
  <c r="BA36" i="18"/>
  <c r="AI264" i="21"/>
  <c r="BA32" i="18"/>
  <c r="AI140" i="21"/>
  <c r="BA28" i="18"/>
  <c r="AI16" i="21"/>
  <c r="BA24" i="18"/>
  <c r="T202" i="21"/>
  <c r="BA20" i="18"/>
  <c r="T78" i="21"/>
  <c r="BA16" i="18"/>
  <c r="E264" i="21"/>
  <c r="BA12" i="18"/>
  <c r="E140" i="21"/>
  <c r="BA8" i="18"/>
  <c r="BM46" i="21"/>
  <c r="AZ45" i="18"/>
  <c r="AX232" i="21"/>
  <c r="AZ41" i="18"/>
  <c r="AX108" i="21"/>
  <c r="AZ37" i="18"/>
  <c r="AI294" i="21"/>
  <c r="AZ33" i="18"/>
  <c r="AI170" i="21"/>
  <c r="AZ29" i="18"/>
  <c r="AI46" i="21"/>
  <c r="AZ25" i="18"/>
  <c r="T232" i="21"/>
  <c r="AZ21" i="18"/>
  <c r="T108" i="21"/>
  <c r="AZ17" i="18"/>
  <c r="E294" i="21"/>
  <c r="AZ13" i="18"/>
  <c r="E170" i="21"/>
  <c r="AZ9" i="18"/>
  <c r="E46" i="21"/>
  <c r="AZ5" i="18"/>
  <c r="AX262" i="21"/>
  <c r="AY42" i="18"/>
  <c r="AX138" i="21"/>
  <c r="AY38" i="18"/>
  <c r="AX14" i="21"/>
  <c r="AY34" i="18"/>
  <c r="AI200" i="21"/>
  <c r="AY30" i="18"/>
  <c r="AI76" i="21"/>
  <c r="AY26" i="18"/>
  <c r="T262" i="21"/>
  <c r="AY22" i="18"/>
  <c r="T138" i="21"/>
  <c r="AY18" i="18"/>
  <c r="T14" i="21"/>
  <c r="AY14" i="18"/>
  <c r="E200" i="21"/>
  <c r="AY10" i="18"/>
  <c r="E76" i="21"/>
  <c r="AY6" i="18"/>
  <c r="AX292" i="21"/>
  <c r="AX43" i="18"/>
  <c r="AX168" i="21"/>
  <c r="AX39" i="18"/>
  <c r="AX44" i="21"/>
  <c r="AX35" i="18"/>
  <c r="AI230" i="21"/>
  <c r="AX31" i="18"/>
  <c r="AI106" i="21"/>
  <c r="AX27" i="18"/>
  <c r="T292" i="21"/>
  <c r="AX23" i="18"/>
  <c r="T168" i="21"/>
  <c r="AX19" i="18"/>
  <c r="T44" i="21"/>
  <c r="AX15" i="18"/>
  <c r="E230" i="21"/>
  <c r="AX11" i="18"/>
  <c r="E106" i="21"/>
  <c r="AX7" i="18"/>
  <c r="BM12" i="21"/>
  <c r="AW44" i="18"/>
  <c r="AX198" i="21"/>
  <c r="AW40" i="18"/>
  <c r="AX74" i="21"/>
  <c r="AW36" i="18"/>
  <c r="AI260" i="21"/>
  <c r="AW32" i="18"/>
  <c r="AI136" i="21"/>
  <c r="AW28" i="18"/>
  <c r="AI12" i="21"/>
  <c r="AW24" i="18"/>
  <c r="T198" i="21"/>
  <c r="AW20" i="18"/>
  <c r="T74" i="21"/>
  <c r="AW16" i="18"/>
  <c r="E260" i="21"/>
  <c r="AW12" i="18"/>
  <c r="E136" i="21"/>
  <c r="AW8" i="18"/>
  <c r="AX166" i="21"/>
  <c r="AV39" i="18"/>
  <c r="AI104" i="21"/>
  <c r="AV27" i="18"/>
  <c r="T42" i="21"/>
  <c r="AV15" i="18"/>
  <c r="AI295" i="21"/>
  <c r="BA33" i="18"/>
  <c r="AI47" i="21"/>
  <c r="BA25" i="18"/>
  <c r="E47" i="21"/>
  <c r="BA5" i="18"/>
  <c r="AX139" i="21"/>
  <c r="AZ38" i="18"/>
  <c r="T139" i="21"/>
  <c r="AZ18" i="18"/>
  <c r="E77" i="21"/>
  <c r="AZ6" i="18"/>
  <c r="AI231" i="21"/>
  <c r="AY31" i="18"/>
  <c r="T293" i="21"/>
  <c r="AY23" i="18"/>
  <c r="E107" i="21"/>
  <c r="AY7" i="18"/>
  <c r="AI13" i="21"/>
  <c r="AX24" i="18"/>
  <c r="B8" i="30"/>
  <c r="B7" i="23" s="1"/>
  <c r="B8" i="31"/>
  <c r="BM42" i="21"/>
  <c r="AV45" i="18"/>
  <c r="AX228" i="21"/>
  <c r="AV41" i="18"/>
  <c r="AX104" i="21"/>
  <c r="AV37" i="18"/>
  <c r="AI290" i="21"/>
  <c r="AV33" i="18"/>
  <c r="AI166" i="21"/>
  <c r="AV29" i="18"/>
  <c r="AI42" i="21"/>
  <c r="AV25" i="18"/>
  <c r="T228" i="21"/>
  <c r="AP21" i="18"/>
  <c r="W228" i="21" s="1"/>
  <c r="AV21" i="18"/>
  <c r="T104" i="21"/>
  <c r="AV17" i="18"/>
  <c r="E290" i="21"/>
  <c r="AV13" i="18"/>
  <c r="E166" i="21"/>
  <c r="AV9" i="18"/>
  <c r="E42" i="21"/>
  <c r="AV5" i="18"/>
  <c r="AX295" i="21"/>
  <c r="BA43" i="18"/>
  <c r="AX171" i="21"/>
  <c r="BA39" i="18"/>
  <c r="AX47" i="21"/>
  <c r="BA35" i="18"/>
  <c r="AI233" i="21"/>
  <c r="BA31" i="18"/>
  <c r="AI109" i="21"/>
  <c r="BA27" i="18"/>
  <c r="T295" i="21"/>
  <c r="BA23" i="18"/>
  <c r="T171" i="21"/>
  <c r="BA19" i="18"/>
  <c r="T47" i="21"/>
  <c r="BA15" i="18"/>
  <c r="E233" i="21"/>
  <c r="BA11" i="18"/>
  <c r="E109" i="21"/>
  <c r="BA7" i="18"/>
  <c r="BM15" i="21"/>
  <c r="AZ44" i="18"/>
  <c r="AX201" i="21"/>
  <c r="AZ40" i="18"/>
  <c r="AX77" i="21"/>
  <c r="AZ36" i="18"/>
  <c r="AI263" i="21"/>
  <c r="AZ32" i="18"/>
  <c r="AI139" i="21"/>
  <c r="AZ28" i="18"/>
  <c r="AI15" i="21"/>
  <c r="AZ24" i="18"/>
  <c r="T201" i="21"/>
  <c r="AZ20" i="18"/>
  <c r="T77" i="21"/>
  <c r="AZ16" i="18"/>
  <c r="E263" i="21"/>
  <c r="AZ12" i="18"/>
  <c r="E139" i="21"/>
  <c r="AZ8" i="18"/>
  <c r="BM45" i="21"/>
  <c r="AY45" i="18"/>
  <c r="AX231" i="21"/>
  <c r="AY41" i="18"/>
  <c r="AX107" i="21"/>
  <c r="AY37" i="18"/>
  <c r="AI293" i="21"/>
  <c r="AY33" i="18"/>
  <c r="AI169" i="21"/>
  <c r="AY29" i="18"/>
  <c r="AI45" i="21"/>
  <c r="AY25" i="18"/>
  <c r="T231" i="21"/>
  <c r="AY21" i="18"/>
  <c r="T107" i="21"/>
  <c r="AY17" i="18"/>
  <c r="E293" i="21"/>
  <c r="AY13" i="18"/>
  <c r="E169" i="21"/>
  <c r="AY9" i="18"/>
  <c r="E45" i="21"/>
  <c r="AY5" i="18"/>
  <c r="AX261" i="21"/>
  <c r="AX42" i="18"/>
  <c r="AX137" i="21"/>
  <c r="AX38" i="18"/>
  <c r="AX13" i="21"/>
  <c r="AX34" i="18"/>
  <c r="AI199" i="21"/>
  <c r="AX30" i="18"/>
  <c r="AI75" i="21"/>
  <c r="AX26" i="18"/>
  <c r="T261" i="21"/>
  <c r="AX22" i="18"/>
  <c r="T137" i="21"/>
  <c r="AX18" i="18"/>
  <c r="T13" i="21"/>
  <c r="AX14" i="18"/>
  <c r="E199" i="21"/>
  <c r="AX10" i="18"/>
  <c r="E75" i="21"/>
  <c r="AX6" i="18"/>
  <c r="AX291" i="21"/>
  <c r="AW43" i="18"/>
  <c r="AX167" i="21"/>
  <c r="AW39" i="18"/>
  <c r="AX43" i="21"/>
  <c r="AW35" i="18"/>
  <c r="AI229" i="21"/>
  <c r="AW31" i="18"/>
  <c r="AI105" i="21"/>
  <c r="AW27" i="18"/>
  <c r="T291" i="21"/>
  <c r="AW23" i="18"/>
  <c r="T167" i="21"/>
  <c r="AW19" i="18"/>
  <c r="T43" i="21"/>
  <c r="AW15" i="18"/>
  <c r="E229" i="21"/>
  <c r="AW11" i="18"/>
  <c r="E105" i="21"/>
  <c r="AW7" i="18"/>
  <c r="A9" i="30"/>
  <c r="A9" i="31"/>
  <c r="AX42" i="21"/>
  <c r="AV35" i="18"/>
  <c r="T166" i="21"/>
  <c r="AV19" i="18"/>
  <c r="E104" i="21"/>
  <c r="AV7" i="18"/>
  <c r="AX109" i="21"/>
  <c r="BA37" i="18"/>
  <c r="T233" i="21"/>
  <c r="BA21" i="18"/>
  <c r="E171" i="21"/>
  <c r="BA9" i="18"/>
  <c r="AX15" i="21"/>
  <c r="AZ34" i="18"/>
  <c r="T263" i="21"/>
  <c r="AZ22" i="18"/>
  <c r="E201" i="21"/>
  <c r="AZ10" i="18"/>
  <c r="AX45" i="21"/>
  <c r="AY35" i="18"/>
  <c r="T169" i="21"/>
  <c r="AY19" i="18"/>
  <c r="BM13" i="21"/>
  <c r="AX44" i="18"/>
  <c r="AI137" i="21"/>
  <c r="AX28" i="18"/>
  <c r="B6" i="30"/>
  <c r="B5" i="23" s="1"/>
  <c r="B6" i="31"/>
  <c r="A6" i="29"/>
  <c r="A7" i="31"/>
  <c r="B10" i="30"/>
  <c r="B9" i="23" s="1"/>
  <c r="B10" i="31"/>
  <c r="B13" i="30"/>
  <c r="B12" i="23" s="1"/>
  <c r="B13" i="31"/>
  <c r="B16" i="30"/>
  <c r="B15" i="23" s="1"/>
  <c r="B16" i="31"/>
  <c r="B18" i="30"/>
  <c r="B17" i="23" s="1"/>
  <c r="B18" i="31"/>
  <c r="B21" i="30"/>
  <c r="B20" i="23" s="1"/>
  <c r="B21" i="31"/>
  <c r="B24" i="30"/>
  <c r="B23" i="23" s="1"/>
  <c r="B24" i="31"/>
  <c r="B26" i="30"/>
  <c r="B25" i="23" s="1"/>
  <c r="B26" i="31"/>
  <c r="B29" i="30"/>
  <c r="B28" i="23" s="1"/>
  <c r="B29" i="31"/>
  <c r="B32" i="30"/>
  <c r="B31" i="23" s="1"/>
  <c r="B32" i="31"/>
  <c r="B34" i="30"/>
  <c r="B33" i="23" s="1"/>
  <c r="B34" i="31"/>
  <c r="B37" i="30"/>
  <c r="B36" i="23" s="1"/>
  <c r="B37" i="31"/>
  <c r="B40" i="30"/>
  <c r="B39" i="23" s="1"/>
  <c r="B40" i="31"/>
  <c r="B42" i="30"/>
  <c r="B41" i="23" s="1"/>
  <c r="B42" i="31"/>
  <c r="B45" i="30"/>
  <c r="B44" i="23" s="1"/>
  <c r="B45" i="31"/>
  <c r="BM11" i="21"/>
  <c r="AV44" i="18"/>
  <c r="AX197" i="21"/>
  <c r="AV40" i="18"/>
  <c r="AX73" i="21"/>
  <c r="AV36" i="18"/>
  <c r="AI259" i="21"/>
  <c r="AV32" i="18"/>
  <c r="AI135" i="21"/>
  <c r="AV28" i="18"/>
  <c r="AI11" i="21"/>
  <c r="AV24" i="18"/>
  <c r="T197" i="21"/>
  <c r="AV20" i="18"/>
  <c r="T73" i="21"/>
  <c r="AV16" i="18"/>
  <c r="E259" i="21"/>
  <c r="AV12" i="18"/>
  <c r="E135" i="21"/>
  <c r="AV8" i="18"/>
  <c r="AX264" i="21"/>
  <c r="BA42" i="18"/>
  <c r="AX140" i="21"/>
  <c r="BA38" i="18"/>
  <c r="AX16" i="21"/>
  <c r="BA34" i="18"/>
  <c r="AI202" i="21"/>
  <c r="BA30" i="18"/>
  <c r="AI78" i="21"/>
  <c r="BA26" i="18"/>
  <c r="T264" i="21"/>
  <c r="BA22" i="18"/>
  <c r="T140" i="21"/>
  <c r="BA18" i="18"/>
  <c r="T16" i="21"/>
  <c r="BA14" i="18"/>
  <c r="E202" i="21"/>
  <c r="BA10" i="18"/>
  <c r="E78" i="21"/>
  <c r="BA6" i="18"/>
  <c r="AX294" i="21"/>
  <c r="AZ43" i="18"/>
  <c r="AX170" i="21"/>
  <c r="AZ39" i="18"/>
  <c r="AX46" i="21"/>
  <c r="AZ35" i="18"/>
  <c r="AI232" i="21"/>
  <c r="AZ31" i="18"/>
  <c r="AI108" i="21"/>
  <c r="AZ27" i="18"/>
  <c r="T294" i="21"/>
  <c r="AZ23" i="18"/>
  <c r="T170" i="21"/>
  <c r="AZ19" i="18"/>
  <c r="T46" i="21"/>
  <c r="AZ15" i="18"/>
  <c r="E232" i="21"/>
  <c r="AZ11" i="18"/>
  <c r="E108" i="21"/>
  <c r="AZ7" i="18"/>
  <c r="BM14" i="21"/>
  <c r="AY44" i="18"/>
  <c r="AX200" i="21"/>
  <c r="AY40" i="18"/>
  <c r="AX76" i="21"/>
  <c r="AY36" i="18"/>
  <c r="AI262" i="21"/>
  <c r="AY32" i="18"/>
  <c r="AI138" i="21"/>
  <c r="AY28" i="18"/>
  <c r="AI14" i="21"/>
  <c r="AY24" i="18"/>
  <c r="T200" i="21"/>
  <c r="AY20" i="18"/>
  <c r="T76" i="21"/>
  <c r="AY16" i="18"/>
  <c r="E262" i="21"/>
  <c r="AY12" i="18"/>
  <c r="E138" i="21"/>
  <c r="AY8" i="18"/>
  <c r="BM44" i="21"/>
  <c r="AX45" i="18"/>
  <c r="AX230" i="21"/>
  <c r="AX41" i="18"/>
  <c r="AX106" i="21"/>
  <c r="AX37" i="18"/>
  <c r="AI292" i="21"/>
  <c r="AX33" i="18"/>
  <c r="AI168" i="21"/>
  <c r="AX29" i="18"/>
  <c r="AI44" i="21"/>
  <c r="AX25" i="18"/>
  <c r="T230" i="21"/>
  <c r="AX21" i="18"/>
  <c r="AR21" i="18"/>
  <c r="W230" i="21" s="1"/>
  <c r="T106" i="21"/>
  <c r="AX17" i="18"/>
  <c r="E292" i="21"/>
  <c r="AX13" i="18"/>
  <c r="E168" i="21"/>
  <c r="AX9" i="18"/>
  <c r="E44" i="21"/>
  <c r="AX5" i="18"/>
  <c r="AX260" i="21"/>
  <c r="AW42" i="18"/>
  <c r="AX136" i="21"/>
  <c r="AW38" i="18"/>
  <c r="AX12" i="21"/>
  <c r="AW34" i="18"/>
  <c r="AI198" i="21"/>
  <c r="AW30" i="18"/>
  <c r="AI74" i="21"/>
  <c r="AW26" i="18"/>
  <c r="T260" i="21"/>
  <c r="AW22" i="18"/>
  <c r="T136" i="21"/>
  <c r="AW18" i="18"/>
  <c r="T12" i="21"/>
  <c r="AW14" i="18"/>
  <c r="E198" i="21"/>
  <c r="AW10" i="18"/>
  <c r="E74" i="21"/>
  <c r="AW6" i="18"/>
  <c r="C8" i="23"/>
  <c r="C7" i="23"/>
  <c r="E16" i="21"/>
  <c r="BA4" i="18"/>
  <c r="E15" i="21"/>
  <c r="AZ4" i="18"/>
  <c r="E14" i="21"/>
  <c r="AY4" i="18"/>
  <c r="E13" i="21"/>
  <c r="AX4" i="18"/>
  <c r="E12" i="21"/>
  <c r="AW4" i="18"/>
  <c r="B11" i="30"/>
  <c r="B10" i="23" s="1"/>
  <c r="B15" i="30"/>
  <c r="B14" i="23" s="1"/>
  <c r="B19" i="30"/>
  <c r="B18" i="23" s="1"/>
  <c r="B23" i="30"/>
  <c r="B22" i="23" s="1"/>
  <c r="B27" i="30"/>
  <c r="B26" i="23" s="1"/>
  <c r="B31" i="30"/>
  <c r="B30" i="23" s="1"/>
  <c r="B35" i="30"/>
  <c r="B34" i="23" s="1"/>
  <c r="B39" i="30"/>
  <c r="B38" i="23" s="1"/>
  <c r="B43" i="30"/>
  <c r="B42" i="23" s="1"/>
  <c r="B47" i="30"/>
  <c r="B46" i="23" s="1"/>
  <c r="C35" i="30"/>
  <c r="C34" i="23" s="1"/>
  <c r="C19" i="30"/>
  <c r="C18" i="23" s="1"/>
  <c r="C47" i="30"/>
  <c r="C46" i="23" s="1"/>
  <c r="C31" i="30"/>
  <c r="C30" i="23" s="1"/>
  <c r="C15" i="30"/>
  <c r="C14" i="23" s="1"/>
  <c r="C43" i="30"/>
  <c r="C42" i="23" s="1"/>
  <c r="C27" i="30"/>
  <c r="C26" i="23" s="1"/>
  <c r="C11" i="30"/>
  <c r="C10" i="23" s="1"/>
  <c r="C39" i="30"/>
  <c r="C38" i="23" s="1"/>
  <c r="C23" i="30"/>
  <c r="C22" i="23" s="1"/>
  <c r="C7" i="30"/>
  <c r="B7" i="30"/>
  <c r="B6" i="23" s="1"/>
  <c r="A7" i="30"/>
  <c r="I2" i="2"/>
  <c r="D2" i="2"/>
  <c r="A13" i="2" l="1"/>
  <c r="A11" i="35"/>
  <c r="A11" i="38"/>
  <c r="A11" i="37"/>
  <c r="BH9" i="18"/>
  <c r="J9" i="27" s="1"/>
  <c r="D180" i="21" s="1"/>
  <c r="BH42" i="18"/>
  <c r="J42" i="27" s="1"/>
  <c r="AW273" i="21" s="1"/>
  <c r="BH24" i="18"/>
  <c r="J24" i="27" s="1"/>
  <c r="AH25" i="21" s="1"/>
  <c r="BH28" i="18"/>
  <c r="J28" i="27" s="1"/>
  <c r="AH149" i="21" s="1"/>
  <c r="BH40" i="18"/>
  <c r="J40" i="27" s="1"/>
  <c r="AW211" i="21" s="1"/>
  <c r="BH44" i="18"/>
  <c r="J44" i="27" s="1"/>
  <c r="BL25" i="21" s="1"/>
  <c r="BH19" i="18"/>
  <c r="J19" i="27" s="1"/>
  <c r="S180" i="21" s="1"/>
  <c r="BH4" i="18"/>
  <c r="J4" i="27" s="1"/>
  <c r="D25" i="21" s="1"/>
  <c r="AZ136" i="21"/>
  <c r="AQ38" i="18"/>
  <c r="BA136" i="21" s="1"/>
  <c r="AQ18" i="18"/>
  <c r="W136" i="21" s="1"/>
  <c r="V136" i="21"/>
  <c r="AR13" i="18"/>
  <c r="H292" i="21" s="1"/>
  <c r="G292" i="21"/>
  <c r="AR25" i="18"/>
  <c r="AL44" i="21" s="1"/>
  <c r="AK44" i="21"/>
  <c r="AR41" i="18"/>
  <c r="BA230" i="21" s="1"/>
  <c r="AZ230" i="21"/>
  <c r="AS20" i="18"/>
  <c r="W200" i="21" s="1"/>
  <c r="V200" i="21"/>
  <c r="AT23" i="18"/>
  <c r="W294" i="21" s="1"/>
  <c r="V294" i="21"/>
  <c r="AT39" i="18"/>
  <c r="BA170" i="21" s="1"/>
  <c r="AZ170" i="21"/>
  <c r="AU30" i="18"/>
  <c r="AL202" i="21" s="1"/>
  <c r="AK202" i="21"/>
  <c r="G135" i="21"/>
  <c r="AP8" i="18"/>
  <c r="H135" i="21" s="1"/>
  <c r="G259" i="21"/>
  <c r="AP12" i="18"/>
  <c r="H259" i="21" s="1"/>
  <c r="V169" i="21"/>
  <c r="AS19" i="18"/>
  <c r="W169" i="21" s="1"/>
  <c r="AZ15" i="21"/>
  <c r="AT34" i="18"/>
  <c r="BA15" i="21" s="1"/>
  <c r="G104" i="21"/>
  <c r="AP7" i="18"/>
  <c r="H104" i="21" s="1"/>
  <c r="AZ43" i="21"/>
  <c r="AQ35" i="18"/>
  <c r="BA43" i="21" s="1"/>
  <c r="AR26" i="18"/>
  <c r="AL75" i="21" s="1"/>
  <c r="AK75" i="21"/>
  <c r="G263" i="21"/>
  <c r="AT12" i="18"/>
  <c r="H263" i="21" s="1"/>
  <c r="AK139" i="21"/>
  <c r="AT28" i="18"/>
  <c r="AL139" i="21" s="1"/>
  <c r="AK233" i="21"/>
  <c r="AU31" i="18"/>
  <c r="AL233" i="21" s="1"/>
  <c r="G42" i="21"/>
  <c r="AP5" i="18"/>
  <c r="H42" i="21" s="1"/>
  <c r="BH37" i="18"/>
  <c r="J37" i="27" s="1"/>
  <c r="AW118" i="21" s="1"/>
  <c r="BH39" i="18"/>
  <c r="J39" i="27" s="1"/>
  <c r="AW180" i="21" s="1"/>
  <c r="V74" i="21"/>
  <c r="AQ16" i="18"/>
  <c r="W74" i="21" s="1"/>
  <c r="AZ74" i="21"/>
  <c r="AQ36" i="18"/>
  <c r="BA74" i="21" s="1"/>
  <c r="AR7" i="18"/>
  <c r="H106" i="21" s="1"/>
  <c r="G106" i="21"/>
  <c r="AR39" i="18"/>
  <c r="BA168" i="21" s="1"/>
  <c r="AZ168" i="21"/>
  <c r="AS14" i="18"/>
  <c r="W14" i="21" s="1"/>
  <c r="V14" i="21"/>
  <c r="AT41" i="18"/>
  <c r="BA232" i="21" s="1"/>
  <c r="AZ232" i="21"/>
  <c r="AK140" i="21"/>
  <c r="AU28" i="18"/>
  <c r="AL140" i="21" s="1"/>
  <c r="AK264" i="21"/>
  <c r="AU32" i="18"/>
  <c r="AL264" i="21" s="1"/>
  <c r="AU44" i="18"/>
  <c r="BP16" i="21" s="1"/>
  <c r="BO16" i="21"/>
  <c r="V135" i="21"/>
  <c r="AP18" i="18"/>
  <c r="W135" i="21" s="1"/>
  <c r="AZ135" i="21"/>
  <c r="AP38" i="18"/>
  <c r="BA135" i="21" s="1"/>
  <c r="G43" i="21"/>
  <c r="AQ5" i="18"/>
  <c r="H43" i="21" s="1"/>
  <c r="AR40" i="18"/>
  <c r="BA199" i="21" s="1"/>
  <c r="AZ199" i="21"/>
  <c r="AS27" i="18"/>
  <c r="AL107" i="21" s="1"/>
  <c r="AK107" i="21"/>
  <c r="AK77" i="21"/>
  <c r="AT26" i="18"/>
  <c r="AL77" i="21" s="1"/>
  <c r="AU17" i="18"/>
  <c r="W109" i="21" s="1"/>
  <c r="V109" i="21"/>
  <c r="G228" i="21"/>
  <c r="AP11" i="18"/>
  <c r="H228" i="21" s="1"/>
  <c r="AQ14" i="18"/>
  <c r="W12" i="21" s="1"/>
  <c r="V12" i="21"/>
  <c r="AQ30" i="18"/>
  <c r="AL198" i="21" s="1"/>
  <c r="AK198" i="21"/>
  <c r="G44" i="21"/>
  <c r="AR5" i="18"/>
  <c r="H44" i="21" s="1"/>
  <c r="G168" i="21"/>
  <c r="AR9" i="18"/>
  <c r="H168" i="21" s="1"/>
  <c r="AZ106" i="21"/>
  <c r="AR37" i="18"/>
  <c r="BA106" i="21" s="1"/>
  <c r="AS32" i="18"/>
  <c r="AL262" i="21" s="1"/>
  <c r="AK262" i="21"/>
  <c r="BO14" i="21"/>
  <c r="AS44" i="18"/>
  <c r="BP14" i="21" s="1"/>
  <c r="AU10" i="18"/>
  <c r="H202" i="21" s="1"/>
  <c r="G202" i="21"/>
  <c r="AK78" i="21"/>
  <c r="AU26" i="18"/>
  <c r="AL78" i="21" s="1"/>
  <c r="AZ264" i="21"/>
  <c r="AU42" i="18"/>
  <c r="BA264" i="21" s="1"/>
  <c r="BH20" i="18"/>
  <c r="J20" i="27" s="1"/>
  <c r="S211" i="21" s="1"/>
  <c r="AK11" i="21"/>
  <c r="AP24" i="18"/>
  <c r="AL11" i="21" s="1"/>
  <c r="BH36" i="18"/>
  <c r="J36" i="27" s="1"/>
  <c r="AW87" i="21" s="1"/>
  <c r="AZ197" i="21"/>
  <c r="AP40" i="18"/>
  <c r="BA197" i="21" s="1"/>
  <c r="BO13" i="21"/>
  <c r="AR44" i="18"/>
  <c r="BP13" i="21" s="1"/>
  <c r="V263" i="21"/>
  <c r="AT22" i="18"/>
  <c r="W263" i="21" s="1"/>
  <c r="AZ109" i="21"/>
  <c r="AU37" i="18"/>
  <c r="BA109" i="21" s="1"/>
  <c r="AQ15" i="18"/>
  <c r="W43" i="21" s="1"/>
  <c r="V43" i="21"/>
  <c r="AK229" i="21"/>
  <c r="AQ31" i="18"/>
  <c r="AL229" i="21" s="1"/>
  <c r="AR6" i="18"/>
  <c r="H75" i="21" s="1"/>
  <c r="G75" i="21"/>
  <c r="G199" i="21"/>
  <c r="AR10" i="18"/>
  <c r="H199" i="21" s="1"/>
  <c r="AR22" i="18"/>
  <c r="W261" i="21" s="1"/>
  <c r="V261" i="21"/>
  <c r="AZ137" i="21"/>
  <c r="AR38" i="18"/>
  <c r="BA137" i="21" s="1"/>
  <c r="G293" i="21"/>
  <c r="AS13" i="18"/>
  <c r="H293" i="21" s="1"/>
  <c r="G139" i="21"/>
  <c r="AT8" i="18"/>
  <c r="H139" i="21" s="1"/>
  <c r="AK15" i="21"/>
  <c r="AT24" i="18"/>
  <c r="AL15" i="21" s="1"/>
  <c r="AZ201" i="21"/>
  <c r="AT40" i="18"/>
  <c r="BA201" i="21" s="1"/>
  <c r="G233" i="21"/>
  <c r="AU11" i="18"/>
  <c r="H233" i="21" s="1"/>
  <c r="AK109" i="21"/>
  <c r="AU27" i="18"/>
  <c r="AL109" i="21" s="1"/>
  <c r="AU43" i="18"/>
  <c r="BA295" i="21" s="1"/>
  <c r="AZ295" i="21"/>
  <c r="BH5" i="18"/>
  <c r="J5" i="27" s="1"/>
  <c r="D56" i="21" s="1"/>
  <c r="BH17" i="18"/>
  <c r="J17" i="27" s="1"/>
  <c r="S118" i="21" s="1"/>
  <c r="BH33" i="18"/>
  <c r="J33" i="27" s="1"/>
  <c r="AH304" i="21" s="1"/>
  <c r="AP37" i="18"/>
  <c r="BA104" i="21" s="1"/>
  <c r="AZ104" i="21"/>
  <c r="AS23" i="18"/>
  <c r="W293" i="21" s="1"/>
  <c r="V293" i="21"/>
  <c r="AT38" i="18"/>
  <c r="BA139" i="21" s="1"/>
  <c r="AZ139" i="21"/>
  <c r="BH15" i="18"/>
  <c r="J15" i="27" s="1"/>
  <c r="S56" i="21" s="1"/>
  <c r="BH27" i="18"/>
  <c r="J27" i="27" s="1"/>
  <c r="AH118" i="21" s="1"/>
  <c r="G200" i="21"/>
  <c r="AS10" i="18"/>
  <c r="H200" i="21" s="1"/>
  <c r="AS26" i="18"/>
  <c r="AL76" i="21" s="1"/>
  <c r="AK76" i="21"/>
  <c r="AS42" i="18"/>
  <c r="BA262" i="21" s="1"/>
  <c r="AZ262" i="21"/>
  <c r="V108" i="21"/>
  <c r="AT17" i="18"/>
  <c r="W108" i="21" s="1"/>
  <c r="AT33" i="18"/>
  <c r="AL294" i="21" s="1"/>
  <c r="AK294" i="21"/>
  <c r="G264" i="21"/>
  <c r="AU12" i="18"/>
  <c r="H264" i="21" s="1"/>
  <c r="V11" i="21"/>
  <c r="AP14" i="18"/>
  <c r="W11" i="21" s="1"/>
  <c r="BH18" i="18"/>
  <c r="J18" i="27" s="1"/>
  <c r="S149" i="21" s="1"/>
  <c r="AK197" i="21"/>
  <c r="AP30" i="18"/>
  <c r="AL197" i="21" s="1"/>
  <c r="BH34" i="18"/>
  <c r="J34" i="27" s="1"/>
  <c r="AW25" i="21" s="1"/>
  <c r="AP4" i="18"/>
  <c r="H11" i="21" s="1"/>
  <c r="G11" i="21"/>
  <c r="V228" i="21"/>
  <c r="BO166" i="21"/>
  <c r="AQ17" i="18"/>
  <c r="W105" i="21" s="1"/>
  <c r="V105" i="21"/>
  <c r="AQ33" i="18"/>
  <c r="AL291" i="21" s="1"/>
  <c r="AK291" i="21"/>
  <c r="BH8" i="18"/>
  <c r="J8" i="27" s="1"/>
  <c r="D149" i="21" s="1"/>
  <c r="G261" i="21"/>
  <c r="AR12" i="18"/>
  <c r="H261" i="21" s="1"/>
  <c r="AZ75" i="21"/>
  <c r="AR36" i="18"/>
  <c r="BA75" i="21" s="1"/>
  <c r="AS15" i="18"/>
  <c r="W45" i="21" s="1"/>
  <c r="V45" i="21"/>
  <c r="V15" i="21"/>
  <c r="AT14" i="18"/>
  <c r="W15" i="21" s="1"/>
  <c r="AU13" i="18"/>
  <c r="H295" i="21" s="1"/>
  <c r="G295" i="21"/>
  <c r="AU45" i="18"/>
  <c r="BP47" i="21" s="1"/>
  <c r="BO47" i="21"/>
  <c r="BH11" i="18"/>
  <c r="J11" i="27" s="1"/>
  <c r="D242" i="21" s="1"/>
  <c r="AZ290" i="21"/>
  <c r="AP43" i="18"/>
  <c r="BA290" i="21" s="1"/>
  <c r="G74" i="21"/>
  <c r="AQ6" i="18"/>
  <c r="H74" i="21" s="1"/>
  <c r="V260" i="21"/>
  <c r="AQ22" i="18"/>
  <c r="W260" i="21" s="1"/>
  <c r="AZ260" i="21"/>
  <c r="AQ42" i="18"/>
  <c r="BA260" i="21" s="1"/>
  <c r="AQ34" i="18"/>
  <c r="BA12" i="21" s="1"/>
  <c r="AZ12" i="21"/>
  <c r="AS16" i="18"/>
  <c r="W76" i="21" s="1"/>
  <c r="V76" i="21"/>
  <c r="AS36" i="18"/>
  <c r="BA76" i="21" s="1"/>
  <c r="AZ76" i="21"/>
  <c r="G108" i="21"/>
  <c r="AT7" i="18"/>
  <c r="H108" i="21" s="1"/>
  <c r="AK108" i="21"/>
  <c r="AT27" i="18"/>
  <c r="AL108" i="21" s="1"/>
  <c r="V16" i="21"/>
  <c r="AU14" i="18"/>
  <c r="W16" i="21" s="1"/>
  <c r="G105" i="21"/>
  <c r="AQ7" i="18"/>
  <c r="H105" i="21" s="1"/>
  <c r="AQ19" i="18"/>
  <c r="W167" i="21" s="1"/>
  <c r="V167" i="21"/>
  <c r="AZ261" i="21"/>
  <c r="AR42" i="18"/>
  <c r="BA261" i="21" s="1"/>
  <c r="V107" i="21"/>
  <c r="AS17" i="18"/>
  <c r="W107" i="21" s="1"/>
  <c r="AS33" i="18"/>
  <c r="AL293" i="21" s="1"/>
  <c r="AK293" i="21"/>
  <c r="V47" i="21"/>
  <c r="AU15" i="18"/>
  <c r="W47" i="21" s="1"/>
  <c r="BH21" i="18"/>
  <c r="J21" i="27" s="1"/>
  <c r="S242" i="21" s="1"/>
  <c r="AP25" i="18"/>
  <c r="AL42" i="21" s="1"/>
  <c r="AK42" i="21"/>
  <c r="AP41" i="18"/>
  <c r="BA228" i="21" s="1"/>
  <c r="AZ228" i="21"/>
  <c r="AR24" i="18"/>
  <c r="AL13" i="21" s="1"/>
  <c r="AK13" i="21"/>
  <c r="AS31" i="18"/>
  <c r="AL231" i="21" s="1"/>
  <c r="AK231" i="21"/>
  <c r="G47" i="21"/>
  <c r="AU5" i="18"/>
  <c r="H47" i="21" s="1"/>
  <c r="AK104" i="21"/>
  <c r="AP27" i="18"/>
  <c r="AL104" i="21" s="1"/>
  <c r="V198" i="21"/>
  <c r="AQ20" i="18"/>
  <c r="W198" i="21" s="1"/>
  <c r="AK260" i="21"/>
  <c r="AQ32" i="18"/>
  <c r="AL260" i="21" s="1"/>
  <c r="AR23" i="18"/>
  <c r="W292" i="21" s="1"/>
  <c r="V292" i="21"/>
  <c r="AK200" i="21"/>
  <c r="AS30" i="18"/>
  <c r="AL200" i="21" s="1"/>
  <c r="AT5" i="18"/>
  <c r="H46" i="21" s="1"/>
  <c r="G46" i="21"/>
  <c r="AT37" i="18"/>
  <c r="BA108" i="21" s="1"/>
  <c r="AZ108" i="21"/>
  <c r="V78" i="21"/>
  <c r="AU16" i="18"/>
  <c r="W78" i="21" s="1"/>
  <c r="G73" i="21"/>
  <c r="AP6" i="18"/>
  <c r="H73" i="21" s="1"/>
  <c r="BH22" i="18"/>
  <c r="J22" i="27" s="1"/>
  <c r="S273" i="21" s="1"/>
  <c r="AZ11" i="21"/>
  <c r="AP34" i="18"/>
  <c r="BA11" i="21" s="1"/>
  <c r="AQ37" i="18"/>
  <c r="BA105" i="21" s="1"/>
  <c r="AZ105" i="21"/>
  <c r="AR16" i="18"/>
  <c r="W75" i="21" s="1"/>
  <c r="V75" i="21"/>
  <c r="BH23" i="18"/>
  <c r="J23" i="27" s="1"/>
  <c r="S304" i="21" s="1"/>
  <c r="AQ10" i="18"/>
  <c r="H198" i="21" s="1"/>
  <c r="G198" i="21"/>
  <c r="AK74" i="21"/>
  <c r="AQ26" i="18"/>
  <c r="AL74" i="21" s="1"/>
  <c r="AR17" i="18"/>
  <c r="W106" i="21" s="1"/>
  <c r="V106" i="21"/>
  <c r="AR33" i="18"/>
  <c r="AL292" i="21" s="1"/>
  <c r="AK292" i="21"/>
  <c r="AS12" i="18"/>
  <c r="H262" i="21" s="1"/>
  <c r="G262" i="21"/>
  <c r="AS28" i="18"/>
  <c r="AL138" i="21" s="1"/>
  <c r="AK138" i="21"/>
  <c r="AT15" i="18"/>
  <c r="W46" i="21" s="1"/>
  <c r="V46" i="21"/>
  <c r="V170" i="21"/>
  <c r="AT19" i="18"/>
  <c r="W170" i="21" s="1"/>
  <c r="AT35" i="18"/>
  <c r="BA46" i="21" s="1"/>
  <c r="AZ46" i="21"/>
  <c r="AU6" i="18"/>
  <c r="H78" i="21" s="1"/>
  <c r="G78" i="21"/>
  <c r="AU22" i="18"/>
  <c r="W264" i="21" s="1"/>
  <c r="V264" i="21"/>
  <c r="AU38" i="18"/>
  <c r="BA140" i="21" s="1"/>
  <c r="AZ140" i="21"/>
  <c r="BH16" i="18"/>
  <c r="AP20" i="18"/>
  <c r="W197" i="21" s="1"/>
  <c r="V197" i="21"/>
  <c r="BH32" i="18"/>
  <c r="J32" i="27" s="1"/>
  <c r="AH273" i="21" s="1"/>
  <c r="AP36" i="18"/>
  <c r="BA73" i="21" s="1"/>
  <c r="AZ73" i="21"/>
  <c r="AT10" i="18"/>
  <c r="H201" i="21" s="1"/>
  <c r="G201" i="21"/>
  <c r="AU21" i="18"/>
  <c r="W233" i="21" s="1"/>
  <c r="V233" i="21"/>
  <c r="AZ42" i="21"/>
  <c r="AP35" i="18"/>
  <c r="BA42" i="21" s="1"/>
  <c r="AQ11" i="18"/>
  <c r="H229" i="21" s="1"/>
  <c r="G229" i="21"/>
  <c r="AQ27" i="18"/>
  <c r="AL105" i="21" s="1"/>
  <c r="AK105" i="21"/>
  <c r="V137" i="21"/>
  <c r="AR18" i="18"/>
  <c r="W137" i="21" s="1"/>
  <c r="AR34" i="18"/>
  <c r="BA13" i="21" s="1"/>
  <c r="AZ13" i="21"/>
  <c r="AS9" i="18"/>
  <c r="H169" i="21" s="1"/>
  <c r="G169" i="21"/>
  <c r="AS25" i="18"/>
  <c r="AL45" i="21" s="1"/>
  <c r="AK45" i="21"/>
  <c r="AK169" i="21"/>
  <c r="AS29" i="18"/>
  <c r="AL169" i="21" s="1"/>
  <c r="AS41" i="18"/>
  <c r="BA231" i="21" s="1"/>
  <c r="AZ231" i="21"/>
  <c r="AS45" i="18"/>
  <c r="BP45" i="21" s="1"/>
  <c r="BO45" i="21"/>
  <c r="V77" i="21"/>
  <c r="AT16" i="18"/>
  <c r="W77" i="21" s="1"/>
  <c r="V201" i="21"/>
  <c r="AT20" i="18"/>
  <c r="W201" i="21" s="1"/>
  <c r="AK263" i="21"/>
  <c r="AT32" i="18"/>
  <c r="AL263" i="21" s="1"/>
  <c r="AZ77" i="21"/>
  <c r="AT36" i="18"/>
  <c r="BA77" i="21" s="1"/>
  <c r="AU7" i="18"/>
  <c r="H109" i="21" s="1"/>
  <c r="G109" i="21"/>
  <c r="AU23" i="18"/>
  <c r="W295" i="21" s="1"/>
  <c r="V295" i="21"/>
  <c r="AU39" i="18"/>
  <c r="BA171" i="21" s="1"/>
  <c r="AZ171" i="21"/>
  <c r="G290" i="21"/>
  <c r="AP13" i="18"/>
  <c r="H290" i="21" s="1"/>
  <c r="V104" i="21"/>
  <c r="AP17" i="18"/>
  <c r="W104" i="21" s="1"/>
  <c r="BH29" i="18"/>
  <c r="J29" i="27" s="1"/>
  <c r="AH180" i="21" s="1"/>
  <c r="AP33" i="18"/>
  <c r="AL290" i="21" s="1"/>
  <c r="AK290" i="21"/>
  <c r="BO42" i="21"/>
  <c r="AP45" i="18"/>
  <c r="BP42" i="21" s="1"/>
  <c r="AS7" i="18"/>
  <c r="H107" i="21" s="1"/>
  <c r="G107" i="21"/>
  <c r="V139" i="21"/>
  <c r="AT18" i="18"/>
  <c r="W139" i="21" s="1"/>
  <c r="AU33" i="18"/>
  <c r="AL295" i="21" s="1"/>
  <c r="AK295" i="21"/>
  <c r="V42" i="21"/>
  <c r="AP15" i="18"/>
  <c r="W42" i="21" s="1"/>
  <c r="G260" i="21"/>
  <c r="AQ12" i="18"/>
  <c r="H260" i="21" s="1"/>
  <c r="AK136" i="21"/>
  <c r="AQ28" i="18"/>
  <c r="AL136" i="21" s="1"/>
  <c r="BO12" i="21"/>
  <c r="AQ44" i="18"/>
  <c r="BP12" i="21" s="1"/>
  <c r="AR15" i="18"/>
  <c r="W44" i="21" s="1"/>
  <c r="V44" i="21"/>
  <c r="AR19" i="18"/>
  <c r="W168" i="21" s="1"/>
  <c r="V168" i="21"/>
  <c r="AK230" i="21"/>
  <c r="AR31" i="18"/>
  <c r="AL230" i="21" s="1"/>
  <c r="AZ44" i="21"/>
  <c r="AR35" i="18"/>
  <c r="BA44" i="21" s="1"/>
  <c r="AS6" i="18"/>
  <c r="H76" i="21" s="1"/>
  <c r="G76" i="21"/>
  <c r="V262" i="21"/>
  <c r="AS22" i="18"/>
  <c r="W262" i="21" s="1"/>
  <c r="AS38" i="18"/>
  <c r="BA138" i="21" s="1"/>
  <c r="AZ138" i="21"/>
  <c r="AT13" i="18"/>
  <c r="H294" i="21" s="1"/>
  <c r="G294" i="21"/>
  <c r="AK170" i="21"/>
  <c r="AT29" i="18"/>
  <c r="AL170" i="21" s="1"/>
  <c r="AT45" i="18"/>
  <c r="BP46" i="21" s="1"/>
  <c r="BO46" i="21"/>
  <c r="G140" i="21"/>
  <c r="AU8" i="18"/>
  <c r="H140" i="21" s="1"/>
  <c r="AK16" i="21"/>
  <c r="AU24" i="18"/>
  <c r="AL16" i="21" s="1"/>
  <c r="AZ202" i="21"/>
  <c r="AU40" i="18"/>
  <c r="BA202" i="21" s="1"/>
  <c r="BH10" i="18"/>
  <c r="J10" i="27" s="1"/>
  <c r="D211" i="21" s="1"/>
  <c r="BH14" i="18"/>
  <c r="J14" i="27" s="1"/>
  <c r="S25" i="21" s="1"/>
  <c r="AK73" i="21"/>
  <c r="AP26" i="18"/>
  <c r="AL73" i="21" s="1"/>
  <c r="BH30" i="18"/>
  <c r="J30" i="27" s="1"/>
  <c r="AH211" i="21" s="1"/>
  <c r="AZ259" i="21"/>
  <c r="AP42" i="18"/>
  <c r="BA259" i="21" s="1"/>
  <c r="AQ13" i="18"/>
  <c r="H291" i="21" s="1"/>
  <c r="G291" i="21"/>
  <c r="AK167" i="21"/>
  <c r="AQ29" i="18"/>
  <c r="AL167" i="21" s="1"/>
  <c r="BO43" i="21"/>
  <c r="AQ45" i="18"/>
  <c r="BP43" i="21" s="1"/>
  <c r="AR8" i="18"/>
  <c r="H137" i="21" s="1"/>
  <c r="G137" i="21"/>
  <c r="AR32" i="18"/>
  <c r="AL261" i="21" s="1"/>
  <c r="AK261" i="21"/>
  <c r="G231" i="21"/>
  <c r="AS11" i="18"/>
  <c r="H231" i="21" s="1"/>
  <c r="AS43" i="18"/>
  <c r="BA293" i="21" s="1"/>
  <c r="AZ293" i="21"/>
  <c r="AU41" i="18"/>
  <c r="BA233" i="21" s="1"/>
  <c r="AZ233" i="21"/>
  <c r="BH31" i="18"/>
  <c r="J31" i="27" s="1"/>
  <c r="AH242" i="21" s="1"/>
  <c r="AR29" i="18"/>
  <c r="AL168" i="21" s="1"/>
  <c r="AK168" i="21"/>
  <c r="AR45" i="18"/>
  <c r="BP44" i="21" s="1"/>
  <c r="BO44" i="21"/>
  <c r="AS8" i="18"/>
  <c r="H138" i="21" s="1"/>
  <c r="G138" i="21"/>
  <c r="AS24" i="18"/>
  <c r="AL14" i="21" s="1"/>
  <c r="AK14" i="21"/>
  <c r="AS40" i="18"/>
  <c r="BA200" i="21" s="1"/>
  <c r="AZ200" i="21"/>
  <c r="AT11" i="18"/>
  <c r="H232" i="21" s="1"/>
  <c r="G232" i="21"/>
  <c r="AK232" i="21"/>
  <c r="AT31" i="18"/>
  <c r="AL232" i="21" s="1"/>
  <c r="AZ294" i="21"/>
  <c r="AT43" i="18"/>
  <c r="BA294" i="21" s="1"/>
  <c r="V140" i="21"/>
  <c r="AU18" i="18"/>
  <c r="W140" i="21" s="1"/>
  <c r="AZ16" i="21"/>
  <c r="AU34" i="18"/>
  <c r="BA16" i="21" s="1"/>
  <c r="BH12" i="18"/>
  <c r="J12" i="27" s="1"/>
  <c r="D273" i="21" s="1"/>
  <c r="V73" i="21"/>
  <c r="AP16" i="18"/>
  <c r="W73" i="21" s="1"/>
  <c r="AP28" i="18"/>
  <c r="AL135" i="21" s="1"/>
  <c r="AK135" i="21"/>
  <c r="AK259" i="21"/>
  <c r="AP32" i="18"/>
  <c r="AL259" i="21" s="1"/>
  <c r="AP44" i="18"/>
  <c r="BP11" i="21" s="1"/>
  <c r="BO11" i="21"/>
  <c r="A6" i="30"/>
  <c r="A6" i="31"/>
  <c r="AK137" i="21"/>
  <c r="AR28" i="18"/>
  <c r="AL137" i="21" s="1"/>
  <c r="AZ45" i="21"/>
  <c r="AS35" i="18"/>
  <c r="BA45" i="21" s="1"/>
  <c r="AU9" i="18"/>
  <c r="H171" i="21" s="1"/>
  <c r="G171" i="21"/>
  <c r="V166" i="21"/>
  <c r="AP19" i="18"/>
  <c r="W166" i="21" s="1"/>
  <c r="BH35" i="18"/>
  <c r="J35" i="27" s="1"/>
  <c r="AW56" i="21" s="1"/>
  <c r="V291" i="21"/>
  <c r="AQ23" i="18"/>
  <c r="W291" i="21" s="1"/>
  <c r="AQ39" i="18"/>
  <c r="BA167" i="21" s="1"/>
  <c r="AZ167" i="21"/>
  <c r="AZ291" i="21"/>
  <c r="AQ43" i="18"/>
  <c r="BA291" i="21" s="1"/>
  <c r="AR14" i="18"/>
  <c r="W13" i="21" s="1"/>
  <c r="V13" i="21"/>
  <c r="AR30" i="18"/>
  <c r="AL199" i="21" s="1"/>
  <c r="AK199" i="21"/>
  <c r="AS5" i="18"/>
  <c r="H45" i="21" s="1"/>
  <c r="G45" i="21"/>
  <c r="AZ107" i="21"/>
  <c r="AS37" i="18"/>
  <c r="BA107" i="21" s="1"/>
  <c r="AT44" i="18"/>
  <c r="BP15" i="21" s="1"/>
  <c r="BO15" i="21"/>
  <c r="AU19" i="18"/>
  <c r="W171" i="21" s="1"/>
  <c r="V171" i="21"/>
  <c r="AU35" i="18"/>
  <c r="BA47" i="21" s="1"/>
  <c r="AZ47" i="21"/>
  <c r="G166" i="21"/>
  <c r="AP9" i="18"/>
  <c r="H166" i="21" s="1"/>
  <c r="BH13" i="18"/>
  <c r="J13" i="27" s="1"/>
  <c r="D304" i="21" s="1"/>
  <c r="BH25" i="18"/>
  <c r="J25" i="27" s="1"/>
  <c r="AH56" i="21" s="1"/>
  <c r="AP29" i="18"/>
  <c r="AL166" i="21" s="1"/>
  <c r="AK166" i="21"/>
  <c r="BH41" i="18"/>
  <c r="J41" i="27" s="1"/>
  <c r="AW242" i="21" s="1"/>
  <c r="BH45" i="18"/>
  <c r="J45" i="27" s="1"/>
  <c r="BL56" i="21" s="1"/>
  <c r="BH7" i="18"/>
  <c r="J7" i="27" s="1"/>
  <c r="D118" i="21" s="1"/>
  <c r="AT6" i="18"/>
  <c r="H77" i="21" s="1"/>
  <c r="G77" i="21"/>
  <c r="AU25" i="18"/>
  <c r="AL47" i="21" s="1"/>
  <c r="AK47" i="21"/>
  <c r="AZ166" i="21"/>
  <c r="AP39" i="18"/>
  <c r="BA166" i="21" s="1"/>
  <c r="G136" i="21"/>
  <c r="AQ8" i="18"/>
  <c r="H136" i="21" s="1"/>
  <c r="AK12" i="21"/>
  <c r="AQ24" i="18"/>
  <c r="AL12" i="21" s="1"/>
  <c r="AZ198" i="21"/>
  <c r="AQ40" i="18"/>
  <c r="BA198" i="21" s="1"/>
  <c r="AR11" i="18"/>
  <c r="H230" i="21" s="1"/>
  <c r="G230" i="21"/>
  <c r="AK106" i="21"/>
  <c r="AR27" i="18"/>
  <c r="AL106" i="21" s="1"/>
  <c r="AR43" i="18"/>
  <c r="BA292" i="21" s="1"/>
  <c r="AZ292" i="21"/>
  <c r="V138" i="21"/>
  <c r="AS18" i="18"/>
  <c r="W138" i="21" s="1"/>
  <c r="AS34" i="18"/>
  <c r="BA14" i="21" s="1"/>
  <c r="AZ14" i="21"/>
  <c r="AT9" i="18"/>
  <c r="H170" i="21" s="1"/>
  <c r="G170" i="21"/>
  <c r="AK46" i="21"/>
  <c r="AT25" i="18"/>
  <c r="AL46" i="21" s="1"/>
  <c r="V202" i="21"/>
  <c r="AU20" i="18"/>
  <c r="W202" i="21" s="1"/>
  <c r="AZ78" i="21"/>
  <c r="AU36" i="18"/>
  <c r="BA78" i="21" s="1"/>
  <c r="BH6" i="18"/>
  <c r="J6" i="27" s="1"/>
  <c r="D87" i="21" s="1"/>
  <c r="G197" i="21"/>
  <c r="AP10" i="18"/>
  <c r="H197" i="21" s="1"/>
  <c r="V259" i="21"/>
  <c r="AP22" i="18"/>
  <c r="W259" i="21" s="1"/>
  <c r="BH26" i="18"/>
  <c r="J26" i="27" s="1"/>
  <c r="AH87" i="21" s="1"/>
  <c r="BH38" i="18"/>
  <c r="J38" i="27" s="1"/>
  <c r="AW149" i="21" s="1"/>
  <c r="G167" i="21"/>
  <c r="AQ9" i="18"/>
  <c r="H167" i="21" s="1"/>
  <c r="AK43" i="21"/>
  <c r="AQ25" i="18"/>
  <c r="AL43" i="21" s="1"/>
  <c r="AZ229" i="21"/>
  <c r="AQ41" i="18"/>
  <c r="BA229" i="21" s="1"/>
  <c r="V199" i="21"/>
  <c r="AR20" i="18"/>
  <c r="W199" i="21" s="1"/>
  <c r="AZ169" i="21"/>
  <c r="AS39" i="18"/>
  <c r="BA169" i="21" s="1"/>
  <c r="BH43" i="18"/>
  <c r="J43" i="27" s="1"/>
  <c r="AW304" i="21" s="1"/>
  <c r="AK201" i="21"/>
  <c r="AT30" i="18"/>
  <c r="AL201" i="21" s="1"/>
  <c r="AT42" i="18"/>
  <c r="BA263" i="21" s="1"/>
  <c r="AZ263" i="21"/>
  <c r="AK171" i="21"/>
  <c r="AU29" i="18"/>
  <c r="AL171" i="21" s="1"/>
  <c r="V290" i="21"/>
  <c r="AP23" i="18"/>
  <c r="W290" i="21" s="1"/>
  <c r="AK228" i="21"/>
  <c r="AP31" i="18"/>
  <c r="AL228" i="21" s="1"/>
  <c r="C6" i="23"/>
  <c r="AU4" i="18"/>
  <c r="H16" i="21" s="1"/>
  <c r="BO171" i="21"/>
  <c r="G16" i="21"/>
  <c r="AT4" i="18"/>
  <c r="H15" i="21" s="1"/>
  <c r="G15" i="21"/>
  <c r="BO170" i="21"/>
  <c r="V232" i="21"/>
  <c r="AS4" i="18"/>
  <c r="H14" i="21" s="1"/>
  <c r="V231" i="21"/>
  <c r="G14" i="21"/>
  <c r="BO169" i="21"/>
  <c r="AR4" i="18"/>
  <c r="H13" i="21" s="1"/>
  <c r="V230" i="21"/>
  <c r="G13" i="21"/>
  <c r="BO168" i="21"/>
  <c r="AQ4" i="18"/>
  <c r="H12" i="21" s="1"/>
  <c r="G12" i="21"/>
  <c r="AN4" i="18"/>
  <c r="K4" i="27" s="1"/>
  <c r="V229" i="21"/>
  <c r="BO167" i="21"/>
  <c r="C46" i="30"/>
  <c r="C45" i="23" s="1"/>
  <c r="C38" i="30"/>
  <c r="C37" i="23" s="1"/>
  <c r="C30" i="30"/>
  <c r="C29" i="23" s="1"/>
  <c r="C22" i="30"/>
  <c r="C21" i="23" s="1"/>
  <c r="C14" i="30"/>
  <c r="C13" i="23" s="1"/>
  <c r="C42" i="30"/>
  <c r="C41" i="23" s="1"/>
  <c r="C34" i="30"/>
  <c r="C33" i="23" s="1"/>
  <c r="C26" i="30"/>
  <c r="C25" i="23" s="1"/>
  <c r="C18" i="30"/>
  <c r="C17" i="23" s="1"/>
  <c r="C10" i="30"/>
  <c r="C9" i="23" s="1"/>
  <c r="A11" i="29"/>
  <c r="A11" i="31" s="1"/>
  <c r="A11" i="28"/>
  <c r="C6" i="30"/>
  <c r="C5" i="23" s="1"/>
  <c r="A12" i="29"/>
  <c r="A12" i="28"/>
  <c r="A14" i="2" l="1"/>
  <c r="A12" i="38"/>
  <c r="A12" i="37"/>
  <c r="A12" i="35"/>
  <c r="J16" i="27"/>
  <c r="S87" i="21" s="1"/>
  <c r="A12" i="30"/>
  <c r="A12" i="31"/>
  <c r="A6" i="23"/>
  <c r="A11" i="30"/>
  <c r="A15" i="2" l="1"/>
  <c r="A16" i="2" s="1"/>
  <c r="AU20" i="26" s="1"/>
  <c r="A13" i="38"/>
  <c r="A13" i="37"/>
  <c r="A13" i="35"/>
  <c r="A13" i="28"/>
  <c r="A13" i="29"/>
  <c r="A7" i="23"/>
  <c r="A9" i="22"/>
  <c r="A10" i="29"/>
  <c r="A10" i="28"/>
  <c r="AR12" i="26"/>
  <c r="AS12" i="26"/>
  <c r="AT12" i="26"/>
  <c r="AR13" i="26"/>
  <c r="AS13" i="26"/>
  <c r="AT13" i="26"/>
  <c r="AU13" i="26"/>
  <c r="AR14" i="26"/>
  <c r="AS14" i="26"/>
  <c r="AT14" i="26"/>
  <c r="AU14" i="26"/>
  <c r="AR15" i="26"/>
  <c r="AS15" i="26"/>
  <c r="AT15" i="26"/>
  <c r="AU15" i="26"/>
  <c r="AR16" i="26"/>
  <c r="AS16" i="26"/>
  <c r="AT16" i="26"/>
  <c r="AU16" i="26"/>
  <c r="AR17" i="26"/>
  <c r="AS17" i="26"/>
  <c r="AT17" i="26"/>
  <c r="AU17" i="26"/>
  <c r="AR18" i="26"/>
  <c r="AS18" i="26"/>
  <c r="AT18" i="26"/>
  <c r="AU18" i="26"/>
  <c r="AR19" i="26"/>
  <c r="AS19" i="26"/>
  <c r="AT19" i="26"/>
  <c r="AR20" i="26"/>
  <c r="AS20" i="26"/>
  <c r="AT20" i="26"/>
  <c r="AR21" i="26"/>
  <c r="AS21" i="26"/>
  <c r="AT21" i="26"/>
  <c r="AR22" i="26"/>
  <c r="AS22" i="26"/>
  <c r="AT22" i="26"/>
  <c r="AR23" i="26"/>
  <c r="AS23" i="26"/>
  <c r="AT23" i="26"/>
  <c r="AR24" i="26"/>
  <c r="AS24" i="26"/>
  <c r="AT24" i="26"/>
  <c r="AR25" i="26"/>
  <c r="AS25" i="26"/>
  <c r="AT25" i="26"/>
  <c r="AR26" i="26"/>
  <c r="AS26" i="26"/>
  <c r="AT26" i="26"/>
  <c r="AR27" i="26"/>
  <c r="AS27" i="26"/>
  <c r="AT27" i="26"/>
  <c r="AR28" i="26"/>
  <c r="AS28" i="26"/>
  <c r="AT28" i="26"/>
  <c r="AR29" i="26"/>
  <c r="AS29" i="26"/>
  <c r="AT29" i="26"/>
  <c r="AR30" i="26"/>
  <c r="AS30" i="26"/>
  <c r="AT30" i="26"/>
  <c r="AR31" i="26"/>
  <c r="AS31" i="26"/>
  <c r="AT31" i="26"/>
  <c r="AR32" i="26"/>
  <c r="AS32" i="26"/>
  <c r="AT32" i="26"/>
  <c r="AR33" i="26"/>
  <c r="AS33" i="26"/>
  <c r="AT33" i="26"/>
  <c r="AR34" i="26"/>
  <c r="AS34" i="26"/>
  <c r="AT34" i="26"/>
  <c r="AR35" i="26"/>
  <c r="AS35" i="26"/>
  <c r="AT35" i="26"/>
  <c r="AR36" i="26"/>
  <c r="AS36" i="26"/>
  <c r="AT36" i="26"/>
  <c r="AR37" i="26"/>
  <c r="AS37" i="26"/>
  <c r="AT37" i="26"/>
  <c r="AR38" i="26"/>
  <c r="AS38" i="26"/>
  <c r="AT38" i="26"/>
  <c r="AR39" i="26"/>
  <c r="AS39" i="26"/>
  <c r="AT39" i="26"/>
  <c r="AR40" i="26"/>
  <c r="AS40" i="26"/>
  <c r="AT40" i="26"/>
  <c r="AR41" i="26"/>
  <c r="AS41" i="26"/>
  <c r="AT41" i="26"/>
  <c r="AR42" i="26"/>
  <c r="AS42" i="26"/>
  <c r="AT42" i="26"/>
  <c r="AR43" i="26"/>
  <c r="AS43" i="26"/>
  <c r="AT43" i="26"/>
  <c r="AR44" i="26"/>
  <c r="AS44" i="26"/>
  <c r="AT44" i="26"/>
  <c r="AR45" i="26"/>
  <c r="AS45" i="26"/>
  <c r="AT45" i="26"/>
  <c r="AR46" i="26"/>
  <c r="AS46" i="26"/>
  <c r="AT46" i="26"/>
  <c r="AR47" i="26"/>
  <c r="AS47" i="26"/>
  <c r="AT47" i="26"/>
  <c r="AR48" i="26"/>
  <c r="AS48" i="26"/>
  <c r="AT48" i="26"/>
  <c r="AR49" i="26"/>
  <c r="AS49" i="26"/>
  <c r="AT49" i="26"/>
  <c r="AR50" i="26"/>
  <c r="AS50" i="26"/>
  <c r="AT50" i="26"/>
  <c r="AR51" i="26"/>
  <c r="AS51" i="26"/>
  <c r="AT51" i="26"/>
  <c r="AR52" i="26"/>
  <c r="AS52" i="26"/>
  <c r="AT52" i="26"/>
  <c r="AR53" i="26"/>
  <c r="AS53" i="26"/>
  <c r="AT53" i="26"/>
  <c r="AU53" i="26"/>
  <c r="AR54" i="26"/>
  <c r="AS54" i="26"/>
  <c r="AT54" i="26"/>
  <c r="AU54" i="26"/>
  <c r="AR55" i="26"/>
  <c r="AS55" i="26"/>
  <c r="AT55" i="26"/>
  <c r="AU55" i="26"/>
  <c r="AR56" i="26"/>
  <c r="AS56" i="26"/>
  <c r="AT56" i="26"/>
  <c r="AU56" i="26"/>
  <c r="AR57" i="26"/>
  <c r="AS57" i="26"/>
  <c r="AT57" i="26"/>
  <c r="AU57" i="26"/>
  <c r="AR58" i="26"/>
  <c r="AS58" i="26"/>
  <c r="AT58" i="26"/>
  <c r="AU58" i="26"/>
  <c r="AR59" i="26"/>
  <c r="AS59" i="26"/>
  <c r="AT59" i="26"/>
  <c r="AU59" i="26"/>
  <c r="AR60" i="26"/>
  <c r="AS60" i="26"/>
  <c r="AT60" i="26"/>
  <c r="AU60" i="26"/>
  <c r="AT11" i="26"/>
  <c r="AS11" i="26"/>
  <c r="AR11" i="26"/>
  <c r="AO12" i="26"/>
  <c r="AO13" i="26"/>
  <c r="AO14" i="26"/>
  <c r="AO15" i="26"/>
  <c r="AO16" i="26"/>
  <c r="AO17" i="26"/>
  <c r="AO18" i="26"/>
  <c r="AO19" i="26"/>
  <c r="AO20" i="26"/>
  <c r="AO21" i="26"/>
  <c r="AO22" i="26"/>
  <c r="AO23" i="26"/>
  <c r="AO24" i="26"/>
  <c r="AO25" i="26"/>
  <c r="AO26" i="26"/>
  <c r="AO27" i="26"/>
  <c r="AO28" i="26"/>
  <c r="AO29" i="26"/>
  <c r="AO30" i="26"/>
  <c r="AO31" i="26"/>
  <c r="AO32" i="26"/>
  <c r="AO33" i="26"/>
  <c r="AO34" i="26"/>
  <c r="AO35" i="26"/>
  <c r="AO36" i="26"/>
  <c r="AO37" i="26"/>
  <c r="AO38" i="26"/>
  <c r="AO39" i="26"/>
  <c r="AO40" i="26"/>
  <c r="AO41" i="26"/>
  <c r="AO42" i="26"/>
  <c r="AO43" i="26"/>
  <c r="AO44" i="26"/>
  <c r="AO45" i="26"/>
  <c r="AO46" i="26"/>
  <c r="AO47" i="26"/>
  <c r="AO48" i="26"/>
  <c r="AO49" i="26"/>
  <c r="AO50" i="26"/>
  <c r="AO51" i="26"/>
  <c r="AO52" i="26"/>
  <c r="AO53" i="26"/>
  <c r="AO54" i="26"/>
  <c r="AO55" i="26"/>
  <c r="AO56" i="26"/>
  <c r="AO57" i="26"/>
  <c r="AO58" i="26"/>
  <c r="AO59" i="26"/>
  <c r="AO60" i="26"/>
  <c r="AO11" i="26"/>
  <c r="M4" i="2"/>
  <c r="L3" i="2"/>
  <c r="J4" i="2"/>
  <c r="D4" i="2"/>
  <c r="D3" i="2"/>
  <c r="M1" i="2"/>
  <c r="J1" i="2"/>
  <c r="L2" i="2"/>
  <c r="AU12" i="26"/>
  <c r="K2" i="23"/>
  <c r="C2" i="23"/>
  <c r="A14" i="29" l="1"/>
  <c r="A14" i="31" s="1"/>
  <c r="AU19" i="26"/>
  <c r="A14" i="28"/>
  <c r="A17" i="2"/>
  <c r="A15" i="38"/>
  <c r="A15" i="37"/>
  <c r="A15" i="35"/>
  <c r="A15" i="28"/>
  <c r="A15" i="29"/>
  <c r="J2" i="37"/>
  <c r="D2" i="35"/>
  <c r="D2" i="37"/>
  <c r="P2" i="35"/>
  <c r="P2" i="37"/>
  <c r="D2" i="38"/>
  <c r="J2" i="35"/>
  <c r="A13" i="30"/>
  <c r="A13" i="31"/>
  <c r="A14" i="35"/>
  <c r="A14" i="37"/>
  <c r="A14" i="38"/>
  <c r="Y95" i="21"/>
  <c r="BC95" i="21"/>
  <c r="J157" i="21"/>
  <c r="AN157" i="21"/>
  <c r="BR157" i="21"/>
  <c r="J219" i="21"/>
  <c r="AN219" i="21"/>
  <c r="BR219" i="21"/>
  <c r="BC157" i="21"/>
  <c r="BC219" i="21"/>
  <c r="AN2" i="21"/>
  <c r="AN33" i="21"/>
  <c r="J64" i="21"/>
  <c r="BR64" i="21"/>
  <c r="Y126" i="21"/>
  <c r="Y2" i="21"/>
  <c r="BC2" i="21"/>
  <c r="Y33" i="21"/>
  <c r="BC33" i="21"/>
  <c r="Y64" i="21"/>
  <c r="BC64" i="21"/>
  <c r="J126" i="21"/>
  <c r="AN126" i="21"/>
  <c r="BR126" i="21"/>
  <c r="J188" i="21"/>
  <c r="AN188" i="21"/>
  <c r="BR188" i="21"/>
  <c r="Y250" i="21"/>
  <c r="BC250" i="21"/>
  <c r="J281" i="21"/>
  <c r="AN281" i="21"/>
  <c r="BR281" i="21"/>
  <c r="J95" i="21"/>
  <c r="AN95" i="21"/>
  <c r="BR95" i="21"/>
  <c r="Y157" i="21"/>
  <c r="Y219" i="21"/>
  <c r="J2" i="21"/>
  <c r="BR2" i="21"/>
  <c r="J33" i="21"/>
  <c r="BR33" i="21"/>
  <c r="AN64" i="21"/>
  <c r="BC126" i="21"/>
  <c r="Y188" i="21"/>
  <c r="BC188" i="21"/>
  <c r="J250" i="21"/>
  <c r="BC281" i="21"/>
  <c r="BR250" i="21"/>
  <c r="Y281" i="21"/>
  <c r="AN250" i="21"/>
  <c r="AB2" i="31"/>
  <c r="AZ2" i="31"/>
  <c r="AN2" i="31"/>
  <c r="BL2" i="31"/>
  <c r="P2" i="31"/>
  <c r="J2" i="22"/>
  <c r="D2" i="31"/>
  <c r="A10" i="30"/>
  <c r="A10" i="31"/>
  <c r="A14" i="30"/>
  <c r="A10" i="22"/>
  <c r="A8" i="23"/>
  <c r="T2" i="30"/>
  <c r="J2" i="28"/>
  <c r="L2" i="30"/>
  <c r="AB2" i="29"/>
  <c r="D2" i="28"/>
  <c r="D2" i="30"/>
  <c r="P2" i="29"/>
  <c r="D2" i="29"/>
  <c r="P2" i="28"/>
  <c r="H5" i="27"/>
  <c r="H6" i="27"/>
  <c r="H7" i="27"/>
  <c r="H8" i="27"/>
  <c r="H9" i="27"/>
  <c r="H10" i="27"/>
  <c r="H11" i="27"/>
  <c r="H12" i="27"/>
  <c r="H13" i="27"/>
  <c r="H14" i="27"/>
  <c r="H15" i="27"/>
  <c r="H16" i="27"/>
  <c r="H17" i="27"/>
  <c r="H18" i="27"/>
  <c r="H19" i="27"/>
  <c r="H20" i="27"/>
  <c r="H21" i="27"/>
  <c r="H22" i="27"/>
  <c r="H23" i="27"/>
  <c r="H24" i="27"/>
  <c r="H25" i="27"/>
  <c r="H26" i="27"/>
  <c r="H27" i="27"/>
  <c r="H28" i="27"/>
  <c r="H29" i="27"/>
  <c r="H30" i="27"/>
  <c r="H31" i="27"/>
  <c r="H32" i="27"/>
  <c r="H33" i="27"/>
  <c r="H34" i="27"/>
  <c r="H35" i="27"/>
  <c r="H36" i="27"/>
  <c r="H37" i="27"/>
  <c r="H38" i="27"/>
  <c r="H39" i="27"/>
  <c r="H40" i="27"/>
  <c r="H41" i="27"/>
  <c r="H42" i="27"/>
  <c r="H43" i="27"/>
  <c r="H44" i="27"/>
  <c r="H45" i="27"/>
  <c r="H4" i="27"/>
  <c r="G5" i="27"/>
  <c r="G6" i="27"/>
  <c r="G7" i="27"/>
  <c r="G8" i="27"/>
  <c r="G9" i="27"/>
  <c r="G10" i="27"/>
  <c r="G11" i="27"/>
  <c r="G12" i="27"/>
  <c r="G13" i="27"/>
  <c r="G14" i="27"/>
  <c r="G15" i="27"/>
  <c r="G16" i="27"/>
  <c r="G17" i="27"/>
  <c r="G18" i="27"/>
  <c r="G19" i="27"/>
  <c r="G20" i="27"/>
  <c r="G21" i="27"/>
  <c r="G22" i="27"/>
  <c r="G23" i="27"/>
  <c r="G24" i="27"/>
  <c r="G25" i="27"/>
  <c r="G26" i="27"/>
  <c r="G27" i="27"/>
  <c r="G28" i="27"/>
  <c r="G29" i="27"/>
  <c r="G30" i="27"/>
  <c r="G31" i="27"/>
  <c r="G32" i="27"/>
  <c r="G33" i="27"/>
  <c r="G34" i="27"/>
  <c r="G35" i="27"/>
  <c r="G36" i="27"/>
  <c r="G37" i="27"/>
  <c r="G38" i="27"/>
  <c r="G39" i="27"/>
  <c r="G40" i="27"/>
  <c r="G41" i="27"/>
  <c r="G42" i="27"/>
  <c r="G43" i="27"/>
  <c r="G44" i="27"/>
  <c r="G45" i="27"/>
  <c r="G4" i="27"/>
  <c r="F5" i="27"/>
  <c r="F6" i="27"/>
  <c r="F7" i="27"/>
  <c r="F8" i="27"/>
  <c r="F9" i="27"/>
  <c r="F10" i="27"/>
  <c r="F11" i="27"/>
  <c r="F12" i="27"/>
  <c r="F13" i="27"/>
  <c r="F14" i="27"/>
  <c r="F15" i="27"/>
  <c r="F16" i="27"/>
  <c r="F17" i="27"/>
  <c r="F18" i="27"/>
  <c r="F19" i="27"/>
  <c r="F20" i="27"/>
  <c r="F21" i="27"/>
  <c r="F22" i="27"/>
  <c r="F23" i="27"/>
  <c r="F24" i="27"/>
  <c r="F25" i="27"/>
  <c r="F26" i="27"/>
  <c r="F27" i="27"/>
  <c r="F28" i="27"/>
  <c r="F29" i="27"/>
  <c r="F30" i="27"/>
  <c r="F31" i="27"/>
  <c r="F32" i="27"/>
  <c r="F33" i="27"/>
  <c r="F34" i="27"/>
  <c r="F35" i="27"/>
  <c r="F36" i="27"/>
  <c r="F37" i="27"/>
  <c r="F38" i="27"/>
  <c r="F39" i="27"/>
  <c r="F40" i="27"/>
  <c r="F41" i="27"/>
  <c r="F42" i="27"/>
  <c r="F43" i="27"/>
  <c r="F44" i="27"/>
  <c r="F45" i="27"/>
  <c r="F4" i="27"/>
  <c r="E5" i="27"/>
  <c r="E6" i="27"/>
  <c r="E7" i="27"/>
  <c r="E8" i="27"/>
  <c r="E9" i="27"/>
  <c r="E10" i="27"/>
  <c r="E11" i="27"/>
  <c r="E12" i="27"/>
  <c r="E13" i="27"/>
  <c r="E14" i="27"/>
  <c r="E15" i="27"/>
  <c r="E16" i="27"/>
  <c r="E17" i="27"/>
  <c r="E18" i="27"/>
  <c r="E19" i="27"/>
  <c r="E20" i="27"/>
  <c r="E21" i="27"/>
  <c r="E22" i="27"/>
  <c r="E23" i="27"/>
  <c r="E24" i="27"/>
  <c r="E25" i="27"/>
  <c r="E26" i="27"/>
  <c r="E27" i="27"/>
  <c r="E28" i="27"/>
  <c r="E29" i="27"/>
  <c r="E30" i="27"/>
  <c r="E31" i="27"/>
  <c r="E32" i="27"/>
  <c r="E33" i="27"/>
  <c r="E34" i="27"/>
  <c r="E35" i="27"/>
  <c r="E36" i="27"/>
  <c r="E37" i="27"/>
  <c r="E38" i="27"/>
  <c r="E39" i="27"/>
  <c r="E40" i="27"/>
  <c r="E41" i="27"/>
  <c r="E42" i="27"/>
  <c r="E43" i="27"/>
  <c r="E44" i="27"/>
  <c r="E45" i="27"/>
  <c r="E4" i="27"/>
  <c r="D5" i="27"/>
  <c r="D6" i="27"/>
  <c r="D7" i="27"/>
  <c r="D8" i="27"/>
  <c r="D9" i="27"/>
  <c r="D10" i="27"/>
  <c r="D11" i="27"/>
  <c r="D12" i="27"/>
  <c r="D13" i="27"/>
  <c r="D14" i="27"/>
  <c r="D15" i="27"/>
  <c r="D16" i="27"/>
  <c r="D17" i="27"/>
  <c r="D18" i="27"/>
  <c r="D19" i="27"/>
  <c r="D20" i="27"/>
  <c r="D21" i="27"/>
  <c r="D22" i="27"/>
  <c r="D23" i="27"/>
  <c r="D24" i="27"/>
  <c r="D25" i="27"/>
  <c r="D26" i="27"/>
  <c r="D27" i="27"/>
  <c r="D28" i="27"/>
  <c r="D29" i="27"/>
  <c r="D30" i="27"/>
  <c r="D31" i="27"/>
  <c r="D32" i="27"/>
  <c r="D33" i="27"/>
  <c r="D34" i="27"/>
  <c r="D35" i="27"/>
  <c r="D36" i="27"/>
  <c r="D37" i="27"/>
  <c r="D38" i="27"/>
  <c r="D39" i="27"/>
  <c r="D40" i="27"/>
  <c r="D41" i="27"/>
  <c r="D42" i="27"/>
  <c r="D43" i="27"/>
  <c r="D44" i="27"/>
  <c r="D45" i="27"/>
  <c r="D4" i="27"/>
  <c r="J2" i="27"/>
  <c r="I5" i="27"/>
  <c r="I6" i="27"/>
  <c r="I7" i="27"/>
  <c r="I8" i="27"/>
  <c r="I9" i="27"/>
  <c r="I10" i="27"/>
  <c r="I11" i="27"/>
  <c r="I12" i="27"/>
  <c r="I13" i="27"/>
  <c r="I14" i="27"/>
  <c r="I15" i="27"/>
  <c r="I16" i="27"/>
  <c r="I17" i="27"/>
  <c r="I18" i="27"/>
  <c r="I19" i="27"/>
  <c r="I20" i="27"/>
  <c r="I21" i="27"/>
  <c r="I22" i="27"/>
  <c r="I23" i="27"/>
  <c r="I24" i="27"/>
  <c r="I25" i="27"/>
  <c r="I26" i="27"/>
  <c r="I27" i="27"/>
  <c r="I28" i="27"/>
  <c r="I29" i="27"/>
  <c r="I30" i="27"/>
  <c r="I31" i="27"/>
  <c r="I32" i="27"/>
  <c r="I33" i="27"/>
  <c r="I34" i="27"/>
  <c r="I35" i="27"/>
  <c r="I36" i="27"/>
  <c r="I37" i="27"/>
  <c r="I38" i="27"/>
  <c r="I39" i="27"/>
  <c r="I40" i="27"/>
  <c r="I41" i="27"/>
  <c r="I42" i="27"/>
  <c r="I43" i="27"/>
  <c r="I44" i="27"/>
  <c r="I45" i="27"/>
  <c r="I4" i="27"/>
  <c r="I1" i="27"/>
  <c r="F1" i="27"/>
  <c r="A15" i="31" l="1"/>
  <c r="A15" i="30"/>
  <c r="A18" i="2"/>
  <c r="A16" i="38"/>
  <c r="A16" i="37"/>
  <c r="A16" i="35"/>
  <c r="A16" i="29"/>
  <c r="A16" i="28"/>
  <c r="AU21" i="26"/>
  <c r="A11" i="22"/>
  <c r="A9" i="23"/>
  <c r="AW11" i="26"/>
  <c r="AP11" i="26"/>
  <c r="A16" i="30" l="1"/>
  <c r="A16" i="31"/>
  <c r="A19" i="2"/>
  <c r="A17" i="35"/>
  <c r="A17" i="37"/>
  <c r="A17" i="38"/>
  <c r="A17" i="29"/>
  <c r="A17" i="28"/>
  <c r="AU22" i="26"/>
  <c r="A12" i="22"/>
  <c r="A10" i="23"/>
  <c r="K6" i="23"/>
  <c r="K7" i="23"/>
  <c r="K8" i="23"/>
  <c r="K9" i="23"/>
  <c r="K10" i="23"/>
  <c r="K11" i="23"/>
  <c r="K12" i="23"/>
  <c r="K13" i="23"/>
  <c r="K14" i="23"/>
  <c r="K15" i="23"/>
  <c r="K16" i="23"/>
  <c r="K17" i="23"/>
  <c r="K18" i="23"/>
  <c r="K19" i="23"/>
  <c r="K20" i="23"/>
  <c r="K21" i="23"/>
  <c r="K22" i="23"/>
  <c r="K23" i="23"/>
  <c r="K24" i="23"/>
  <c r="K25" i="23"/>
  <c r="K26" i="23"/>
  <c r="K27" i="23"/>
  <c r="K28" i="23"/>
  <c r="K29" i="23"/>
  <c r="K30" i="23"/>
  <c r="K31" i="23"/>
  <c r="K32" i="23"/>
  <c r="K33" i="23"/>
  <c r="K34" i="23"/>
  <c r="K35" i="23"/>
  <c r="K36" i="23"/>
  <c r="K37" i="23"/>
  <c r="K38" i="23"/>
  <c r="K39" i="23"/>
  <c r="K40" i="23"/>
  <c r="K41" i="23"/>
  <c r="K42" i="23"/>
  <c r="K43" i="23"/>
  <c r="K44" i="23"/>
  <c r="K45" i="23"/>
  <c r="K46" i="23"/>
  <c r="I6" i="23"/>
  <c r="I7" i="23"/>
  <c r="I8" i="23"/>
  <c r="I9" i="23"/>
  <c r="I10" i="23"/>
  <c r="I11" i="23"/>
  <c r="I12" i="23"/>
  <c r="I13" i="23"/>
  <c r="I14" i="23"/>
  <c r="I15" i="23"/>
  <c r="I16" i="23"/>
  <c r="I17" i="23"/>
  <c r="I18" i="23"/>
  <c r="I19" i="23"/>
  <c r="I20" i="23"/>
  <c r="I21" i="23"/>
  <c r="I22" i="23"/>
  <c r="I23" i="23"/>
  <c r="I24" i="23"/>
  <c r="I25" i="23"/>
  <c r="I26" i="23"/>
  <c r="I27" i="23"/>
  <c r="I28" i="23"/>
  <c r="I29" i="23"/>
  <c r="I30" i="23"/>
  <c r="I31" i="23"/>
  <c r="I32" i="23"/>
  <c r="I33" i="23"/>
  <c r="I34" i="23"/>
  <c r="I35" i="23"/>
  <c r="I36" i="23"/>
  <c r="I37" i="23"/>
  <c r="I38" i="23"/>
  <c r="I39" i="23"/>
  <c r="I40" i="23"/>
  <c r="I41" i="23"/>
  <c r="I42" i="23"/>
  <c r="I43" i="23"/>
  <c r="I44" i="23"/>
  <c r="I45" i="23"/>
  <c r="I46" i="23"/>
  <c r="G6" i="23"/>
  <c r="G7" i="23"/>
  <c r="G8" i="23"/>
  <c r="G9" i="23"/>
  <c r="G10" i="23"/>
  <c r="G11" i="23"/>
  <c r="G12" i="23"/>
  <c r="G13" i="23"/>
  <c r="G14" i="23"/>
  <c r="G15" i="23"/>
  <c r="G16" i="23"/>
  <c r="G17" i="23"/>
  <c r="G18" i="23"/>
  <c r="G19" i="23"/>
  <c r="G20" i="23"/>
  <c r="G21" i="23"/>
  <c r="G22" i="23"/>
  <c r="G23" i="23"/>
  <c r="G24" i="23"/>
  <c r="G25" i="23"/>
  <c r="G26" i="23"/>
  <c r="G27" i="23"/>
  <c r="G28" i="23"/>
  <c r="G29" i="23"/>
  <c r="G30" i="23"/>
  <c r="G31" i="23"/>
  <c r="G32" i="23"/>
  <c r="G33" i="23"/>
  <c r="G34" i="23"/>
  <c r="G35" i="23"/>
  <c r="G36" i="23"/>
  <c r="G37" i="23"/>
  <c r="G38" i="23"/>
  <c r="G39" i="23"/>
  <c r="G40" i="23"/>
  <c r="G41" i="23"/>
  <c r="G42" i="23"/>
  <c r="G43" i="23"/>
  <c r="G44" i="23"/>
  <c r="G45" i="23"/>
  <c r="G46" i="23"/>
  <c r="E6" i="23"/>
  <c r="E7" i="23"/>
  <c r="E8" i="23"/>
  <c r="E9" i="23"/>
  <c r="E10" i="23"/>
  <c r="E11" i="23"/>
  <c r="E12" i="23"/>
  <c r="E13" i="23"/>
  <c r="E14" i="23"/>
  <c r="E15" i="23"/>
  <c r="E16" i="23"/>
  <c r="E17" i="23"/>
  <c r="E18" i="23"/>
  <c r="E19" i="23"/>
  <c r="E20" i="23"/>
  <c r="E21" i="23"/>
  <c r="E22" i="23"/>
  <c r="E23" i="23"/>
  <c r="E24" i="23"/>
  <c r="E25" i="23"/>
  <c r="E26" i="23"/>
  <c r="E27" i="23"/>
  <c r="E28" i="23"/>
  <c r="E29" i="23"/>
  <c r="E30" i="23"/>
  <c r="E31" i="23"/>
  <c r="E32" i="23"/>
  <c r="E33" i="23"/>
  <c r="E34" i="23"/>
  <c r="E35" i="23"/>
  <c r="E36" i="23"/>
  <c r="E37" i="23"/>
  <c r="E38" i="23"/>
  <c r="E39" i="23"/>
  <c r="E40" i="23"/>
  <c r="E41" i="23"/>
  <c r="E42" i="23"/>
  <c r="E43" i="23"/>
  <c r="E44" i="23"/>
  <c r="E45" i="23"/>
  <c r="E46" i="23"/>
  <c r="K5" i="23"/>
  <c r="I5" i="23"/>
  <c r="G5" i="23"/>
  <c r="E5" i="23"/>
  <c r="AP12" i="26"/>
  <c r="AQ12" i="26"/>
  <c r="AP13" i="26"/>
  <c r="AQ13" i="26"/>
  <c r="AP14" i="26"/>
  <c r="AQ14" i="26"/>
  <c r="AP15" i="26"/>
  <c r="AQ15" i="26"/>
  <c r="AP16" i="26"/>
  <c r="AQ16" i="26"/>
  <c r="AP17" i="26"/>
  <c r="AQ17" i="26"/>
  <c r="AP18" i="26"/>
  <c r="AQ18" i="26"/>
  <c r="AP19" i="26"/>
  <c r="AQ19" i="26"/>
  <c r="AP20" i="26"/>
  <c r="AQ20" i="26"/>
  <c r="AP21" i="26"/>
  <c r="AQ21" i="26"/>
  <c r="AP22" i="26"/>
  <c r="AQ22" i="26"/>
  <c r="AP23" i="26"/>
  <c r="AQ23" i="26"/>
  <c r="AP24" i="26"/>
  <c r="AQ24" i="26"/>
  <c r="AP25" i="26"/>
  <c r="AQ25" i="26"/>
  <c r="AP26" i="26"/>
  <c r="AQ26" i="26"/>
  <c r="AP27" i="26"/>
  <c r="AQ27" i="26"/>
  <c r="AP28" i="26"/>
  <c r="AQ28" i="26"/>
  <c r="AP29" i="26"/>
  <c r="AQ29" i="26"/>
  <c r="AP30" i="26"/>
  <c r="AQ30" i="26"/>
  <c r="AP31" i="26"/>
  <c r="AQ31" i="26"/>
  <c r="AP32" i="26"/>
  <c r="AQ32" i="26"/>
  <c r="AP33" i="26"/>
  <c r="AQ33" i="26"/>
  <c r="AP34" i="26"/>
  <c r="AQ34" i="26"/>
  <c r="AP35" i="26"/>
  <c r="AQ35" i="26"/>
  <c r="AP36" i="26"/>
  <c r="AQ36" i="26"/>
  <c r="AP37" i="26"/>
  <c r="AQ37" i="26"/>
  <c r="AP38" i="26"/>
  <c r="AQ38" i="26"/>
  <c r="AP39" i="26"/>
  <c r="AQ39" i="26"/>
  <c r="AP40" i="26"/>
  <c r="AQ40" i="26"/>
  <c r="AP41" i="26"/>
  <c r="AQ41" i="26"/>
  <c r="AP42" i="26"/>
  <c r="AQ42" i="26"/>
  <c r="AP43" i="26"/>
  <c r="AQ43" i="26"/>
  <c r="AP44" i="26"/>
  <c r="AQ44" i="26"/>
  <c r="AP45" i="26"/>
  <c r="AQ45" i="26"/>
  <c r="AP46" i="26"/>
  <c r="AQ46" i="26"/>
  <c r="AP47" i="26"/>
  <c r="AQ47" i="26"/>
  <c r="AP48" i="26"/>
  <c r="AQ48" i="26"/>
  <c r="AP49" i="26"/>
  <c r="AQ49" i="26"/>
  <c r="AP50" i="26"/>
  <c r="AQ50" i="26"/>
  <c r="AP51" i="26"/>
  <c r="AQ51" i="26"/>
  <c r="AP52" i="26"/>
  <c r="AQ52" i="26"/>
  <c r="AP53" i="26"/>
  <c r="AQ53" i="26"/>
  <c r="AP54" i="26"/>
  <c r="AQ54" i="26"/>
  <c r="AP55" i="26"/>
  <c r="AQ55" i="26"/>
  <c r="AP56" i="26"/>
  <c r="AQ56" i="26"/>
  <c r="AP57" i="26"/>
  <c r="AQ57" i="26"/>
  <c r="AP58" i="26"/>
  <c r="AQ58" i="26"/>
  <c r="AP59" i="26"/>
  <c r="AQ59" i="26"/>
  <c r="AP60" i="26"/>
  <c r="AQ60" i="26"/>
  <c r="AQ11" i="26"/>
  <c r="F2" i="27"/>
  <c r="C2" i="27"/>
  <c r="AU11" i="26"/>
  <c r="A4" i="27" s="1"/>
  <c r="C44" i="18"/>
  <c r="C43" i="18"/>
  <c r="C40" i="18"/>
  <c r="C38" i="18"/>
  <c r="C36" i="18"/>
  <c r="C35" i="18"/>
  <c r="C31" i="18"/>
  <c r="C30" i="18"/>
  <c r="C27" i="18"/>
  <c r="C26" i="18"/>
  <c r="C23" i="18"/>
  <c r="C22" i="18"/>
  <c r="C19" i="18"/>
  <c r="C18" i="18"/>
  <c r="C15" i="18"/>
  <c r="C14" i="18"/>
  <c r="C11" i="18"/>
  <c r="C10" i="18"/>
  <c r="C7" i="18"/>
  <c r="C6" i="18"/>
  <c r="C45" i="18"/>
  <c r="B45" i="18"/>
  <c r="B44" i="18"/>
  <c r="B43" i="18"/>
  <c r="C42" i="18"/>
  <c r="B42" i="18"/>
  <c r="C41" i="18"/>
  <c r="B41" i="18"/>
  <c r="B40" i="18"/>
  <c r="C39" i="18"/>
  <c r="B39" i="18"/>
  <c r="B38" i="18"/>
  <c r="C37" i="18"/>
  <c r="B37" i="18"/>
  <c r="B36" i="18"/>
  <c r="B35" i="18"/>
  <c r="C34" i="18"/>
  <c r="B34" i="18"/>
  <c r="C33" i="18"/>
  <c r="B33" i="18"/>
  <c r="C32" i="18"/>
  <c r="B32" i="18"/>
  <c r="B31" i="18"/>
  <c r="B30" i="18"/>
  <c r="C29" i="18"/>
  <c r="B29" i="18"/>
  <c r="C28" i="18"/>
  <c r="B28" i="18"/>
  <c r="B27" i="18"/>
  <c r="B26" i="18"/>
  <c r="C25" i="18"/>
  <c r="B25" i="18"/>
  <c r="C24" i="18"/>
  <c r="B24" i="18"/>
  <c r="B23" i="18"/>
  <c r="B22" i="18"/>
  <c r="C21" i="18"/>
  <c r="B21" i="18"/>
  <c r="C20" i="18"/>
  <c r="B20" i="18"/>
  <c r="B19" i="18"/>
  <c r="B18" i="18"/>
  <c r="C17" i="18"/>
  <c r="B17" i="18"/>
  <c r="C16" i="18"/>
  <c r="B16" i="18"/>
  <c r="B15" i="18"/>
  <c r="B14" i="18"/>
  <c r="C13" i="18"/>
  <c r="B13" i="18"/>
  <c r="C12" i="18"/>
  <c r="B12" i="18"/>
  <c r="B11" i="18"/>
  <c r="B10" i="18"/>
  <c r="C9" i="18"/>
  <c r="B9" i="18"/>
  <c r="C8" i="18"/>
  <c r="B8" i="18"/>
  <c r="B7" i="18"/>
  <c r="B6" i="18"/>
  <c r="C4" i="18"/>
  <c r="B4" i="18"/>
  <c r="A4" i="18"/>
  <c r="C1" i="18"/>
  <c r="B1" i="18"/>
  <c r="A1" i="18"/>
  <c r="AU3" i="18"/>
  <c r="AT3" i="18"/>
  <c r="AS3" i="18"/>
  <c r="AR3" i="18"/>
  <c r="AQ3" i="18"/>
  <c r="AM3" i="18"/>
  <c r="AL3" i="18"/>
  <c r="AK3" i="18"/>
  <c r="AJ3" i="18"/>
  <c r="AI3" i="18"/>
  <c r="AH3" i="18"/>
  <c r="AG3" i="18"/>
  <c r="AF3" i="18"/>
  <c r="AE3" i="18"/>
  <c r="AD3" i="18"/>
  <c r="AC3" i="18"/>
  <c r="AB3" i="18"/>
  <c r="AA3" i="18"/>
  <c r="Z3" i="18"/>
  <c r="Y3" i="18"/>
  <c r="X3" i="18"/>
  <c r="W3" i="18"/>
  <c r="V3" i="18"/>
  <c r="U3" i="18"/>
  <c r="T3" i="18"/>
  <c r="S3" i="18"/>
  <c r="R3" i="18"/>
  <c r="Q3" i="18"/>
  <c r="P3" i="18"/>
  <c r="I3" i="18"/>
  <c r="H3" i="18"/>
  <c r="G3" i="18"/>
  <c r="F3" i="18"/>
  <c r="E3" i="18"/>
  <c r="D3" i="18"/>
  <c r="H4" i="2"/>
  <c r="AW60" i="26"/>
  <c r="A5" i="27"/>
  <c r="AW59" i="26"/>
  <c r="AW58" i="26"/>
  <c r="AW57" i="26"/>
  <c r="AW56" i="26"/>
  <c r="AW55" i="26"/>
  <c r="AW54" i="26"/>
  <c r="AW53" i="26"/>
  <c r="AW52" i="26"/>
  <c r="AW51" i="26"/>
  <c r="AW50" i="26"/>
  <c r="AW49" i="26"/>
  <c r="AW48" i="26"/>
  <c r="AW47" i="26"/>
  <c r="AW46" i="26"/>
  <c r="AW45" i="26"/>
  <c r="AW44" i="26"/>
  <c r="AW43" i="26"/>
  <c r="AW42" i="26"/>
  <c r="AW41" i="26"/>
  <c r="AW40" i="26"/>
  <c r="AW39" i="26"/>
  <c r="AW38" i="26"/>
  <c r="AW37" i="26"/>
  <c r="AW36" i="26"/>
  <c r="AW35" i="26"/>
  <c r="AW34" i="26"/>
  <c r="AW33" i="26"/>
  <c r="AW32" i="26"/>
  <c r="AW31" i="26"/>
  <c r="AW30" i="26"/>
  <c r="AW29" i="26"/>
  <c r="AW28" i="26"/>
  <c r="AW27" i="26"/>
  <c r="AW26" i="26"/>
  <c r="AW25" i="26"/>
  <c r="AW24" i="26"/>
  <c r="AW23" i="26"/>
  <c r="AW22" i="26"/>
  <c r="AW21" i="26"/>
  <c r="AW20" i="26"/>
  <c r="AW19" i="26"/>
  <c r="AW18" i="26"/>
  <c r="AW17" i="26"/>
  <c r="AW16" i="26"/>
  <c r="AW15" i="26"/>
  <c r="AW14" i="26"/>
  <c r="AW13" i="26"/>
  <c r="AW12" i="26"/>
  <c r="A4" i="2"/>
  <c r="A17" i="30" l="1"/>
  <c r="A17" i="31"/>
  <c r="A20" i="2"/>
  <c r="A18" i="38"/>
  <c r="A18" i="35"/>
  <c r="A18" i="37"/>
  <c r="A18" i="29"/>
  <c r="A18" i="28"/>
  <c r="AU23" i="26"/>
  <c r="AV60" i="26"/>
  <c r="AX60" i="26" s="1"/>
  <c r="BL280" i="21" s="1"/>
  <c r="AV58" i="26"/>
  <c r="AV54" i="26"/>
  <c r="AX54" i="26" s="1"/>
  <c r="AV50" i="26"/>
  <c r="AX50" i="26" s="1"/>
  <c r="AV46" i="26"/>
  <c r="AX46" i="26" s="1"/>
  <c r="AV42" i="26"/>
  <c r="AV38" i="26"/>
  <c r="AX38" i="26" s="1"/>
  <c r="AH218" i="21" s="1"/>
  <c r="AV34" i="26"/>
  <c r="AX34" i="26" s="1"/>
  <c r="AH94" i="21" s="1"/>
  <c r="AV32" i="26"/>
  <c r="AX32" i="26" s="1"/>
  <c r="AH32" i="21" s="1"/>
  <c r="AV28" i="26"/>
  <c r="AV26" i="26"/>
  <c r="AX26" i="26" s="1"/>
  <c r="AV22" i="26"/>
  <c r="AX22" i="26" s="1"/>
  <c r="S1" i="21" s="1"/>
  <c r="AV20" i="26"/>
  <c r="AX20" i="26" s="1"/>
  <c r="AV18" i="26"/>
  <c r="AX18" i="26" s="1"/>
  <c r="D187" i="21" s="1"/>
  <c r="AV14" i="26"/>
  <c r="AX14" i="26" s="1"/>
  <c r="D63" i="21" s="1"/>
  <c r="AV12" i="26"/>
  <c r="AX12" i="26" s="1"/>
  <c r="AV56" i="26"/>
  <c r="AX56" i="26" s="1"/>
  <c r="BL156" i="21" s="1"/>
  <c r="AV52" i="26"/>
  <c r="AX52" i="26" s="1"/>
  <c r="AV48" i="26"/>
  <c r="AX48" i="26" s="1"/>
  <c r="AV44" i="26"/>
  <c r="AX44" i="26" s="1"/>
  <c r="AV40" i="26"/>
  <c r="AX40" i="26" s="1"/>
  <c r="AH280" i="21" s="1"/>
  <c r="AV36" i="26"/>
  <c r="AX36" i="26" s="1"/>
  <c r="AH156" i="21" s="1"/>
  <c r="AV30" i="26"/>
  <c r="AX30" i="26" s="1"/>
  <c r="B23" i="27" s="1"/>
  <c r="AV24" i="26"/>
  <c r="AV16" i="26"/>
  <c r="AX16" i="26" s="1"/>
  <c r="D125" i="21" s="1"/>
  <c r="A13" i="22"/>
  <c r="A11" i="23"/>
  <c r="AV59" i="26"/>
  <c r="AX59" i="26" s="1"/>
  <c r="BL249" i="21" s="1"/>
  <c r="AV57" i="26"/>
  <c r="AX57" i="26" s="1"/>
  <c r="BL187" i="21" s="1"/>
  <c r="AV55" i="26"/>
  <c r="AX55" i="26" s="1"/>
  <c r="BL125" i="21" s="1"/>
  <c r="AV53" i="26"/>
  <c r="AV51" i="26"/>
  <c r="AX51" i="26" s="1"/>
  <c r="AV49" i="26"/>
  <c r="AX49" i="26" s="1"/>
  <c r="AW249" i="21" s="1"/>
  <c r="AV47" i="26"/>
  <c r="AX47" i="26" s="1"/>
  <c r="AW187" i="21" s="1"/>
  <c r="AV45" i="26"/>
  <c r="AX45" i="26" s="1"/>
  <c r="AV43" i="26"/>
  <c r="AX43" i="26" s="1"/>
  <c r="AW63" i="21" s="1"/>
  <c r="AV41" i="26"/>
  <c r="AX41" i="26" s="1"/>
  <c r="AV39" i="26"/>
  <c r="AX39" i="26" s="1"/>
  <c r="AV37" i="26"/>
  <c r="AX37" i="26" s="1"/>
  <c r="AV35" i="26"/>
  <c r="AX35" i="26" s="1"/>
  <c r="AV33" i="26"/>
  <c r="AX33" i="26" s="1"/>
  <c r="AV31" i="26"/>
  <c r="AX31" i="26" s="1"/>
  <c r="AV29" i="26"/>
  <c r="AX29" i="26" s="1"/>
  <c r="AV27" i="26"/>
  <c r="AX27" i="26" s="1"/>
  <c r="S156" i="21" s="1"/>
  <c r="AV25" i="26"/>
  <c r="AX25" i="26" s="1"/>
  <c r="AV23" i="26"/>
  <c r="AX23" i="26" s="1"/>
  <c r="S32" i="21" s="1"/>
  <c r="AV21" i="26"/>
  <c r="AX21" i="26" s="1"/>
  <c r="AV19" i="26"/>
  <c r="AX19" i="26" s="1"/>
  <c r="D218" i="21" s="1"/>
  <c r="AV17" i="26"/>
  <c r="AX17" i="26" s="1"/>
  <c r="AV15" i="26"/>
  <c r="AX15" i="26" s="1"/>
  <c r="AV13" i="26"/>
  <c r="AX13" i="26" s="1"/>
  <c r="D32" i="21" s="1"/>
  <c r="B5" i="18"/>
  <c r="D2" i="22"/>
  <c r="AX58" i="26"/>
  <c r="BL218" i="21" s="1"/>
  <c r="AX53" i="26"/>
  <c r="BL63" i="21" s="1"/>
  <c r="AX28" i="26"/>
  <c r="A7" i="27"/>
  <c r="C5" i="18"/>
  <c r="AV11" i="26"/>
  <c r="AX11" i="26" s="1"/>
  <c r="AY11" i="26" s="1"/>
  <c r="C4" i="27" s="1"/>
  <c r="AX42" i="26"/>
  <c r="AW32" i="21" s="1"/>
  <c r="AX24" i="26"/>
  <c r="S63" i="21" s="1"/>
  <c r="A18" i="31" l="1"/>
  <c r="A18" i="30"/>
  <c r="A21" i="2"/>
  <c r="A19" i="38"/>
  <c r="A19" i="37"/>
  <c r="A19" i="35"/>
  <c r="A19" i="29"/>
  <c r="A19" i="28"/>
  <c r="AU24" i="26"/>
  <c r="AW125" i="21"/>
  <c r="BL94" i="21"/>
  <c r="AY12" i="26"/>
  <c r="D1" i="21"/>
  <c r="B43" i="27"/>
  <c r="AW280" i="21"/>
  <c r="B30" i="27"/>
  <c r="AH187" i="21"/>
  <c r="B45" i="27"/>
  <c r="BL32" i="21"/>
  <c r="B21" i="27"/>
  <c r="S187" i="21"/>
  <c r="B28" i="27"/>
  <c r="AH125" i="21"/>
  <c r="B26" i="27"/>
  <c r="AH63" i="21"/>
  <c r="B44" i="27"/>
  <c r="BL1" i="21"/>
  <c r="B19" i="27"/>
  <c r="S125" i="21"/>
  <c r="B39" i="27"/>
  <c r="AW156" i="21"/>
  <c r="S280" i="21"/>
  <c r="D280" i="21"/>
  <c r="B18" i="27"/>
  <c r="S94" i="21"/>
  <c r="B41" i="27"/>
  <c r="AW218" i="21"/>
  <c r="B37" i="27"/>
  <c r="AW94" i="21"/>
  <c r="B8" i="27"/>
  <c r="D94" i="21"/>
  <c r="B22" i="27"/>
  <c r="S218" i="21"/>
  <c r="B24" i="27"/>
  <c r="AH1" i="21"/>
  <c r="B32" i="27"/>
  <c r="AH249" i="21"/>
  <c r="B10" i="27"/>
  <c r="D156" i="21"/>
  <c r="D249" i="21"/>
  <c r="S249" i="21"/>
  <c r="B34" i="27"/>
  <c r="AW1" i="21"/>
  <c r="A14" i="22"/>
  <c r="A12" i="23"/>
  <c r="AN16" i="18"/>
  <c r="K16" i="27" s="1"/>
  <c r="AN12" i="18"/>
  <c r="K12" i="27" s="1"/>
  <c r="AY14" i="26"/>
  <c r="A6" i="27"/>
  <c r="B29" i="27"/>
  <c r="B12" i="27"/>
  <c r="B25" i="27"/>
  <c r="B33" i="27"/>
  <c r="B4" i="27"/>
  <c r="B15" i="27"/>
  <c r="B27" i="27"/>
  <c r="B42" i="27"/>
  <c r="A8" i="27"/>
  <c r="A5" i="18"/>
  <c r="B6" i="27"/>
  <c r="B9" i="27"/>
  <c r="B31" i="27"/>
  <c r="B35" i="27"/>
  <c r="B38" i="27"/>
  <c r="B11" i="27"/>
  <c r="B17" i="27"/>
  <c r="B7" i="27"/>
  <c r="B13" i="27"/>
  <c r="B36" i="27"/>
  <c r="B40" i="27"/>
  <c r="B5" i="27"/>
  <c r="B14" i="27"/>
  <c r="B16" i="27"/>
  <c r="B20" i="27"/>
  <c r="A19" i="31" l="1"/>
  <c r="A19" i="30"/>
  <c r="A22" i="2"/>
  <c r="A20" i="38"/>
  <c r="A20" i="37"/>
  <c r="A20" i="35"/>
  <c r="A20" i="29"/>
  <c r="A20" i="28"/>
  <c r="AU25" i="26"/>
  <c r="C5" i="27"/>
  <c r="L1" i="21"/>
  <c r="C7" i="27"/>
  <c r="L63" i="21"/>
  <c r="A15" i="22"/>
  <c r="A13" i="23"/>
  <c r="AN8" i="18"/>
  <c r="K8" i="27" s="1"/>
  <c r="AN20" i="18"/>
  <c r="K20" i="27" s="1"/>
  <c r="AN39" i="18"/>
  <c r="K39" i="27" s="1"/>
  <c r="AN42" i="18"/>
  <c r="K42" i="27" s="1"/>
  <c r="AN14" i="18"/>
  <c r="K14" i="27" s="1"/>
  <c r="AN18" i="18"/>
  <c r="K18" i="27" s="1"/>
  <c r="AN44" i="18"/>
  <c r="K44" i="27" s="1"/>
  <c r="AN11" i="18"/>
  <c r="K11" i="27" s="1"/>
  <c r="AN34" i="18"/>
  <c r="K34" i="27" s="1"/>
  <c r="AN37" i="18"/>
  <c r="K37" i="27" s="1"/>
  <c r="AN27" i="18"/>
  <c r="K27" i="27" s="1"/>
  <c r="AN41" i="18"/>
  <c r="K41" i="27" s="1"/>
  <c r="AN43" i="18"/>
  <c r="K43" i="27" s="1"/>
  <c r="AN15" i="18"/>
  <c r="K15" i="27" s="1"/>
  <c r="AN21" i="18"/>
  <c r="K21" i="27" s="1"/>
  <c r="AN6" i="18"/>
  <c r="K6" i="27" s="1"/>
  <c r="AN10" i="18"/>
  <c r="K10" i="27" s="1"/>
  <c r="AN22" i="18"/>
  <c r="K22" i="27" s="1"/>
  <c r="AN24" i="18"/>
  <c r="K24" i="27" s="1"/>
  <c r="AN36" i="18"/>
  <c r="K36" i="27" s="1"/>
  <c r="AN29" i="18"/>
  <c r="K29" i="27" s="1"/>
  <c r="AN17" i="18"/>
  <c r="K17" i="27" s="1"/>
  <c r="AN25" i="18"/>
  <c r="K25" i="27" s="1"/>
  <c r="AN45" i="18"/>
  <c r="K45" i="27" s="1"/>
  <c r="AN13" i="18"/>
  <c r="K13" i="27" s="1"/>
  <c r="AN32" i="18"/>
  <c r="K32" i="27" s="1"/>
  <c r="AN30" i="18"/>
  <c r="K30" i="27" s="1"/>
  <c r="AN31" i="18"/>
  <c r="K31" i="27" s="1"/>
  <c r="AN26" i="18"/>
  <c r="K26" i="27" s="1"/>
  <c r="AN23" i="18"/>
  <c r="K23" i="27" s="1"/>
  <c r="AN40" i="18"/>
  <c r="K40" i="27" s="1"/>
  <c r="AN38" i="18"/>
  <c r="K38" i="27" s="1"/>
  <c r="AN19" i="18"/>
  <c r="K19" i="27" s="1"/>
  <c r="AN35" i="18"/>
  <c r="K35" i="27" s="1"/>
  <c r="AN28" i="18"/>
  <c r="K28" i="27" s="1"/>
  <c r="AN9" i="18"/>
  <c r="K9" i="27" s="1"/>
  <c r="AN33" i="18"/>
  <c r="K33" i="27" s="1"/>
  <c r="AN7" i="18"/>
  <c r="K7" i="27" s="1"/>
  <c r="AN5" i="18"/>
  <c r="K5" i="27" s="1"/>
  <c r="AY13" i="26"/>
  <c r="L32" i="21" s="1"/>
  <c r="AY15" i="26"/>
  <c r="L94" i="21" s="1"/>
  <c r="A6" i="18"/>
  <c r="A23" i="2" l="1"/>
  <c r="A21" i="35"/>
  <c r="A21" i="37"/>
  <c r="A21" i="38"/>
  <c r="A21" i="28"/>
  <c r="A21" i="29"/>
  <c r="AU26" i="26"/>
  <c r="A20" i="31"/>
  <c r="A20" i="30"/>
  <c r="A16" i="22"/>
  <c r="A14" i="23"/>
  <c r="AO16" i="18"/>
  <c r="AO7" i="18"/>
  <c r="AO19" i="18"/>
  <c r="AO40" i="18"/>
  <c r="AO13" i="18"/>
  <c r="AO17" i="18"/>
  <c r="AO10" i="18"/>
  <c r="AO18" i="18"/>
  <c r="AO20" i="18"/>
  <c r="AO9" i="18"/>
  <c r="AO28" i="18"/>
  <c r="AO26" i="18"/>
  <c r="AO30" i="18"/>
  <c r="AO45" i="18"/>
  <c r="AO29" i="18"/>
  <c r="AO24" i="18"/>
  <c r="AO6" i="18"/>
  <c r="AO15" i="18"/>
  <c r="AO43" i="18"/>
  <c r="AO11" i="18"/>
  <c r="AO44" i="18"/>
  <c r="AO14" i="18"/>
  <c r="AO8" i="18"/>
  <c r="AO35" i="18"/>
  <c r="AO38" i="18"/>
  <c r="AO31" i="18"/>
  <c r="AO25" i="18"/>
  <c r="AO21" i="18"/>
  <c r="AO41" i="18"/>
  <c r="AO37" i="18"/>
  <c r="AO42" i="18"/>
  <c r="AO12" i="18"/>
  <c r="AO33" i="18"/>
  <c r="AO23" i="18"/>
  <c r="AO36" i="18"/>
  <c r="AO22" i="18"/>
  <c r="AO27" i="18"/>
  <c r="AO34" i="18"/>
  <c r="AO39" i="18"/>
  <c r="L29" i="27"/>
  <c r="L41" i="27"/>
  <c r="L11" i="27"/>
  <c r="L21" i="27"/>
  <c r="L37" i="27"/>
  <c r="L36" i="27"/>
  <c r="AO32" i="18"/>
  <c r="L4" i="27"/>
  <c r="L44" i="27"/>
  <c r="L23" i="27"/>
  <c r="L28" i="27"/>
  <c r="L30" i="27"/>
  <c r="AO5" i="18"/>
  <c r="AO4" i="18"/>
  <c r="L26" i="27"/>
  <c r="L24" i="27"/>
  <c r="L31" i="27"/>
  <c r="L42" i="27"/>
  <c r="L34" i="27"/>
  <c r="L33" i="27"/>
  <c r="L25" i="27"/>
  <c r="C6" i="27"/>
  <c r="C8" i="27"/>
  <c r="A9" i="27"/>
  <c r="AY16" i="26"/>
  <c r="L125" i="21" s="1"/>
  <c r="A7" i="18"/>
  <c r="A21" i="31" l="1"/>
  <c r="A21" i="30"/>
  <c r="A24" i="2"/>
  <c r="A22" i="38"/>
  <c r="A22" i="35"/>
  <c r="A22" i="37"/>
  <c r="A22" i="28"/>
  <c r="AU27" i="26"/>
  <c r="A22" i="29"/>
  <c r="A17" i="22"/>
  <c r="A15" i="23"/>
  <c r="L38" i="27"/>
  <c r="L43" i="27"/>
  <c r="L45" i="27"/>
  <c r="L40" i="27"/>
  <c r="L15" i="27"/>
  <c r="L9" i="27"/>
  <c r="L39" i="27"/>
  <c r="L7" i="27"/>
  <c r="L17" i="27"/>
  <c r="L13" i="27"/>
  <c r="L35" i="27"/>
  <c r="L19" i="27"/>
  <c r="L27" i="27"/>
  <c r="L32" i="27"/>
  <c r="L5" i="27"/>
  <c r="L16" i="27"/>
  <c r="L18" i="27"/>
  <c r="L22" i="27"/>
  <c r="L6" i="27"/>
  <c r="L8" i="27"/>
  <c r="L10" i="27"/>
  <c r="L12" i="27"/>
  <c r="L14" i="27"/>
  <c r="L20" i="27"/>
  <c r="C9" i="27"/>
  <c r="A10" i="27"/>
  <c r="AY17" i="26"/>
  <c r="L156" i="21" s="1"/>
  <c r="A8" i="18"/>
  <c r="A25" i="2" l="1"/>
  <c r="A23" i="38"/>
  <c r="A23" i="37"/>
  <c r="A23" i="35"/>
  <c r="A23" i="28"/>
  <c r="A23" i="29"/>
  <c r="AU28" i="26"/>
  <c r="A22" i="30"/>
  <c r="A22" i="31"/>
  <c r="A18" i="22"/>
  <c r="A16" i="23"/>
  <c r="C10" i="27"/>
  <c r="A11" i="27"/>
  <c r="AY18" i="26"/>
  <c r="L187" i="21" s="1"/>
  <c r="A9" i="18"/>
  <c r="A23" i="31" l="1"/>
  <c r="A23" i="30"/>
  <c r="A26" i="2"/>
  <c r="A24" i="38"/>
  <c r="A24" i="37"/>
  <c r="A24" i="35"/>
  <c r="A24" i="29"/>
  <c r="A24" i="28"/>
  <c r="AU29" i="26"/>
  <c r="A19" i="22"/>
  <c r="A17" i="23"/>
  <c r="C11" i="27"/>
  <c r="A10" i="18"/>
  <c r="A12" i="27"/>
  <c r="AY19" i="26"/>
  <c r="L218" i="21" s="1"/>
  <c r="A27" i="2" l="1"/>
  <c r="A25" i="35"/>
  <c r="A25" i="37"/>
  <c r="A25" i="38"/>
  <c r="A25" i="29"/>
  <c r="A25" i="28"/>
  <c r="AU30" i="26"/>
  <c r="A24" i="31"/>
  <c r="A24" i="30"/>
  <c r="A20" i="22"/>
  <c r="A18" i="23"/>
  <c r="C12" i="27"/>
  <c r="A11" i="18"/>
  <c r="A13" i="27"/>
  <c r="AY20" i="26"/>
  <c r="L249" i="21" s="1"/>
  <c r="A25" i="30" l="1"/>
  <c r="A25" i="31"/>
  <c r="A28" i="2"/>
  <c r="A26" i="38"/>
  <c r="A26" i="35"/>
  <c r="A26" i="37"/>
  <c r="A26" i="29"/>
  <c r="A26" i="28"/>
  <c r="AU31" i="26"/>
  <c r="A21" i="22"/>
  <c r="A19" i="23"/>
  <c r="C13" i="27"/>
  <c r="A12" i="18"/>
  <c r="A14" i="27"/>
  <c r="AY21" i="26"/>
  <c r="A29" i="2" l="1"/>
  <c r="A27" i="38"/>
  <c r="A27" i="37"/>
  <c r="A27" i="35"/>
  <c r="A27" i="29"/>
  <c r="A27" i="28"/>
  <c r="AU32" i="26"/>
  <c r="A26" i="31"/>
  <c r="A26" i="30"/>
  <c r="AA280" i="21"/>
  <c r="L280" i="21"/>
  <c r="A22" i="22"/>
  <c r="A20" i="23"/>
  <c r="C14" i="27"/>
  <c r="A15" i="27"/>
  <c r="AY22" i="26"/>
  <c r="AA1" i="21" s="1"/>
  <c r="A13" i="18"/>
  <c r="A27" i="31" l="1"/>
  <c r="A27" i="30"/>
  <c r="A30" i="2"/>
  <c r="A28" i="38"/>
  <c r="A28" i="37"/>
  <c r="A28" i="35"/>
  <c r="A28" i="29"/>
  <c r="A28" i="28"/>
  <c r="AU33" i="26"/>
  <c r="A23" i="22"/>
  <c r="A21" i="23"/>
  <c r="A14" i="18"/>
  <c r="C15" i="27"/>
  <c r="A16" i="27"/>
  <c r="AY23" i="26"/>
  <c r="AA32" i="21" s="1"/>
  <c r="A28" i="30" l="1"/>
  <c r="A28" i="31"/>
  <c r="A31" i="2"/>
  <c r="A29" i="35"/>
  <c r="A29" i="37"/>
  <c r="A29" i="38"/>
  <c r="A29" i="28"/>
  <c r="A29" i="29"/>
  <c r="AU34" i="26"/>
  <c r="A24" i="22"/>
  <c r="A22" i="23"/>
  <c r="A17" i="27"/>
  <c r="AY24" i="26"/>
  <c r="AA63" i="21" s="1"/>
  <c r="C16" i="27"/>
  <c r="A15" i="18"/>
  <c r="A29" i="31" l="1"/>
  <c r="A29" i="30"/>
  <c r="A32" i="2"/>
  <c r="A30" i="38"/>
  <c r="A30" i="35"/>
  <c r="A30" i="37"/>
  <c r="A30" i="29"/>
  <c r="AU35" i="26"/>
  <c r="A30" i="28"/>
  <c r="A25" i="22"/>
  <c r="A23" i="23"/>
  <c r="A18" i="27"/>
  <c r="AY25" i="26"/>
  <c r="AA94" i="21" s="1"/>
  <c r="C17" i="27"/>
  <c r="A16" i="18"/>
  <c r="A30" i="30" l="1"/>
  <c r="A30" i="31"/>
  <c r="A33" i="2"/>
  <c r="A31" i="38"/>
  <c r="A31" i="37"/>
  <c r="A31" i="35"/>
  <c r="A31" i="28"/>
  <c r="A31" i="29"/>
  <c r="AU36" i="26"/>
  <c r="A26" i="22"/>
  <c r="A24" i="23"/>
  <c r="C18" i="27"/>
  <c r="A19" i="27"/>
  <c r="AY26" i="26"/>
  <c r="AA125" i="21" s="1"/>
  <c r="A17" i="18"/>
  <c r="A31" i="31" l="1"/>
  <c r="A31" i="30"/>
  <c r="A34" i="2"/>
  <c r="A32" i="38"/>
  <c r="A32" i="37"/>
  <c r="A32" i="35"/>
  <c r="A32" i="29"/>
  <c r="A32" i="28"/>
  <c r="AU37" i="26"/>
  <c r="A27" i="22"/>
  <c r="A25" i="23"/>
  <c r="C19" i="27"/>
  <c r="A18" i="18"/>
  <c r="A20" i="27"/>
  <c r="AY27" i="26"/>
  <c r="AA156" i="21" s="1"/>
  <c r="A32" i="30" l="1"/>
  <c r="A32" i="31"/>
  <c r="A35" i="2"/>
  <c r="A33" i="35"/>
  <c r="A33" i="37"/>
  <c r="A33" i="38"/>
  <c r="A33" i="28"/>
  <c r="A33" i="29"/>
  <c r="AU38" i="26"/>
  <c r="A28" i="22"/>
  <c r="A26" i="23"/>
  <c r="C20" i="27"/>
  <c r="A19" i="18"/>
  <c r="A21" i="27"/>
  <c r="AY28" i="26"/>
  <c r="AA187" i="21" s="1"/>
  <c r="A33" i="31" l="1"/>
  <c r="A33" i="30"/>
  <c r="A36" i="2"/>
  <c r="A34" i="38"/>
  <c r="A34" i="35"/>
  <c r="A34" i="37"/>
  <c r="A34" i="28"/>
  <c r="AU39" i="26"/>
  <c r="A34" i="29"/>
  <c r="A29" i="22"/>
  <c r="A27" i="23"/>
  <c r="C21" i="27"/>
  <c r="A20" i="18"/>
  <c r="A22" i="27"/>
  <c r="AY29" i="26"/>
  <c r="AA218" i="21" s="1"/>
  <c r="A37" i="2" l="1"/>
  <c r="A35" i="38"/>
  <c r="A35" i="37"/>
  <c r="A35" i="35"/>
  <c r="A35" i="29"/>
  <c r="A35" i="28"/>
  <c r="AU40" i="26"/>
  <c r="A34" i="30"/>
  <c r="A34" i="31"/>
  <c r="A30" i="22"/>
  <c r="A28" i="23"/>
  <c r="C22" i="27"/>
  <c r="A23" i="27"/>
  <c r="AY30" i="26"/>
  <c r="AA249" i="21" s="1"/>
  <c r="A21" i="18"/>
  <c r="A35" i="31" l="1"/>
  <c r="A35" i="30"/>
  <c r="A38" i="2"/>
  <c r="A36" i="38"/>
  <c r="A36" i="37"/>
  <c r="A36" i="35"/>
  <c r="A36" i="29"/>
  <c r="A36" i="28"/>
  <c r="AU41" i="26"/>
  <c r="A31" i="22"/>
  <c r="A29" i="23"/>
  <c r="C23" i="27"/>
  <c r="A22" i="18"/>
  <c r="A24" i="27"/>
  <c r="AY31" i="26"/>
  <c r="AP1" i="21" s="1"/>
  <c r="A36" i="30" l="1"/>
  <c r="A36" i="31"/>
  <c r="A39" i="2"/>
  <c r="A37" i="35"/>
  <c r="A37" i="37"/>
  <c r="A37" i="38"/>
  <c r="A37" i="29"/>
  <c r="A37" i="28"/>
  <c r="AU42" i="26"/>
  <c r="A32" i="22"/>
  <c r="A30" i="23"/>
  <c r="C24" i="27"/>
  <c r="A23" i="18"/>
  <c r="A25" i="27"/>
  <c r="AY32" i="26"/>
  <c r="AP32" i="21" s="1"/>
  <c r="A37" i="30" l="1"/>
  <c r="A37" i="31"/>
  <c r="A40" i="2"/>
  <c r="A38" i="38"/>
  <c r="A38" i="35"/>
  <c r="A38" i="37"/>
  <c r="AU43" i="26"/>
  <c r="A38" i="28"/>
  <c r="A38" i="29"/>
  <c r="A33" i="22"/>
  <c r="A31" i="23"/>
  <c r="C25" i="27"/>
  <c r="A24" i="18"/>
  <c r="A26" i="27"/>
  <c r="AY33" i="26"/>
  <c r="AP63" i="21" s="1"/>
  <c r="A41" i="2" l="1"/>
  <c r="A39" i="38"/>
  <c r="A39" i="37"/>
  <c r="A39" i="35"/>
  <c r="A39" i="29"/>
  <c r="A39" i="28"/>
  <c r="AU44" i="26"/>
  <c r="A38" i="31"/>
  <c r="A38" i="30"/>
  <c r="A34" i="22"/>
  <c r="A32" i="23"/>
  <c r="C26" i="27"/>
  <c r="A27" i="27"/>
  <c r="AY34" i="26"/>
  <c r="AP94" i="21" s="1"/>
  <c r="A25" i="18"/>
  <c r="A39" i="31" l="1"/>
  <c r="A39" i="30"/>
  <c r="A42" i="2"/>
  <c r="A40" i="38"/>
  <c r="A40" i="37"/>
  <c r="A40" i="35"/>
  <c r="A40" i="28"/>
  <c r="A40" i="29"/>
  <c r="AU45" i="26"/>
  <c r="A35" i="22"/>
  <c r="A33" i="23"/>
  <c r="C27" i="27"/>
  <c r="A26" i="18"/>
  <c r="A28" i="27"/>
  <c r="AY35" i="26"/>
  <c r="AP125" i="21" s="1"/>
  <c r="A40" i="31" l="1"/>
  <c r="A40" i="30"/>
  <c r="A43" i="2"/>
  <c r="A41" i="35"/>
  <c r="A41" i="37"/>
  <c r="A41" i="38"/>
  <c r="A41" i="28"/>
  <c r="A41" i="29"/>
  <c r="AU46" i="26"/>
  <c r="A36" i="22"/>
  <c r="A34" i="23"/>
  <c r="C28" i="27"/>
  <c r="A27" i="18"/>
  <c r="A29" i="27"/>
  <c r="AY36" i="26"/>
  <c r="AP156" i="21" s="1"/>
  <c r="A44" i="2" l="1"/>
  <c r="A45" i="2" s="1"/>
  <c r="A42" i="38"/>
  <c r="A42" i="35"/>
  <c r="A42" i="37"/>
  <c r="AU47" i="26"/>
  <c r="A42" i="29"/>
  <c r="A42" i="28"/>
  <c r="A41" i="30"/>
  <c r="A41" i="31"/>
  <c r="A37" i="22"/>
  <c r="A35" i="23"/>
  <c r="C29" i="27"/>
  <c r="A28" i="18"/>
  <c r="A30" i="27"/>
  <c r="AY37" i="26"/>
  <c r="AP187" i="21" s="1"/>
  <c r="A46" i="2" l="1"/>
  <c r="A44" i="38"/>
  <c r="A44" i="35"/>
  <c r="A44" i="28"/>
  <c r="A44" i="37"/>
  <c r="A44" i="29"/>
  <c r="AU49" i="26"/>
  <c r="A42" i="31"/>
  <c r="A42" i="30"/>
  <c r="A43" i="38"/>
  <c r="A43" i="37"/>
  <c r="A43" i="35"/>
  <c r="A43" i="29"/>
  <c r="A43" i="28"/>
  <c r="AU48" i="26"/>
  <c r="A38" i="22"/>
  <c r="A36" i="23"/>
  <c r="C30" i="27"/>
  <c r="A31" i="27"/>
  <c r="AY38" i="26"/>
  <c r="AP218" i="21" s="1"/>
  <c r="A29" i="18"/>
  <c r="A44" i="30" l="1"/>
  <c r="A44" i="31"/>
  <c r="A47" i="2"/>
  <c r="A45" i="38"/>
  <c r="A45" i="37"/>
  <c r="A45" i="35"/>
  <c r="A45" i="28"/>
  <c r="A45" i="29"/>
  <c r="AU50" i="26"/>
  <c r="A43" i="31"/>
  <c r="A43" i="30"/>
  <c r="A39" i="22"/>
  <c r="A37" i="23"/>
  <c r="A30" i="18"/>
  <c r="C31" i="27"/>
  <c r="A32" i="27"/>
  <c r="AY39" i="26"/>
  <c r="AP249" i="21" s="1"/>
  <c r="A45" i="30" l="1"/>
  <c r="A45" i="31"/>
  <c r="A48" i="2"/>
  <c r="L53" i="32" s="1"/>
  <c r="A46" i="35"/>
  <c r="A46" i="28"/>
  <c r="A46" i="37"/>
  <c r="A46" i="38"/>
  <c r="A46" i="29"/>
  <c r="AU51" i="26"/>
  <c r="G20" i="32"/>
  <c r="L18" i="32"/>
  <c r="G17" i="32"/>
  <c r="L20" i="32"/>
  <c r="G16" i="32"/>
  <c r="J16" i="32"/>
  <c r="I16" i="32"/>
  <c r="K19" i="32"/>
  <c r="K20" i="32"/>
  <c r="L16" i="32"/>
  <c r="I19" i="32"/>
  <c r="J18" i="32"/>
  <c r="A40" i="22"/>
  <c r="A38" i="23"/>
  <c r="C32" i="27"/>
  <c r="A33" i="27"/>
  <c r="AY40" i="26"/>
  <c r="AP280" i="21" s="1"/>
  <c r="A31" i="18"/>
  <c r="J17" i="32" l="1"/>
  <c r="K16" i="32"/>
  <c r="L17" i="32"/>
  <c r="K17" i="32"/>
  <c r="K18" i="32"/>
  <c r="J19" i="32"/>
  <c r="J20" i="32"/>
  <c r="I20" i="32"/>
  <c r="I17" i="32"/>
  <c r="L19" i="32"/>
  <c r="G18" i="32"/>
  <c r="I18" i="32"/>
  <c r="G19" i="32"/>
  <c r="F19" i="32"/>
  <c r="F20" i="32"/>
  <c r="F14" i="32"/>
  <c r="F17" i="32"/>
  <c r="F18" i="32"/>
  <c r="L51" i="32"/>
  <c r="L55" i="32"/>
  <c r="F16" i="32"/>
  <c r="A46" i="30"/>
  <c r="A46" i="31"/>
  <c r="A47" i="35"/>
  <c r="A49" i="2"/>
  <c r="A47" i="37"/>
  <c r="A47" i="28"/>
  <c r="A47" i="38"/>
  <c r="A47" i="29"/>
  <c r="AU52" i="26"/>
  <c r="A41" i="22"/>
  <c r="A39" i="23"/>
  <c r="A32" i="18"/>
  <c r="C33" i="27"/>
  <c r="A34" i="27"/>
  <c r="AY41" i="26"/>
  <c r="BE1" i="21" s="1"/>
  <c r="A48" i="37" l="1"/>
  <c r="A50" i="2"/>
  <c r="A48" i="35"/>
  <c r="A48" i="38"/>
  <c r="A48" i="28"/>
  <c r="A47" i="31"/>
  <c r="A47" i="30"/>
  <c r="A42" i="22"/>
  <c r="A40" i="23"/>
  <c r="C34" i="27"/>
  <c r="A35" i="27"/>
  <c r="AY42" i="26"/>
  <c r="BE32" i="21" s="1"/>
  <c r="A33" i="18"/>
  <c r="A49" i="35" l="1"/>
  <c r="A51" i="2"/>
  <c r="A49" i="37"/>
  <c r="A49" i="38"/>
  <c r="A49" i="28"/>
  <c r="A43" i="22"/>
  <c r="A41" i="23"/>
  <c r="C35" i="27"/>
  <c r="A34" i="18"/>
  <c r="A36" i="27"/>
  <c r="AY43" i="26"/>
  <c r="BE63" i="21" s="1"/>
  <c r="A50" i="38" l="1"/>
  <c r="A52" i="2"/>
  <c r="A50" i="37"/>
  <c r="A50" i="35"/>
  <c r="A50" i="28"/>
  <c r="A44" i="22"/>
  <c r="A42" i="23"/>
  <c r="C36" i="27"/>
  <c r="A35" i="18"/>
  <c r="A37" i="27"/>
  <c r="AY44" i="26"/>
  <c r="BE94" i="21" s="1"/>
  <c r="A53" i="2" l="1"/>
  <c r="A51" i="37"/>
  <c r="A51" i="35"/>
  <c r="A51" i="38"/>
  <c r="A51" i="28"/>
  <c r="A45" i="22"/>
  <c r="A43" i="23"/>
  <c r="C37" i="27"/>
  <c r="A36" i="18"/>
  <c r="A38" i="27"/>
  <c r="AY45" i="26"/>
  <c r="BE125" i="21" s="1"/>
  <c r="A52" i="38" l="1"/>
  <c r="A54" i="2"/>
  <c r="A52" i="35"/>
  <c r="A52" i="37"/>
  <c r="A52" i="28"/>
  <c r="A46" i="22"/>
  <c r="A44" i="23"/>
  <c r="C38" i="27"/>
  <c r="A39" i="27"/>
  <c r="AY46" i="26"/>
  <c r="BE156" i="21" s="1"/>
  <c r="A37" i="18"/>
  <c r="A53" i="37" l="1"/>
  <c r="A55" i="2"/>
  <c r="A53" i="38"/>
  <c r="A53" i="35"/>
  <c r="A53" i="28"/>
  <c r="A47" i="22"/>
  <c r="A45" i="23"/>
  <c r="C39" i="27"/>
  <c r="A38" i="18"/>
  <c r="A40" i="27"/>
  <c r="AY47" i="26"/>
  <c r="BE187" i="21" s="1"/>
  <c r="A54" i="38" l="1"/>
  <c r="A56" i="2"/>
  <c r="A54" i="35"/>
  <c r="A54" i="37"/>
  <c r="A54" i="28"/>
  <c r="A46" i="23"/>
  <c r="A48" i="22"/>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76" i="22" s="1"/>
  <c r="A77" i="22" s="1"/>
  <c r="A78" i="22" s="1"/>
  <c r="A79" i="22" s="1"/>
  <c r="A80" i="22" s="1"/>
  <c r="A81" i="22" s="1"/>
  <c r="A82" i="22" s="1"/>
  <c r="A83" i="22" s="1"/>
  <c r="A84" i="22" s="1"/>
  <c r="A85" i="22" s="1"/>
  <c r="A86" i="22" s="1"/>
  <c r="A87" i="22" s="1"/>
  <c r="A88" i="22" s="1"/>
  <c r="A89" i="22" s="1"/>
  <c r="A90" i="22" s="1"/>
  <c r="A91" i="22" s="1"/>
  <c r="A92" i="22" s="1"/>
  <c r="A93" i="22" s="1"/>
  <c r="A94" i="22" s="1"/>
  <c r="A95" i="22" s="1"/>
  <c r="A96" i="22" s="1"/>
  <c r="A97" i="22" s="1"/>
  <c r="A98" i="22" s="1"/>
  <c r="A99" i="22" s="1"/>
  <c r="A100" i="22" s="1"/>
  <c r="A101" i="22" s="1"/>
  <c r="A102" i="22" s="1"/>
  <c r="A103" i="22" s="1"/>
  <c r="A104" i="22" s="1"/>
  <c r="A105" i="22" s="1"/>
  <c r="A106" i="22" s="1"/>
  <c r="A107" i="22" s="1"/>
  <c r="A108" i="22" s="1"/>
  <c r="A109" i="22" s="1"/>
  <c r="A110" i="22" s="1"/>
  <c r="A111" i="22" s="1"/>
  <c r="A112" i="22" s="1"/>
  <c r="A113" i="22" s="1"/>
  <c r="A114" i="22" s="1"/>
  <c r="A115" i="22" s="1"/>
  <c r="A116" i="22" s="1"/>
  <c r="A117" i="22" s="1"/>
  <c r="A118" i="22" s="1"/>
  <c r="A119" i="22" s="1"/>
  <c r="A120" i="22" s="1"/>
  <c r="A121" i="22" s="1"/>
  <c r="A122" i="22" s="1"/>
  <c r="A123" i="22" s="1"/>
  <c r="A124" i="22" s="1"/>
  <c r="A125" i="22" s="1"/>
  <c r="A126" i="22" s="1"/>
  <c r="A127" i="22" s="1"/>
  <c r="A128" i="22" s="1"/>
  <c r="A129" i="22" s="1"/>
  <c r="A130" i="22" s="1"/>
  <c r="A131" i="22" s="1"/>
  <c r="A132" i="22" s="1"/>
  <c r="A133" i="22" s="1"/>
  <c r="A134" i="22" s="1"/>
  <c r="A135" i="22" s="1"/>
  <c r="A136" i="22" s="1"/>
  <c r="A137" i="22" s="1"/>
  <c r="A138" i="22" s="1"/>
  <c r="A139" i="22" s="1"/>
  <c r="A140" i="22" s="1"/>
  <c r="A141" i="22" s="1"/>
  <c r="A142" i="22" s="1"/>
  <c r="A143" i="22" s="1"/>
  <c r="A144" i="22" s="1"/>
  <c r="A145" i="22" s="1"/>
  <c r="A146" i="22" s="1"/>
  <c r="A147" i="22" s="1"/>
  <c r="A148" i="22" s="1"/>
  <c r="A149" i="22" s="1"/>
  <c r="A150" i="22" s="1"/>
  <c r="A151" i="22" s="1"/>
  <c r="A152" i="22" s="1"/>
  <c r="A153" i="22" s="1"/>
  <c r="A154" i="22" s="1"/>
  <c r="A155" i="22" s="1"/>
  <c r="A156" i="22" s="1"/>
  <c r="A157" i="22" s="1"/>
  <c r="A158" i="22" s="1"/>
  <c r="A159" i="22" s="1"/>
  <c r="A160" i="22" s="1"/>
  <c r="A161" i="22" s="1"/>
  <c r="A162" i="22" s="1"/>
  <c r="A163" i="22" s="1"/>
  <c r="A164" i="22" s="1"/>
  <c r="A165" i="22" s="1"/>
  <c r="A166" i="22" s="1"/>
  <c r="A167" i="22" s="1"/>
  <c r="A168" i="22" s="1"/>
  <c r="A169" i="22" s="1"/>
  <c r="A170" i="22" s="1"/>
  <c r="A171" i="22" s="1"/>
  <c r="A172" i="22" s="1"/>
  <c r="A173" i="22" s="1"/>
  <c r="A174" i="22" s="1"/>
  <c r="A175" i="22" s="1"/>
  <c r="A176" i="22" s="1"/>
  <c r="A177" i="22" s="1"/>
  <c r="A178" i="22" s="1"/>
  <c r="A179" i="22" s="1"/>
  <c r="A180" i="22" s="1"/>
  <c r="A181" i="22" s="1"/>
  <c r="A182" i="22" s="1"/>
  <c r="A183" i="22" s="1"/>
  <c r="A184" i="22" s="1"/>
  <c r="A185" i="22" s="1"/>
  <c r="A186" i="22" s="1"/>
  <c r="A187" i="22" s="1"/>
  <c r="A188" i="22" s="1"/>
  <c r="A189" i="22" s="1"/>
  <c r="A190" i="22" s="1"/>
  <c r="A191" i="22" s="1"/>
  <c r="A192" i="22" s="1"/>
  <c r="A193" i="22" s="1"/>
  <c r="A194" i="22" s="1"/>
  <c r="A195" i="22" s="1"/>
  <c r="A196" i="22" s="1"/>
  <c r="A197" i="22" s="1"/>
  <c r="A198" i="22" s="1"/>
  <c r="A199" i="22" s="1"/>
  <c r="A200" i="22" s="1"/>
  <c r="A201" i="22" s="1"/>
  <c r="A202" i="22" s="1"/>
  <c r="A203" i="22" s="1"/>
  <c r="A204" i="22" s="1"/>
  <c r="A205" i="22" s="1"/>
  <c r="A206" i="22" s="1"/>
  <c r="L37" i="32"/>
  <c r="L40" i="32"/>
  <c r="L36" i="32"/>
  <c r="L35" i="32"/>
  <c r="C40" i="27"/>
  <c r="A39" i="18"/>
  <c r="A41" i="27"/>
  <c r="AY48" i="26"/>
  <c r="BE218" i="21" s="1"/>
  <c r="A57" i="2" l="1"/>
  <c r="A55" i="37"/>
  <c r="A55" i="38"/>
  <c r="A55" i="35"/>
  <c r="A55" i="28"/>
  <c r="C41" i="27"/>
  <c r="A40" i="18"/>
  <c r="A42" i="27"/>
  <c r="AY49" i="26"/>
  <c r="BE249" i="21" s="1"/>
  <c r="A56" i="37" l="1"/>
  <c r="A58" i="2"/>
  <c r="A56" i="38"/>
  <c r="A56" i="35"/>
  <c r="A56" i="28"/>
  <c r="C42" i="27"/>
  <c r="A43" i="27"/>
  <c r="AY50" i="26"/>
  <c r="BE280" i="21" s="1"/>
  <c r="A41" i="18"/>
  <c r="A57" i="37" l="1"/>
  <c r="A59" i="2"/>
  <c r="A57" i="35"/>
  <c r="A57" i="38"/>
  <c r="A57" i="28"/>
  <c r="C43" i="27"/>
  <c r="A42" i="18"/>
  <c r="A44" i="27"/>
  <c r="AY51" i="26"/>
  <c r="BT1" i="21" s="1"/>
  <c r="A58" i="38" l="1"/>
  <c r="A60" i="2"/>
  <c r="A58" i="35"/>
  <c r="A58" i="37"/>
  <c r="A58" i="28"/>
  <c r="A43" i="18"/>
  <c r="C44" i="27"/>
  <c r="A45" i="27"/>
  <c r="AY52" i="26"/>
  <c r="BT32" i="21" s="1"/>
  <c r="A61" i="2" l="1"/>
  <c r="A59" i="37"/>
  <c r="A59" i="35"/>
  <c r="A59" i="38"/>
  <c r="A59" i="28"/>
  <c r="C45" i="27"/>
  <c r="F15" i="32" s="1"/>
  <c r="AY53" i="26"/>
  <c r="BT63" i="21" s="1"/>
  <c r="A44" i="18"/>
  <c r="A60" i="38" l="1"/>
  <c r="A62" i="2"/>
  <c r="A60" i="37"/>
  <c r="A60" i="35"/>
  <c r="A60" i="28"/>
  <c r="A45" i="18"/>
  <c r="AY54" i="26"/>
  <c r="BT94" i="21" s="1"/>
  <c r="A61" i="37" l="1"/>
  <c r="A63" i="2"/>
  <c r="A61" i="38"/>
  <c r="A61" i="35"/>
  <c r="A61" i="28"/>
  <c r="H25" i="32"/>
  <c r="I27" i="32"/>
  <c r="I29" i="32"/>
  <c r="H30" i="32"/>
  <c r="I28" i="32"/>
  <c r="I25" i="32"/>
  <c r="H26" i="32"/>
  <c r="H28" i="32"/>
  <c r="H29" i="32"/>
  <c r="I30" i="32"/>
  <c r="I26" i="32"/>
  <c r="H27" i="32"/>
  <c r="F42" i="32"/>
  <c r="I42" i="32"/>
  <c r="G27" i="32"/>
  <c r="E30" i="32"/>
  <c r="E28" i="32"/>
  <c r="E27" i="32"/>
  <c r="G30" i="32"/>
  <c r="F30" i="32"/>
  <c r="G26" i="32"/>
  <c r="F25" i="32"/>
  <c r="F27" i="32"/>
  <c r="G28" i="32"/>
  <c r="E25" i="32"/>
  <c r="F26" i="32"/>
  <c r="E29" i="32"/>
  <c r="G25" i="32"/>
  <c r="E26" i="32"/>
  <c r="F28" i="32"/>
  <c r="F29" i="32"/>
  <c r="G29" i="32"/>
  <c r="AY55" i="26"/>
  <c r="BT125" i="21" s="1"/>
  <c r="A62" i="38" l="1"/>
  <c r="A64" i="2"/>
  <c r="A62" i="37"/>
  <c r="A62" i="35"/>
  <c r="A62" i="28"/>
  <c r="J27" i="32"/>
  <c r="L27" i="32" s="1"/>
  <c r="J30" i="32"/>
  <c r="L30" i="32" s="1"/>
  <c r="J26" i="32"/>
  <c r="L26" i="32" s="1"/>
  <c r="J29" i="32"/>
  <c r="L29" i="32" s="1"/>
  <c r="J28" i="32"/>
  <c r="L28" i="32" s="1"/>
  <c r="J25" i="32"/>
  <c r="L25" i="32" s="1"/>
  <c r="AY56" i="26"/>
  <c r="BT156" i="21" s="1"/>
  <c r="A65" i="2" l="1"/>
  <c r="A63" i="35"/>
  <c r="A63" i="37"/>
  <c r="A63" i="38"/>
  <c r="A63" i="28"/>
  <c r="AY57" i="26"/>
  <c r="BT187" i="21" s="1"/>
  <c r="A64" i="38" l="1"/>
  <c r="A66" i="2"/>
  <c r="A64" i="37"/>
  <c r="A64" i="35"/>
  <c r="A64" i="28"/>
  <c r="AY58" i="26"/>
  <c r="BT218" i="21" s="1"/>
  <c r="A65" i="35" l="1"/>
  <c r="A67" i="2"/>
  <c r="A65" i="38"/>
  <c r="A65" i="37"/>
  <c r="A65" i="28"/>
  <c r="AY60" i="26"/>
  <c r="BT280" i="21" s="1"/>
  <c r="AY59" i="26"/>
  <c r="BT249" i="21" s="1"/>
  <c r="A66" i="38" l="1"/>
  <c r="A68" i="2"/>
  <c r="A66" i="37"/>
  <c r="A66" i="35"/>
  <c r="A66" i="28"/>
  <c r="A69" i="2" l="1"/>
  <c r="A67" i="38"/>
  <c r="A67" i="37"/>
  <c r="A67" i="35"/>
  <c r="A67" i="28"/>
  <c r="A68" i="38" l="1"/>
  <c r="A70" i="2"/>
  <c r="A68" i="35"/>
  <c r="A68" i="37"/>
  <c r="A68" i="28"/>
  <c r="A69" i="37" l="1"/>
  <c r="A71" i="2"/>
  <c r="A69" i="35"/>
  <c r="A69" i="38"/>
  <c r="A69" i="28"/>
  <c r="A70" i="38" l="1"/>
  <c r="A72" i="2"/>
  <c r="A70" i="35"/>
  <c r="A70" i="37"/>
  <c r="A70" i="28"/>
  <c r="A73" i="2" l="1"/>
  <c r="A71" i="37"/>
  <c r="A71" i="35"/>
  <c r="A71" i="38"/>
  <c r="A71" i="28"/>
  <c r="A72" i="37" l="1"/>
  <c r="A74" i="2"/>
  <c r="A72" i="38"/>
  <c r="A72" i="35"/>
  <c r="A72" i="28"/>
  <c r="A73" i="37" l="1"/>
  <c r="A75" i="2"/>
  <c r="A73" i="38"/>
  <c r="A73" i="35"/>
  <c r="A73" i="28"/>
  <c r="A74" i="38" l="1"/>
  <c r="A76" i="2"/>
  <c r="A74" i="37"/>
  <c r="A74" i="35"/>
  <c r="A74" i="28"/>
  <c r="A77" i="2" l="1"/>
  <c r="A75" i="37"/>
  <c r="A75" i="38"/>
  <c r="A75" i="35"/>
  <c r="A75" i="28"/>
  <c r="A76" i="38" l="1"/>
  <c r="A78" i="2"/>
  <c r="A76" i="35"/>
  <c r="A76" i="37"/>
  <c r="A76" i="28"/>
  <c r="A77" i="37" l="1"/>
  <c r="A79" i="2"/>
  <c r="A77" i="38"/>
  <c r="A77" i="35"/>
  <c r="A77" i="28"/>
  <c r="A78" i="37" l="1"/>
  <c r="A80" i="2"/>
  <c r="A78" i="38"/>
  <c r="A78" i="35"/>
  <c r="A78" i="28"/>
  <c r="A81" i="2" l="1"/>
  <c r="A79" i="38"/>
  <c r="A79" i="37"/>
  <c r="A79" i="35"/>
  <c r="A79" i="28"/>
  <c r="A80" i="37" l="1"/>
  <c r="A82" i="2"/>
  <c r="A80" i="35"/>
  <c r="A80" i="38"/>
  <c r="A80" i="28"/>
  <c r="A81" i="37" l="1"/>
  <c r="A83" i="2"/>
  <c r="A81" i="38"/>
  <c r="A81" i="35"/>
  <c r="A81" i="28"/>
  <c r="A82" i="38" l="1"/>
  <c r="A84" i="2"/>
  <c r="A82" i="37"/>
  <c r="A82" i="35"/>
  <c r="A82" i="28"/>
  <c r="A85" i="2" l="1"/>
  <c r="A83" i="38"/>
  <c r="A83" i="35"/>
  <c r="A83" i="37"/>
  <c r="A83" i="28"/>
  <c r="A84" i="38" l="1"/>
  <c r="A86" i="2"/>
  <c r="A84" i="37"/>
  <c r="A84" i="35"/>
  <c r="A84" i="28"/>
  <c r="A85" i="37" l="1"/>
  <c r="A85" i="35"/>
  <c r="A85" i="38"/>
  <c r="A8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SAMSUNG 37</author>
  </authors>
  <commentList>
    <comment ref="G4" authorId="0" shapeId="0" xr:uid="{00000000-0006-0000-0000-000001000000}">
      <text>
        <r>
          <rPr>
            <b/>
            <sz val="9"/>
            <color indexed="81"/>
            <rFont val="Tahoma"/>
            <family val="2"/>
          </rPr>
          <t>SAMSUNG 37:</t>
        </r>
        <r>
          <rPr>
            <sz val="9"/>
            <color indexed="81"/>
            <rFont val="Tahoma"/>
            <family val="2"/>
          </rPr>
          <t xml:space="preserve">
SELECT REGION</t>
        </r>
      </text>
    </comment>
    <comment ref="G5" authorId="0" shapeId="0" xr:uid="{00000000-0006-0000-0000-000002000000}">
      <text>
        <r>
          <rPr>
            <b/>
            <sz val="9"/>
            <color indexed="81"/>
            <rFont val="Tahoma"/>
            <family val="2"/>
          </rPr>
          <t>SAMSUNG 37:</t>
        </r>
        <r>
          <rPr>
            <sz val="9"/>
            <color indexed="81"/>
            <rFont val="Tahoma"/>
            <family val="2"/>
          </rPr>
          <t xml:space="preserve">
SELECT STATE</t>
        </r>
      </text>
    </comment>
    <comment ref="G6" authorId="0" shapeId="0" xr:uid="{00000000-0006-0000-0000-000003000000}">
      <text>
        <r>
          <rPr>
            <b/>
            <sz val="9"/>
            <color indexed="81"/>
            <rFont val="Tahoma"/>
            <family val="2"/>
          </rPr>
          <t>SAMSUNG 37:</t>
        </r>
        <r>
          <rPr>
            <sz val="9"/>
            <color indexed="81"/>
            <rFont val="Tahoma"/>
            <family val="2"/>
          </rPr>
          <t xml:space="preserve">
SELECT DISTT.</t>
        </r>
      </text>
    </comment>
    <comment ref="G7" authorId="0" shapeId="0" xr:uid="{00000000-0006-0000-0000-000004000000}">
      <text>
        <r>
          <rPr>
            <b/>
            <sz val="9"/>
            <color indexed="81"/>
            <rFont val="Tahoma"/>
            <family val="2"/>
          </rPr>
          <t>SAMSUNG 37:</t>
        </r>
        <r>
          <rPr>
            <sz val="9"/>
            <color indexed="81"/>
            <rFont val="Tahoma"/>
            <family val="2"/>
          </rPr>
          <t xml:space="preserve">
ENTER AFFILIATION NO.
</t>
        </r>
      </text>
    </comment>
    <comment ref="J7" authorId="0" shapeId="0" xr:uid="{00000000-0006-0000-0000-000005000000}">
      <text>
        <r>
          <rPr>
            <b/>
            <sz val="9"/>
            <color indexed="81"/>
            <rFont val="Tahoma"/>
            <family val="2"/>
          </rPr>
          <t>SAMSUNG 37:</t>
        </r>
        <r>
          <rPr>
            <sz val="9"/>
            <color indexed="81"/>
            <rFont val="Tahoma"/>
            <family val="2"/>
          </rPr>
          <t xml:space="preserve">
ENTER SCHOOL CODE</t>
        </r>
      </text>
    </comment>
    <comment ref="B15" authorId="0" shapeId="0" xr:uid="{00000000-0006-0000-0000-000006000000}">
      <text>
        <r>
          <rPr>
            <b/>
            <sz val="9"/>
            <color indexed="81"/>
            <rFont val="Tahoma"/>
            <family val="2"/>
          </rPr>
          <t>SAMSUNG 37:</t>
        </r>
        <r>
          <rPr>
            <sz val="9"/>
            <color indexed="81"/>
            <rFont val="Tahoma"/>
            <family val="2"/>
          </rPr>
          <t xml:space="preserve">
ENTER 1ST LANGUAGE</t>
        </r>
      </text>
    </comment>
    <comment ref="C15" authorId="0" shapeId="0" xr:uid="{00000000-0006-0000-0000-000007000000}">
      <text>
        <r>
          <rPr>
            <b/>
            <sz val="9"/>
            <color indexed="81"/>
            <rFont val="Tahoma"/>
            <family val="2"/>
          </rPr>
          <t>SAMSUNG 37:</t>
        </r>
        <r>
          <rPr>
            <sz val="9"/>
            <color indexed="81"/>
            <rFont val="Tahoma"/>
            <family val="2"/>
          </rPr>
          <t xml:space="preserve">
ENTER TEACHER NAME</t>
        </r>
      </text>
    </comment>
    <comment ref="B16" authorId="0" shapeId="0" xr:uid="{00000000-0006-0000-0000-000008000000}">
      <text>
        <r>
          <rPr>
            <b/>
            <sz val="9"/>
            <color indexed="81"/>
            <rFont val="Tahoma"/>
            <family val="2"/>
          </rPr>
          <t>SAMSUNG 37:</t>
        </r>
        <r>
          <rPr>
            <sz val="9"/>
            <color indexed="81"/>
            <rFont val="Tahoma"/>
            <family val="2"/>
          </rPr>
          <t xml:space="preserve">
ENTER 2ND LANGUAGE
</t>
        </r>
      </text>
    </comment>
    <comment ref="C16" authorId="0" shapeId="0" xr:uid="{00000000-0006-0000-0000-000009000000}">
      <text>
        <r>
          <rPr>
            <b/>
            <sz val="9"/>
            <color indexed="81"/>
            <rFont val="Tahoma"/>
            <family val="2"/>
          </rPr>
          <t>SAMSUNG 37:</t>
        </r>
        <r>
          <rPr>
            <sz val="9"/>
            <color indexed="81"/>
            <rFont val="Tahoma"/>
            <family val="2"/>
          </rPr>
          <t xml:space="preserve">
ENTER TEACHER NAME</t>
        </r>
      </text>
    </comment>
    <comment ref="B17" authorId="0" shapeId="0" xr:uid="{00000000-0006-0000-0000-00000C000000}">
      <text>
        <r>
          <rPr>
            <b/>
            <sz val="9"/>
            <color indexed="81"/>
            <rFont val="Tahoma"/>
            <family val="2"/>
          </rPr>
          <t>SAMSUNG 37:</t>
        </r>
        <r>
          <rPr>
            <sz val="9"/>
            <color indexed="81"/>
            <rFont val="Tahoma"/>
            <family val="2"/>
          </rPr>
          <t xml:space="preserve">
ENTER SUBJECT</t>
        </r>
      </text>
    </comment>
    <comment ref="C17" authorId="0" shapeId="0" xr:uid="{00000000-0006-0000-0000-00000D000000}">
      <text>
        <r>
          <rPr>
            <b/>
            <sz val="9"/>
            <color indexed="81"/>
            <rFont val="Tahoma"/>
            <family val="2"/>
          </rPr>
          <t>SAMSUNG 37:</t>
        </r>
        <r>
          <rPr>
            <sz val="9"/>
            <color indexed="81"/>
            <rFont val="Tahoma"/>
            <family val="2"/>
          </rPr>
          <t xml:space="preserve">
ENTER TEACHER NAME</t>
        </r>
      </text>
    </comment>
    <comment ref="B18" authorId="0" shapeId="0" xr:uid="{00000000-0006-0000-0000-00000E000000}">
      <text>
        <r>
          <rPr>
            <b/>
            <sz val="9"/>
            <color indexed="81"/>
            <rFont val="Tahoma"/>
            <family val="2"/>
          </rPr>
          <t>SAMSUNG 37:</t>
        </r>
        <r>
          <rPr>
            <sz val="9"/>
            <color indexed="81"/>
            <rFont val="Tahoma"/>
            <family val="2"/>
          </rPr>
          <t xml:space="preserve">
ENTER SUBJECT</t>
        </r>
      </text>
    </comment>
    <comment ref="C18" authorId="0" shapeId="0" xr:uid="{00000000-0006-0000-0000-00000F000000}">
      <text>
        <r>
          <rPr>
            <b/>
            <sz val="9"/>
            <color indexed="81"/>
            <rFont val="Tahoma"/>
            <family val="2"/>
          </rPr>
          <t>SAMSUNG 37:</t>
        </r>
        <r>
          <rPr>
            <sz val="9"/>
            <color indexed="81"/>
            <rFont val="Tahoma"/>
            <family val="2"/>
          </rPr>
          <t xml:space="preserve">
ENTER TEACHER NAME</t>
        </r>
      </text>
    </comment>
    <comment ref="B19" authorId="0" shapeId="0" xr:uid="{00000000-0006-0000-0000-000010000000}">
      <text>
        <r>
          <rPr>
            <b/>
            <sz val="9"/>
            <color indexed="81"/>
            <rFont val="Tahoma"/>
            <family val="2"/>
          </rPr>
          <t>SAMSUNG 37:</t>
        </r>
        <r>
          <rPr>
            <sz val="9"/>
            <color indexed="81"/>
            <rFont val="Tahoma"/>
            <family val="2"/>
          </rPr>
          <t xml:space="preserve">
ENTER SUBJECT</t>
        </r>
      </text>
    </comment>
    <comment ref="C19" authorId="0" shapeId="0" xr:uid="{00000000-0006-0000-0000-000011000000}">
      <text>
        <r>
          <rPr>
            <b/>
            <sz val="9"/>
            <color indexed="81"/>
            <rFont val="Tahoma"/>
            <family val="2"/>
          </rPr>
          <t>SAMSUNG 37:</t>
        </r>
        <r>
          <rPr>
            <sz val="9"/>
            <color indexed="81"/>
            <rFont val="Tahoma"/>
            <family val="2"/>
          </rPr>
          <t xml:space="preserve">
ENTER TEACHER NAME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SAMSUNG 37</author>
  </authors>
  <commentList>
    <comment ref="O1" authorId="0" shapeId="0" xr:uid="{00000000-0006-0000-0200-000001000000}">
      <text>
        <r>
          <rPr>
            <b/>
            <sz val="9"/>
            <color indexed="81"/>
            <rFont val="Tahoma"/>
            <family val="2"/>
          </rPr>
          <t>SAMSUNG 37:</t>
        </r>
        <r>
          <rPr>
            <sz val="9"/>
            <color indexed="81"/>
            <rFont val="Tahoma"/>
            <family val="2"/>
          </rPr>
          <t xml:space="preserve">
CLICK HERE TO MOVE </t>
        </r>
        <r>
          <rPr>
            <b/>
            <sz val="9"/>
            <color indexed="81"/>
            <rFont val="Tahoma"/>
            <family val="2"/>
          </rPr>
          <t>HOME</t>
        </r>
        <r>
          <rPr>
            <sz val="9"/>
            <color indexed="81"/>
            <rFont val="Tahoma"/>
            <family val="2"/>
          </rPr>
          <t xml:space="preserve"> PAGE.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Sunny</author>
  </authors>
  <commentList>
    <comment ref="B4" authorId="0" shapeId="0" xr:uid="{CBE64F5F-8C13-424E-9336-388972183EFA}">
      <text>
        <r>
          <rPr>
            <b/>
            <sz val="9"/>
            <color indexed="81"/>
            <rFont val="Tahoma"/>
            <family val="2"/>
          </rPr>
          <t>Sunny:</t>
        </r>
        <r>
          <rPr>
            <sz val="9"/>
            <color indexed="81"/>
            <rFont val="Tahoma"/>
            <family val="2"/>
          </rPr>
          <t xml:space="preserve">
Enter School Avg. Marks
</t>
        </r>
      </text>
    </comment>
    <comment ref="B5" authorId="0" shapeId="0" xr:uid="{95E577CB-80B7-4855-A557-12A94E64370A}">
      <text>
        <r>
          <rPr>
            <b/>
            <sz val="9"/>
            <color indexed="81"/>
            <rFont val="Tahoma"/>
            <family val="2"/>
          </rPr>
          <t>Sunny:</t>
        </r>
        <r>
          <rPr>
            <sz val="9"/>
            <color indexed="81"/>
            <rFont val="Tahoma"/>
            <family val="2"/>
          </rPr>
          <t xml:space="preserve">
Enter School Avg. Marks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SUNNY</author>
  </authors>
  <commentList>
    <comment ref="F13" authorId="0" shapeId="0" xr:uid="{5ACA2159-D644-4940-A248-DBF88872CD19}">
      <text>
        <r>
          <rPr>
            <b/>
            <sz val="9"/>
            <color indexed="81"/>
            <rFont val="Tahoma"/>
            <family val="2"/>
          </rPr>
          <t>SUNNY:</t>
        </r>
        <r>
          <rPr>
            <sz val="9"/>
            <color indexed="81"/>
            <rFont val="Tahoma"/>
            <family val="2"/>
          </rPr>
          <t xml:space="preserve">
</t>
        </r>
        <r>
          <rPr>
            <b/>
            <sz val="9"/>
            <color indexed="10"/>
            <rFont val="Tahoma"/>
            <family val="2"/>
          </rPr>
          <t>Choose the Serial No. to get the Report Card</t>
        </r>
      </text>
    </comment>
  </commentList>
</comments>
</file>

<file path=xl/sharedStrings.xml><?xml version="1.0" encoding="utf-8"?>
<sst xmlns="http://schemas.openxmlformats.org/spreadsheetml/2006/main" count="3658" uniqueCount="928">
  <si>
    <t>CLASS</t>
  </si>
  <si>
    <t>CLASS TEACHER</t>
  </si>
  <si>
    <t>ENGLISH</t>
  </si>
  <si>
    <t>HINDI</t>
  </si>
  <si>
    <t>SCIENCE</t>
  </si>
  <si>
    <t>NAME OF THE STUDENT</t>
  </si>
  <si>
    <t>SAGAR</t>
  </si>
  <si>
    <t>AADHAR NO.</t>
  </si>
  <si>
    <t>PHONE NO.</t>
  </si>
  <si>
    <t>SUBJECT</t>
  </si>
  <si>
    <t>GRADE</t>
  </si>
  <si>
    <t>SUB ENRICHMENT                          ( 5 MARKS EACH)</t>
  </si>
  <si>
    <t>GRADES</t>
  </si>
  <si>
    <t>Roll No.</t>
  </si>
  <si>
    <t>Mother's Name:</t>
  </si>
  <si>
    <t>Subject Name</t>
  </si>
  <si>
    <t>Periodic Test (10 marks)</t>
  </si>
  <si>
    <t>Grade</t>
  </si>
  <si>
    <t>Scholastic Areas:</t>
  </si>
  <si>
    <t>Co-Scholastic Areas:</t>
  </si>
  <si>
    <t>Term-I (100 marks)</t>
  </si>
  <si>
    <t>Term-II (100 marks)</t>
  </si>
  <si>
    <t xml:space="preserve">Work Education </t>
  </si>
  <si>
    <t>Art Education</t>
  </si>
  <si>
    <t>Health &amp; Physical Education</t>
  </si>
  <si>
    <t>DISCIPLINE</t>
  </si>
  <si>
    <t>HEALTH &amp; PHYSICAL EDU.</t>
  </si>
  <si>
    <t>Promoted to Class: …………..…</t>
  </si>
  <si>
    <t>TOTAL</t>
  </si>
  <si>
    <t>RANK</t>
  </si>
  <si>
    <t>MINISTRY OF HUMAN RESOURCE DEVELOPMENT,
Deptt. Of School Education &amp; Literacy, 
GOVT. OF INDIA</t>
  </si>
  <si>
    <t xml:space="preserve">WORKSHEET FOR RESULT COMPILATION, BASED ON CBSE PATTERN </t>
  </si>
  <si>
    <t>NAVODAYA VIDYALAYA SAMITI, NOIDA</t>
  </si>
  <si>
    <t>REGION</t>
  </si>
  <si>
    <t>HYDERABAD</t>
  </si>
  <si>
    <t>STATE</t>
  </si>
  <si>
    <t xml:space="preserve">KARNATAKA </t>
  </si>
  <si>
    <t>DISTT.</t>
  </si>
  <si>
    <t>MANDYA</t>
  </si>
  <si>
    <t>AFFILIATION NO. &amp; SCHOOL CODE</t>
  </si>
  <si>
    <t>SESSION</t>
  </si>
  <si>
    <t>CLASS &amp; SEC</t>
  </si>
  <si>
    <t>CO-CLASS TEACHER</t>
  </si>
  <si>
    <r>
      <t xml:space="preserve">NOTE : Click on the </t>
    </r>
    <r>
      <rPr>
        <b/>
        <i/>
        <u/>
        <sz val="14"/>
        <color rgb="FFFF0000"/>
        <rFont val="Georgia"/>
        <family val="1"/>
      </rPr>
      <t>underlined text</t>
    </r>
    <r>
      <rPr>
        <b/>
        <i/>
        <sz val="14"/>
        <color rgb="FFFF0000"/>
        <rFont val="Georgia"/>
        <family val="1"/>
      </rPr>
      <t xml:space="preserve"> for going to the particular sheet</t>
    </r>
  </si>
  <si>
    <t>SUBJECT TEACHER</t>
  </si>
  <si>
    <t>MARK LIST</t>
  </si>
  <si>
    <t>MATHS</t>
  </si>
  <si>
    <t>CO-SCHOLASTIC AREAS</t>
  </si>
  <si>
    <t>COMPILED RESULT SHEET</t>
  </si>
  <si>
    <t>STUDENT PROFILE</t>
  </si>
  <si>
    <t>REPORT CARD</t>
  </si>
  <si>
    <t>CREATIVE TEACHER</t>
  </si>
  <si>
    <t>FOR ANY QUERY-</t>
  </si>
  <si>
    <t>PET (M) TEACHER</t>
  </si>
  <si>
    <t>PET (F) TEACHER</t>
  </si>
  <si>
    <t>MUSIC TEACHER</t>
  </si>
  <si>
    <t>SUPW TEACHER</t>
  </si>
  <si>
    <t>ART TEACHER</t>
  </si>
  <si>
    <t>COMPUTER TEACHER</t>
  </si>
  <si>
    <t>SCHOOL ADDRESS</t>
  </si>
  <si>
    <t>E-MAIL ID</t>
  </si>
  <si>
    <t>PRINCIPAL</t>
  </si>
  <si>
    <t>MOBILE</t>
  </si>
  <si>
    <t>ADM NO.</t>
  </si>
  <si>
    <t>BHOPAL</t>
  </si>
  <si>
    <t>CHANDIGARH</t>
  </si>
  <si>
    <t>JAIPUR</t>
  </si>
  <si>
    <t>LUCKNOW</t>
  </si>
  <si>
    <t>PATNA</t>
  </si>
  <si>
    <t>PUNE</t>
  </si>
  <si>
    <t>SHILLONG</t>
  </si>
  <si>
    <t>CHHATTISGARH</t>
  </si>
  <si>
    <t xml:space="preserve">CHANDIGARH. </t>
  </si>
  <si>
    <t>A.N.ISLANDS</t>
  </si>
  <si>
    <t xml:space="preserve">DELHI </t>
  </si>
  <si>
    <t xml:space="preserve">UTTAR_PRADESH </t>
  </si>
  <si>
    <t>BIHAR</t>
  </si>
  <si>
    <t>MAHARASHTRA</t>
  </si>
  <si>
    <t xml:space="preserve">ARUNACHAL_PRADESH </t>
  </si>
  <si>
    <t>MADHYA_PRADESH</t>
  </si>
  <si>
    <t>HIMACHAL_PRADESH</t>
  </si>
  <si>
    <t xml:space="preserve">ANDHRA_PRADESH </t>
  </si>
  <si>
    <t>HARYANA</t>
  </si>
  <si>
    <t>JHARKHAND</t>
  </si>
  <si>
    <t>D.NAGAR_HAVELI</t>
  </si>
  <si>
    <t xml:space="preserve">ASSAM </t>
  </si>
  <si>
    <t>ODISHA</t>
  </si>
  <si>
    <t>JAMMUKASHMIR</t>
  </si>
  <si>
    <t>RAJASTHAN</t>
  </si>
  <si>
    <t>WEST_BENGAL</t>
  </si>
  <si>
    <t>DAMAN_DIU</t>
  </si>
  <si>
    <t xml:space="preserve">MANIPUR </t>
  </si>
  <si>
    <t>PUNJAB</t>
  </si>
  <si>
    <t>KERALA</t>
  </si>
  <si>
    <t>GOA</t>
  </si>
  <si>
    <t>MEGHALAYA</t>
  </si>
  <si>
    <t>LAKSHADWEEP_UT</t>
  </si>
  <si>
    <t>GUJARAT</t>
  </si>
  <si>
    <t>MIZORAM</t>
  </si>
  <si>
    <t>PONDICHERRY_UT</t>
  </si>
  <si>
    <t>NAGALAND</t>
  </si>
  <si>
    <t>TELANGANA</t>
  </si>
  <si>
    <t>SIKKIM</t>
  </si>
  <si>
    <t>CERTIFCATE NO.</t>
  </si>
  <si>
    <t>X A</t>
  </si>
  <si>
    <t>TRIPURA</t>
  </si>
  <si>
    <t>REGION NAME</t>
  </si>
  <si>
    <t>SCHOOL</t>
  </si>
  <si>
    <t>SR.NO</t>
  </si>
  <si>
    <t>CERTIFICATE 1</t>
  </si>
  <si>
    <t>CER.NO.</t>
  </si>
  <si>
    <t>X B</t>
  </si>
  <si>
    <t>SELECT</t>
  </si>
  <si>
    <t>MADHYA PRADESH</t>
  </si>
  <si>
    <t xml:space="preserve">CHANDIGARH </t>
  </si>
  <si>
    <t>HIMACHALPRADESH</t>
  </si>
  <si>
    <t>JAMMU&amp;KASHMIR</t>
  </si>
  <si>
    <t>A.N.ISLANDS(UT)</t>
  </si>
  <si>
    <t xml:space="preserve">ANDHRA PRADESH </t>
  </si>
  <si>
    <t>LAKSHADWEEP(UT)</t>
  </si>
  <si>
    <t>PONDICHERRY(UT)</t>
  </si>
  <si>
    <t xml:space="preserve">UTTAR PRADESH </t>
  </si>
  <si>
    <t>UTTRAKHAND</t>
  </si>
  <si>
    <t>WEST BENGAL</t>
  </si>
  <si>
    <t>ASSAM</t>
  </si>
  <si>
    <t>2017-18</t>
  </si>
  <si>
    <t>BASTAR</t>
  </si>
  <si>
    <t>ALIRAJPUR</t>
  </si>
  <si>
    <t>ANGUL</t>
  </si>
  <si>
    <t>CHANDIGARH (UT)</t>
  </si>
  <si>
    <t>BILASPUR</t>
  </si>
  <si>
    <t>ANANTNAG</t>
  </si>
  <si>
    <t>AMRITSAR-I(AWAN)</t>
  </si>
  <si>
    <t>CAR NICOBAR</t>
  </si>
  <si>
    <t>ANANTAPUR</t>
  </si>
  <si>
    <t>BAGALKOT</t>
  </si>
  <si>
    <t>ALLEPPY</t>
  </si>
  <si>
    <t>MINYCOY</t>
  </si>
  <si>
    <t>KARAIKAL</t>
  </si>
  <si>
    <t>ADILABAD</t>
  </si>
  <si>
    <t>JAFFARPURKALAN</t>
  </si>
  <si>
    <t>AMBALA</t>
  </si>
  <si>
    <t>AJMER</t>
  </si>
  <si>
    <t>AGRA</t>
  </si>
  <si>
    <t>ALMORA</t>
  </si>
  <si>
    <t>ARARIA</t>
  </si>
  <si>
    <t>BOKARO</t>
  </si>
  <si>
    <t>BANKURA</t>
  </si>
  <si>
    <t>AHMEDNAGAR</t>
  </si>
  <si>
    <t>NOT OPENED TILL DATE</t>
  </si>
  <si>
    <t>DAMAN</t>
  </si>
  <si>
    <t>CANACONA</t>
  </si>
  <si>
    <t>AMRELI</t>
  </si>
  <si>
    <t>ANJAW</t>
  </si>
  <si>
    <t xml:space="preserve">BAITHALANGSO </t>
  </si>
  <si>
    <t>BISHNUPUR</t>
  </si>
  <si>
    <t>EAST GARO HILLS</t>
  </si>
  <si>
    <t>CHAMPHAI</t>
  </si>
  <si>
    <t>DIMAPUR</t>
  </si>
  <si>
    <t>EAST SIKKIM</t>
  </si>
  <si>
    <t>DHALAI</t>
  </si>
  <si>
    <t>PH</t>
  </si>
  <si>
    <t>2018-19</t>
  </si>
  <si>
    <t>ANUPPUR</t>
  </si>
  <si>
    <t>BALASORE</t>
  </si>
  <si>
    <t>CHAMBA</t>
  </si>
  <si>
    <t>BARAMULLA</t>
  </si>
  <si>
    <t>AMRITSAR-II(LOPOKE)</t>
  </si>
  <si>
    <t>MIDDLE ANDAMAN</t>
  </si>
  <si>
    <t>CHITOOOR</t>
  </si>
  <si>
    <t>BANGLORE RURAL</t>
  </si>
  <si>
    <t>CALICUT</t>
  </si>
  <si>
    <t>MAHE</t>
  </si>
  <si>
    <t>KARIMNAGAR</t>
  </si>
  <si>
    <t>MUNGESHPUR</t>
  </si>
  <si>
    <t>BHIWANI</t>
  </si>
  <si>
    <t>ALWAR</t>
  </si>
  <si>
    <t>ALIGARH</t>
  </si>
  <si>
    <t>BAGESHWAR</t>
  </si>
  <si>
    <t>ARWAL</t>
  </si>
  <si>
    <t>CHATRA</t>
  </si>
  <si>
    <t>BIRBHUM</t>
  </si>
  <si>
    <t>AKOLA</t>
  </si>
  <si>
    <t>DIU</t>
  </si>
  <si>
    <t>VALPOI</t>
  </si>
  <si>
    <t>ANAND</t>
  </si>
  <si>
    <t>CHANGLANG</t>
  </si>
  <si>
    <t>BAKSA</t>
  </si>
  <si>
    <t>CHURACHANDPUR</t>
  </si>
  <si>
    <t>EAST KHASI HILLS</t>
  </si>
  <si>
    <t>KOLASIB</t>
  </si>
  <si>
    <t>KIPHIRE</t>
  </si>
  <si>
    <t>NORTH SIKKIM</t>
  </si>
  <si>
    <t>NORTH TRIPURA</t>
  </si>
  <si>
    <t>VH</t>
  </si>
  <si>
    <t>2019-20</t>
  </si>
  <si>
    <t>DANTEWADA</t>
  </si>
  <si>
    <t>ASHOKNAGAR</t>
  </si>
  <si>
    <t>BARGARH</t>
  </si>
  <si>
    <t>HAMIRPUR</t>
  </si>
  <si>
    <t>BUDGAM</t>
  </si>
  <si>
    <t xml:space="preserve">BARNALA </t>
  </si>
  <si>
    <t>E.GODAVARI-II(KHM-II)</t>
  </si>
  <si>
    <t>BANGLORE URBAN</t>
  </si>
  <si>
    <t>ERNAKULAM</t>
  </si>
  <si>
    <t>PONDYCHERRY</t>
  </si>
  <si>
    <t>KHAMMAM</t>
  </si>
  <si>
    <t>FARIDABAD</t>
  </si>
  <si>
    <t>BANSWARA-I</t>
  </si>
  <si>
    <t>ALLABAHAD</t>
  </si>
  <si>
    <t>CHAMOLI</t>
  </si>
  <si>
    <t>AURANGABAD</t>
  </si>
  <si>
    <t>DEOGHAR</t>
  </si>
  <si>
    <t>BURDMAN</t>
  </si>
  <si>
    <t>AMRAVATI</t>
  </si>
  <si>
    <t>SILVASSA</t>
  </si>
  <si>
    <t>BANASKANTHA</t>
  </si>
  <si>
    <t xml:space="preserve">D. VALLEY </t>
  </si>
  <si>
    <t>BARPETA</t>
  </si>
  <si>
    <t>SENAPATI - I</t>
  </si>
  <si>
    <t>JAINTIA HILLS</t>
  </si>
  <si>
    <t>LAWNGTLAI</t>
  </si>
  <si>
    <t xml:space="preserve">KOHIMA </t>
  </si>
  <si>
    <t>SOUTH SIKKIM</t>
  </si>
  <si>
    <t>SOUTH TRIPURA</t>
  </si>
  <si>
    <t>HI</t>
  </si>
  <si>
    <t>DHAMTARI</t>
  </si>
  <si>
    <t>BALAGHAT</t>
  </si>
  <si>
    <t>BHADRAK</t>
  </si>
  <si>
    <t>KANGRA</t>
  </si>
  <si>
    <t>DODA</t>
  </si>
  <si>
    <t>BATHINDA</t>
  </si>
  <si>
    <t>EAST GODAVARI</t>
  </si>
  <si>
    <t>BELGAUM</t>
  </si>
  <si>
    <t>IDUKKI</t>
  </si>
  <si>
    <t>YANA M</t>
  </si>
  <si>
    <t>MAHABOOB NAGAR</t>
  </si>
  <si>
    <t>FATEHABAD</t>
  </si>
  <si>
    <t>BANSWARA-II</t>
  </si>
  <si>
    <t>AMBEDKAR NAGAR</t>
  </si>
  <si>
    <t>CHAMPAWAT</t>
  </si>
  <si>
    <t>BANKA</t>
  </si>
  <si>
    <t>DHANBAD</t>
  </si>
  <si>
    <t>DARJEELING</t>
  </si>
  <si>
    <t>AURANAGABAD</t>
  </si>
  <si>
    <t>BHARUCH</t>
  </si>
  <si>
    <t xml:space="preserve">EAST KAMENG </t>
  </si>
  <si>
    <t>BONGAIGAON</t>
  </si>
  <si>
    <t>SENAPATI - II</t>
  </si>
  <si>
    <t>MAWSYNRAM</t>
  </si>
  <si>
    <t>LUNGLEI</t>
  </si>
  <si>
    <t>LONGLENG</t>
  </si>
  <si>
    <t>WEST SIKKIM</t>
  </si>
  <si>
    <t>WEST TRIPURA</t>
  </si>
  <si>
    <t>DURG</t>
  </si>
  <si>
    <t>BARWANI</t>
  </si>
  <si>
    <t>BOLANGIR</t>
  </si>
  <si>
    <t>KINNAUR</t>
  </si>
  <si>
    <t>GANDERBAL</t>
  </si>
  <si>
    <t>FARIDKOT</t>
  </si>
  <si>
    <t>GUNTUR</t>
  </si>
  <si>
    <t>BELLARY</t>
  </si>
  <si>
    <t>KANNUR</t>
  </si>
  <si>
    <t>MEDAK</t>
  </si>
  <si>
    <t>GURGAON</t>
  </si>
  <si>
    <t>BARAN</t>
  </si>
  <si>
    <t>AURIYA</t>
  </si>
  <si>
    <t>DEHRADUN</t>
  </si>
  <si>
    <t>BEGUSARAI</t>
  </si>
  <si>
    <t>DUMKA</t>
  </si>
  <si>
    <t>EAST MEDINAPUR</t>
  </si>
  <si>
    <t>BEED.</t>
  </si>
  <si>
    <t>BHAVNAGAR</t>
  </si>
  <si>
    <t>EAST SIANG</t>
  </si>
  <si>
    <t>CACHAR</t>
  </si>
  <si>
    <t>THOUBAL</t>
  </si>
  <si>
    <t>RI BHOI</t>
  </si>
  <si>
    <t>MAMIT</t>
  </si>
  <si>
    <t>MOKOKCHUNG</t>
  </si>
  <si>
    <t>JANJGIR CHAMPA</t>
  </si>
  <si>
    <t>BETUL</t>
  </si>
  <si>
    <t>BOUDH</t>
  </si>
  <si>
    <t>KULLU</t>
  </si>
  <si>
    <t>JAMMU-I (AKHNOOR)</t>
  </si>
  <si>
    <t>FATEHGARH SAHIB</t>
  </si>
  <si>
    <t>KADAPA</t>
  </si>
  <si>
    <t>BIDAR</t>
  </si>
  <si>
    <t>KASARAGOD</t>
  </si>
  <si>
    <t>NALGONDA</t>
  </si>
  <si>
    <t>HISSAR</t>
  </si>
  <si>
    <t>BARMER</t>
  </si>
  <si>
    <t>AZAMGARH</t>
  </si>
  <si>
    <t>HARIDWAR</t>
  </si>
  <si>
    <t>BHAGALPUR</t>
  </si>
  <si>
    <t>EAST SINGHBHUM</t>
  </si>
  <si>
    <t>HOOGHLY</t>
  </si>
  <si>
    <t>BULDHANA</t>
  </si>
  <si>
    <t>DAHOD</t>
  </si>
  <si>
    <t>KURUNG KHUMEY</t>
  </si>
  <si>
    <t>CHIRANG</t>
  </si>
  <si>
    <t>CHANDEL</t>
  </si>
  <si>
    <t>SOUTH GARO HILLS</t>
  </si>
  <si>
    <t>SERCHHIP</t>
  </si>
  <si>
    <t>MON</t>
  </si>
  <si>
    <t>JASHPUR</t>
  </si>
  <si>
    <t>BHIND</t>
  </si>
  <si>
    <t>CUTTACK</t>
  </si>
  <si>
    <t>LAHAUL SPITI</t>
  </si>
  <si>
    <t>KARGIL</t>
  </si>
  <si>
    <t>FEROZEPUR</t>
  </si>
  <si>
    <t>KRISHNA</t>
  </si>
  <si>
    <t>BIJAPUR</t>
  </si>
  <si>
    <t>KOLLAM</t>
  </si>
  <si>
    <t>NIZAMABAD</t>
  </si>
  <si>
    <t>JHAJJAR</t>
  </si>
  <si>
    <t>BHARATPUR</t>
  </si>
  <si>
    <t>BADAUN</t>
  </si>
  <si>
    <t>NAINITAL</t>
  </si>
  <si>
    <t>BHOJPUR</t>
  </si>
  <si>
    <t>GARHWA</t>
  </si>
  <si>
    <t>HOWRAH</t>
  </si>
  <si>
    <t>CHANDRAPUR</t>
  </si>
  <si>
    <t>DANG</t>
  </si>
  <si>
    <t>L. D.VALLEY</t>
  </si>
  <si>
    <t>DARRANG</t>
  </si>
  <si>
    <t>WEST IMPHAL</t>
  </si>
  <si>
    <t>S. W.G.HILLS</t>
  </si>
  <si>
    <t>PEREN</t>
  </si>
  <si>
    <t>KABIRDHAM</t>
  </si>
  <si>
    <t>DEOGARH</t>
  </si>
  <si>
    <t>MANDI</t>
  </si>
  <si>
    <t>KATHUA</t>
  </si>
  <si>
    <t>HOSHIARPUR</t>
  </si>
  <si>
    <t>KURNOOL</t>
  </si>
  <si>
    <t>CHAMARAJNAGAR</t>
  </si>
  <si>
    <t>KOTTAYAM</t>
  </si>
  <si>
    <t>RANGA REDDY</t>
  </si>
  <si>
    <t>JIND</t>
  </si>
  <si>
    <t>BHILWARA</t>
  </si>
  <si>
    <t>BAGPAT</t>
  </si>
  <si>
    <t>PAURI GARHWAL</t>
  </si>
  <si>
    <t>BUXAR</t>
  </si>
  <si>
    <t>GIRIDIH</t>
  </si>
  <si>
    <t>JALPAIGURI</t>
  </si>
  <si>
    <t>DHULE</t>
  </si>
  <si>
    <t>GANDHINAGAR</t>
  </si>
  <si>
    <t>L. SUBANSIRI</t>
  </si>
  <si>
    <t>DHEMAJI</t>
  </si>
  <si>
    <t>UKHRUL - I</t>
  </si>
  <si>
    <t>S. W.K.HILLS</t>
  </si>
  <si>
    <t>PHEK</t>
  </si>
  <si>
    <t>KANKER</t>
  </si>
  <si>
    <t>BURHANPUR</t>
  </si>
  <si>
    <t>DHENKANAL</t>
  </si>
  <si>
    <t>SHIMLA</t>
  </si>
  <si>
    <t xml:space="preserve">KULGAM </t>
  </si>
  <si>
    <t>JALLANDHAR</t>
  </si>
  <si>
    <t>NELLORE</t>
  </si>
  <si>
    <t>CHIKABALLAPURA</t>
  </si>
  <si>
    <t>MALAPPURAM</t>
  </si>
  <si>
    <t>WARANGAL</t>
  </si>
  <si>
    <t>KAITHAL</t>
  </si>
  <si>
    <t>BIKANER</t>
  </si>
  <si>
    <t>BAHRAICH</t>
  </si>
  <si>
    <t>PITHORAGARH</t>
  </si>
  <si>
    <t>DARBHANGA</t>
  </si>
  <si>
    <t>GODDA</t>
  </si>
  <si>
    <t>KOOCH BIHAR</t>
  </si>
  <si>
    <t xml:space="preserve">GADCHIROLI  </t>
  </si>
  <si>
    <t>JAMNAGAR</t>
  </si>
  <si>
    <t xml:space="preserve">LOHIT </t>
  </si>
  <si>
    <t>DHUBRI</t>
  </si>
  <si>
    <t>UKHRUL - II</t>
  </si>
  <si>
    <t>TUENSANG</t>
  </si>
  <si>
    <t>KORBA</t>
  </si>
  <si>
    <t>CHHATARPUR</t>
  </si>
  <si>
    <t>GAJAPATI</t>
  </si>
  <si>
    <t>SIRMOUR</t>
  </si>
  <si>
    <t>KUPWARA</t>
  </si>
  <si>
    <t>KAPURTHALA</t>
  </si>
  <si>
    <t>PRAKASHAM</t>
  </si>
  <si>
    <t>CHIKMAGALUR</t>
  </si>
  <si>
    <t>PALAKKAD</t>
  </si>
  <si>
    <t>KARNAL</t>
  </si>
  <si>
    <t>BUNDI</t>
  </si>
  <si>
    <t>BALLIA</t>
  </si>
  <si>
    <t>RUDRAPRAYAG</t>
  </si>
  <si>
    <t>EAST CHAMPARAN</t>
  </si>
  <si>
    <t>GUMLA</t>
  </si>
  <si>
    <t>MURSHIDABAD</t>
  </si>
  <si>
    <t>GONDIA</t>
  </si>
  <si>
    <t>JUNAGADH</t>
  </si>
  <si>
    <t xml:space="preserve">PAPUMPARE </t>
  </si>
  <si>
    <t>DIBRUGARH</t>
  </si>
  <si>
    <t>TAMENGLONG</t>
  </si>
  <si>
    <t>WOKHA</t>
  </si>
  <si>
    <t>KORIYA</t>
  </si>
  <si>
    <t>CHHINDWADA</t>
  </si>
  <si>
    <t>GANJAM</t>
  </si>
  <si>
    <t>SOLAN</t>
  </si>
  <si>
    <t>LEH</t>
  </si>
  <si>
    <t>LUDHIANA</t>
  </si>
  <si>
    <t>PRAKASHAM-II</t>
  </si>
  <si>
    <t>CHITRADURGA</t>
  </si>
  <si>
    <t>PATHANAMTHITTA</t>
  </si>
  <si>
    <t>KURUKSHETRA</t>
  </si>
  <si>
    <t>CHITTORGARH</t>
  </si>
  <si>
    <t>BALRAMPUR</t>
  </si>
  <si>
    <t>TEHRI GARHWAL</t>
  </si>
  <si>
    <t>GAYA - I</t>
  </si>
  <si>
    <t>HAZARIBAGH</t>
  </si>
  <si>
    <t>NADIA</t>
  </si>
  <si>
    <t>HINGOLI</t>
  </si>
  <si>
    <t>KHEDA</t>
  </si>
  <si>
    <t>TAWANG</t>
  </si>
  <si>
    <t>GOALPARA</t>
  </si>
  <si>
    <t>EAST IMPHAL</t>
  </si>
  <si>
    <t>ZUNHEBOTO</t>
  </si>
  <si>
    <t>MAHASAMUND</t>
  </si>
  <si>
    <t>DAMOH</t>
  </si>
  <si>
    <t>JAGATSINGHPUR</t>
  </si>
  <si>
    <t>UNA</t>
  </si>
  <si>
    <t>POONCH</t>
  </si>
  <si>
    <t>MANSA</t>
  </si>
  <si>
    <t>SRIKAKULAM</t>
  </si>
  <si>
    <t>DAVANGERE</t>
  </si>
  <si>
    <t>TRICHUR</t>
  </si>
  <si>
    <t>MEWAT</t>
  </si>
  <si>
    <t>CHURU</t>
  </si>
  <si>
    <t>BANDA</t>
  </si>
  <si>
    <t>U.S. NAGAR</t>
  </si>
  <si>
    <t>GAYA - II</t>
  </si>
  <si>
    <t>JAMTARA</t>
  </si>
  <si>
    <t>NORTH 24 PARGANAS</t>
  </si>
  <si>
    <t>JALGAON</t>
  </si>
  <si>
    <t>KUTCH</t>
  </si>
  <si>
    <t>TIRAP</t>
  </si>
  <si>
    <t>GOLAGHAT</t>
  </si>
  <si>
    <t>RAIGARH</t>
  </si>
  <si>
    <t>DATIA</t>
  </si>
  <si>
    <t>JAJPUR</t>
  </si>
  <si>
    <t>RAJOURI</t>
  </si>
  <si>
    <t>MOGA</t>
  </si>
  <si>
    <t>VISAKHAPATNAM</t>
  </si>
  <si>
    <t>DHARWAD</t>
  </si>
  <si>
    <t>TRIVENDRAM</t>
  </si>
  <si>
    <t>MOHINDERGARH</t>
  </si>
  <si>
    <t>DAUSA</t>
  </si>
  <si>
    <t>BARABANKI</t>
  </si>
  <si>
    <t>UTTARKASHI</t>
  </si>
  <si>
    <t>GOPALGANJ</t>
  </si>
  <si>
    <t>KODERMA</t>
  </si>
  <si>
    <t>NORTH DINAJPUR</t>
  </si>
  <si>
    <t>JALNA</t>
  </si>
  <si>
    <t>MEHSANA</t>
  </si>
  <si>
    <t>U.SUBANSIRI</t>
  </si>
  <si>
    <t>HAILAKANDI</t>
  </si>
  <si>
    <t>RAIPUR</t>
  </si>
  <si>
    <t>DEWAS</t>
  </si>
  <si>
    <t>JHARSUGUDA</t>
  </si>
  <si>
    <t>REASI</t>
  </si>
  <si>
    <t>MOHALI</t>
  </si>
  <si>
    <t>VIZIANAGARAM</t>
  </si>
  <si>
    <t>GADAG</t>
  </si>
  <si>
    <t>WAYNAD</t>
  </si>
  <si>
    <t>PANCHKULA</t>
  </si>
  <si>
    <t>DHOLPUR</t>
  </si>
  <si>
    <t>BAREILLY</t>
  </si>
  <si>
    <t>JAMUI</t>
  </si>
  <si>
    <t>LATEHAR</t>
  </si>
  <si>
    <t>PURULIA</t>
  </si>
  <si>
    <t>KOLHAPUR</t>
  </si>
  <si>
    <t>NARMADA</t>
  </si>
  <si>
    <t>UPPER SIANG</t>
  </si>
  <si>
    <t>JORHAT</t>
  </si>
  <si>
    <t>RAJNANDGAON</t>
  </si>
  <si>
    <t>DHAR</t>
  </si>
  <si>
    <t>KALAHANDI</t>
  </si>
  <si>
    <t>SAMBA</t>
  </si>
  <si>
    <t>MUKTSAR</t>
  </si>
  <si>
    <t>WEST GODAVARY</t>
  </si>
  <si>
    <t>GULBERGA</t>
  </si>
  <si>
    <t>PANIPAT</t>
  </si>
  <si>
    <t>DUNGARPUR</t>
  </si>
  <si>
    <t>BASTI</t>
  </si>
  <si>
    <t>JEHANABAD</t>
  </si>
  <si>
    <t>LOHARDAGA</t>
  </si>
  <si>
    <t>SOUTH 24 PARAGANAS-I</t>
  </si>
  <si>
    <t>LATUR</t>
  </si>
  <si>
    <t>NAVSARI</t>
  </si>
  <si>
    <t>WEST KAMENG</t>
  </si>
  <si>
    <t>KAMRUP</t>
  </si>
  <si>
    <t>SUKMA</t>
  </si>
  <si>
    <t>DINDORI</t>
  </si>
  <si>
    <t>KENDRAPADA</t>
  </si>
  <si>
    <t>SHOPIAN</t>
  </si>
  <si>
    <t>NAWANSHAHR</t>
  </si>
  <si>
    <t>HASSAN</t>
  </si>
  <si>
    <t>REWARI</t>
  </si>
  <si>
    <t>HANUMANGARH</t>
  </si>
  <si>
    <t>BHADOHI</t>
  </si>
  <si>
    <t>KAIMUR</t>
  </si>
  <si>
    <t>PAKUR-I</t>
  </si>
  <si>
    <t>SOUTH 24 PARAGANAS-II</t>
  </si>
  <si>
    <t>NAGPUR</t>
  </si>
  <si>
    <t>PANCHMAHAL</t>
  </si>
  <si>
    <t>WEST SIANG</t>
  </si>
  <si>
    <t>KARBIANGLONG</t>
  </si>
  <si>
    <t>SURAJPUR</t>
  </si>
  <si>
    <t>GUNA</t>
  </si>
  <si>
    <t>KEONJHAR</t>
  </si>
  <si>
    <t>UDHAMPUR</t>
  </si>
  <si>
    <t>PATHANKOT</t>
  </si>
  <si>
    <t>HAVERI</t>
  </si>
  <si>
    <t>ROHTAK</t>
  </si>
  <si>
    <t>BIJNOR</t>
  </si>
  <si>
    <t>KATIHAR</t>
  </si>
  <si>
    <t>PAKUR-II</t>
  </si>
  <si>
    <t>SOUTH DINAJPUR</t>
  </si>
  <si>
    <t>NANDED</t>
  </si>
  <si>
    <t>PATAN</t>
  </si>
  <si>
    <t xml:space="preserve">KARIMGANJ </t>
  </si>
  <si>
    <t>GWALIOR</t>
  </si>
  <si>
    <t>KHURDA</t>
  </si>
  <si>
    <t>PATIALA</t>
  </si>
  <si>
    <t>KODAGU</t>
  </si>
  <si>
    <t>SIRSA</t>
  </si>
  <si>
    <t>JAISALMER</t>
  </si>
  <si>
    <t>BULANDSHAHAR</t>
  </si>
  <si>
    <t>KHAGARIA</t>
  </si>
  <si>
    <t>PALAMU-I</t>
  </si>
  <si>
    <t>WEST MEDINAPUR</t>
  </si>
  <si>
    <t>NANDURBAR-I</t>
  </si>
  <si>
    <t>PORBANDAR</t>
  </si>
  <si>
    <t>KOKRAJHAR</t>
  </si>
  <si>
    <t>HARDA</t>
  </si>
  <si>
    <t>KORAPUT</t>
  </si>
  <si>
    <t>ROPAR</t>
  </si>
  <si>
    <t>KOPPAL</t>
  </si>
  <si>
    <t>SONEPAT</t>
  </si>
  <si>
    <t>JALORE</t>
  </si>
  <si>
    <t>CHANDAULI</t>
  </si>
  <si>
    <t>KISHANGANJ</t>
  </si>
  <si>
    <t>PALAMU-II</t>
  </si>
  <si>
    <t>NANDURBAR-II</t>
  </si>
  <si>
    <t>RAJKOT</t>
  </si>
  <si>
    <t>LAKHIMPUR</t>
  </si>
  <si>
    <t>HOSHANGABAD</t>
  </si>
  <si>
    <t>MALKANGIRI - I</t>
  </si>
  <si>
    <t>SANGRUR</t>
  </si>
  <si>
    <t>YAMUNANAGAR</t>
  </si>
  <si>
    <t>JHALAWAR</t>
  </si>
  <si>
    <t>CHITRAKOOT</t>
  </si>
  <si>
    <t>LAKHISARAI</t>
  </si>
  <si>
    <t>RANCHI</t>
  </si>
  <si>
    <t>NASIK</t>
  </si>
  <si>
    <t>SABARKANTHA</t>
  </si>
  <si>
    <t>MORIGAON</t>
  </si>
  <si>
    <t>INDORE</t>
  </si>
  <si>
    <t>MALKANGIRI - II</t>
  </si>
  <si>
    <t>TARAN TARAN</t>
  </si>
  <si>
    <t>MYSORE</t>
  </si>
  <si>
    <t>JHUNJHUNU</t>
  </si>
  <si>
    <t>DEORIA</t>
  </si>
  <si>
    <t>MADHEPURA</t>
  </si>
  <si>
    <t>SAHEBGANJ</t>
  </si>
  <si>
    <t>OSMANABAD</t>
  </si>
  <si>
    <t>SURENDRANGAR</t>
  </si>
  <si>
    <t xml:space="preserve">N. C. HILLS </t>
  </si>
  <si>
    <t>JABALPUR</t>
  </si>
  <si>
    <t>MAYURBHANJ</t>
  </si>
  <si>
    <t>N.CANARA</t>
  </si>
  <si>
    <t>JODHPUR</t>
  </si>
  <si>
    <t>ETAH</t>
  </si>
  <si>
    <t>MADHUBANI</t>
  </si>
  <si>
    <t>SERAIKELA</t>
  </si>
  <si>
    <t>PARBHANI</t>
  </si>
  <si>
    <t>TAPI (SURAT)</t>
  </si>
  <si>
    <t>NAGAON</t>
  </si>
  <si>
    <t>JHABUA</t>
  </si>
  <si>
    <t>NABRANGPUR</t>
  </si>
  <si>
    <t>RAICHUR</t>
  </si>
  <si>
    <t>KARAULI</t>
  </si>
  <si>
    <t>ETAWAH</t>
  </si>
  <si>
    <t>MUNGER</t>
  </si>
  <si>
    <t>SIMDEGA</t>
  </si>
  <si>
    <t>VADODARA</t>
  </si>
  <si>
    <t>NALBARI</t>
  </si>
  <si>
    <t>KATNI</t>
  </si>
  <si>
    <t>NAYAGARH</t>
  </si>
  <si>
    <t>SHIMOGA</t>
  </si>
  <si>
    <t>KOTA</t>
  </si>
  <si>
    <t>FAIZABAD</t>
  </si>
  <si>
    <t>MUZAFFARPUR</t>
  </si>
  <si>
    <t>WEST SINGHBHUM</t>
  </si>
  <si>
    <t>RAIGAD</t>
  </si>
  <si>
    <t>SIVASAGAR</t>
  </si>
  <si>
    <t>KHANDWA</t>
  </si>
  <si>
    <t>NUAPADA</t>
  </si>
  <si>
    <t>SOUTH CANARA</t>
  </si>
  <si>
    <t>NAGAUR</t>
  </si>
  <si>
    <t>FARRUKHABAD</t>
  </si>
  <si>
    <t>NALANDA</t>
  </si>
  <si>
    <t>RATNAGIRI</t>
  </si>
  <si>
    <t>SONITPUR</t>
  </si>
  <si>
    <t>KHARGONE</t>
  </si>
  <si>
    <t>PHULBANI</t>
  </si>
  <si>
    <t>TUMKUR</t>
  </si>
  <si>
    <t>PALI</t>
  </si>
  <si>
    <t>FATEHPUR</t>
  </si>
  <si>
    <t>NAWADA</t>
  </si>
  <si>
    <t>SANGLI</t>
  </si>
  <si>
    <t>TINSUKIA</t>
  </si>
  <si>
    <t>MANDLA</t>
  </si>
  <si>
    <t>PURI</t>
  </si>
  <si>
    <t>UDUPI</t>
  </si>
  <si>
    <t>RAJSAMAND</t>
  </si>
  <si>
    <t>FIROZABAD</t>
  </si>
  <si>
    <t>SATARA</t>
  </si>
  <si>
    <t>UDALGURI</t>
  </si>
  <si>
    <t>MANDSAUR</t>
  </si>
  <si>
    <t>RAYAGADA</t>
  </si>
  <si>
    <t>YADAGERE</t>
  </si>
  <si>
    <t>SAWAI MADHOPUR</t>
  </si>
  <si>
    <t>G B NAGAR</t>
  </si>
  <si>
    <t>PURNEA</t>
  </si>
  <si>
    <t>SINDHUDURG</t>
  </si>
  <si>
    <t>MORENA</t>
  </si>
  <si>
    <t>SAMBALPUR</t>
  </si>
  <si>
    <t>SIKAR</t>
  </si>
  <si>
    <t>GHAZIABAD</t>
  </si>
  <si>
    <t>ROHTAS</t>
  </si>
  <si>
    <t>SOLAPUR</t>
  </si>
  <si>
    <t>NARSINGHPUR</t>
  </si>
  <si>
    <t>SONEPUR</t>
  </si>
  <si>
    <t>SIROHI</t>
  </si>
  <si>
    <t>GHAZIPUR</t>
  </si>
  <si>
    <t>SAHARSA</t>
  </si>
  <si>
    <t>THANE</t>
  </si>
  <si>
    <t>NEEMUCH</t>
  </si>
  <si>
    <t>SUNDERGARH</t>
  </si>
  <si>
    <t>SRI GANGANAGAR-I</t>
  </si>
  <si>
    <t>GONDA</t>
  </si>
  <si>
    <t>SAMASTIPUR</t>
  </si>
  <si>
    <t>WARDHA</t>
  </si>
  <si>
    <t>PANNA</t>
  </si>
  <si>
    <t>SRI GANGANAGAR-II</t>
  </si>
  <si>
    <t>GORAKHPUR</t>
  </si>
  <si>
    <t>SARAN</t>
  </si>
  <si>
    <t>WASHIM</t>
  </si>
  <si>
    <t>RAISEN</t>
  </si>
  <si>
    <t>TONK</t>
  </si>
  <si>
    <t>HAMMIRPUR</t>
  </si>
  <si>
    <t>SHEIKHPURA</t>
  </si>
  <si>
    <t>YAVATMAL</t>
  </si>
  <si>
    <t>RAJGARH</t>
  </si>
  <si>
    <t>UDAIPUR</t>
  </si>
  <si>
    <t>HARDOI</t>
  </si>
  <si>
    <t>SHEOHAR</t>
  </si>
  <si>
    <t>RATLAM</t>
  </si>
  <si>
    <t>HATHRAS</t>
  </si>
  <si>
    <t>SITAMARHI</t>
  </si>
  <si>
    <t>REWA</t>
  </si>
  <si>
    <t>J P NAGAR</t>
  </si>
  <si>
    <t>SIWAN</t>
  </si>
  <si>
    <t>JALAUN</t>
  </si>
  <si>
    <t>SUPAUL</t>
  </si>
  <si>
    <t>SATNA</t>
  </si>
  <si>
    <t>JAUNPUR</t>
  </si>
  <si>
    <t>VAISHALI</t>
  </si>
  <si>
    <t>SEHORE</t>
  </si>
  <si>
    <t>JHANSI</t>
  </si>
  <si>
    <t>WEST CHAMPARAN</t>
  </si>
  <si>
    <t>SEONI</t>
  </si>
  <si>
    <t>KANNAUJ</t>
  </si>
  <si>
    <t>SHAHDOL</t>
  </si>
  <si>
    <t>KANPUR DEHAT</t>
  </si>
  <si>
    <t>SHAJAPUR</t>
  </si>
  <si>
    <t>KANPUR NAGAR</t>
  </si>
  <si>
    <t>SHEOPUR</t>
  </si>
  <si>
    <t>KAUSHAMBI</t>
  </si>
  <si>
    <t>SHIVPURI</t>
  </si>
  <si>
    <t>KUSHINAGAR</t>
  </si>
  <si>
    <t>PALWAL</t>
  </si>
  <si>
    <t>CONSOLIDATE RESULT</t>
  </si>
  <si>
    <t>School</t>
  </si>
  <si>
    <t>BACK</t>
  </si>
  <si>
    <t>LANGUAGES</t>
  </si>
  <si>
    <t>OTHER SUBJECTS</t>
  </si>
  <si>
    <t>TOTAL SUBJECTS</t>
  </si>
  <si>
    <t>ATTENDANCE</t>
  </si>
  <si>
    <t>Affilation No.</t>
  </si>
  <si>
    <t>School Code</t>
  </si>
  <si>
    <t>Class &amp; Sec</t>
  </si>
  <si>
    <t>Complete Address</t>
  </si>
  <si>
    <t>E-mail ID</t>
  </si>
  <si>
    <t>Phone No.</t>
  </si>
  <si>
    <t>ALPHA CODE</t>
  </si>
  <si>
    <t>Adm. No</t>
  </si>
  <si>
    <t>FATHER NAME</t>
  </si>
  <si>
    <t>MOTHER NAME</t>
  </si>
  <si>
    <t>Sex</t>
  </si>
  <si>
    <t>Cate
gory</t>
  </si>
  <si>
    <t>Area</t>
  </si>
  <si>
    <t>House</t>
  </si>
  <si>
    <t>DOB (dd/mm/yyyy)</t>
  </si>
  <si>
    <t>DATE OF ADM.</t>
  </si>
  <si>
    <t>PH/ VH/ HI</t>
  </si>
  <si>
    <t>Residential Add &amp; Tele No.</t>
  </si>
  <si>
    <t>LANG 1</t>
  </si>
  <si>
    <t>LANG 2</t>
  </si>
  <si>
    <t>Subject 1</t>
  </si>
  <si>
    <t>Subject 2</t>
  </si>
  <si>
    <t>Subject 3</t>
  </si>
  <si>
    <t>No of subjects</t>
  </si>
  <si>
    <t>Term I</t>
  </si>
  <si>
    <t>Term II</t>
  </si>
  <si>
    <t>%AGE</t>
  </si>
  <si>
    <t>Total Attendance</t>
  </si>
  <si>
    <t>No. of working days</t>
  </si>
  <si>
    <t>TERM 1 
+ 
TERM 2</t>
  </si>
  <si>
    <t>NO. OF WORKING DAYS</t>
  </si>
  <si>
    <t>Name of Student</t>
  </si>
  <si>
    <t>Sr. 
No.</t>
  </si>
  <si>
    <t>Adm. 
No.</t>
  </si>
  <si>
    <t>ACTIVITY</t>
  </si>
  <si>
    <t>CERTIFICATE NO.</t>
  </si>
  <si>
    <t>CERTIFICATE SR.NO.</t>
  </si>
  <si>
    <t>%age of Att.</t>
  </si>
  <si>
    <t>Note Book    
(5 marks)</t>
  </si>
  <si>
    <t>Subject Enrichment 
(5 marks)</t>
  </si>
  <si>
    <t>Half Yearly Exam 
(80 marks)</t>
  </si>
  <si>
    <t>Marks Obtained 
(100 marks)</t>
  </si>
  <si>
    <t>Periodic Test 
(10 marks)</t>
  </si>
  <si>
    <t>Note Book 
(5 marks)</t>
  </si>
  <si>
    <t>Term-I [ On a 3-Point (A-C) Grading Scale]</t>
  </si>
  <si>
    <t>Term-II [ On a 3-Point (A-C) Grading Scale ]</t>
  </si>
  <si>
    <t>Activity</t>
  </si>
  <si>
    <t>Discipline</t>
  </si>
  <si>
    <t xml:space="preserve">Class Teacher's Remarks: </t>
  </si>
  <si>
    <t>Date of Issue</t>
  </si>
  <si>
    <t>Annual Exam 
(80 marks)</t>
  </si>
  <si>
    <t>JAWAHAR NAVODAYA VIDYALAYA</t>
  </si>
  <si>
    <t>SR. NO.</t>
  </si>
  <si>
    <t>CERTIFICATE SR. NO</t>
  </si>
  <si>
    <t>NAME OF STUDENT</t>
  </si>
  <si>
    <t>ADM.
NO</t>
  </si>
  <si>
    <t>FATHER'S NAME</t>
  </si>
  <si>
    <t>TEACHER REMARKS ON REPORT CARD</t>
  </si>
  <si>
    <t>Class</t>
  </si>
  <si>
    <t>Father's Name</t>
  </si>
  <si>
    <t>Aadhar No.</t>
  </si>
  <si>
    <t>Student's Name</t>
  </si>
  <si>
    <t>Date of Birth</t>
  </si>
  <si>
    <t>INDICATOR</t>
  </si>
  <si>
    <t>Select Your Region</t>
  </si>
  <si>
    <t>Select Your State</t>
  </si>
  <si>
    <t>Select Your Distt.</t>
  </si>
  <si>
    <t>Select Session</t>
  </si>
  <si>
    <t>Select Class &amp; Section</t>
  </si>
  <si>
    <t>Session</t>
  </si>
  <si>
    <t>WORK 
EDU.</t>
  </si>
  <si>
    <t>ART 
EDU.</t>
  </si>
  <si>
    <t>z</t>
  </si>
  <si>
    <t>SR.NO.</t>
  </si>
  <si>
    <t>Overall</t>
  </si>
  <si>
    <t>%</t>
  </si>
  <si>
    <t xml:space="preserve">Promoted to Class: </t>
  </si>
  <si>
    <t>ADDRESS</t>
  </si>
  <si>
    <t>SCHOOL CODE</t>
  </si>
  <si>
    <t>:</t>
  </si>
  <si>
    <t>S.No.</t>
  </si>
  <si>
    <t>MAX. MARKS</t>
  </si>
  <si>
    <t>PWT</t>
  </si>
  <si>
    <t>PERIODIC TEST-1</t>
  </si>
  <si>
    <t>Adm.
No.</t>
  </si>
  <si>
    <t>SUBJECT ENRICHMENT</t>
  </si>
  <si>
    <t>APRIL-JUL</t>
  </si>
  <si>
    <t>AUG-SEP</t>
  </si>
  <si>
    <t>OCT-NOV</t>
  </si>
  <si>
    <t>DEC-JAN</t>
  </si>
  <si>
    <t>Average of Best -5</t>
  </si>
  <si>
    <t>FEB-Mar</t>
  </si>
  <si>
    <t>Assignment</t>
  </si>
  <si>
    <t>AUG</t>
  </si>
  <si>
    <t>JAN</t>
  </si>
  <si>
    <t>FEB</t>
  </si>
  <si>
    <t>Bset-2</t>
  </si>
  <si>
    <t>APRIL-JUNE</t>
  </si>
  <si>
    <t>JULY</t>
  </si>
  <si>
    <t>AVERAGE OF BEST-2</t>
  </si>
  <si>
    <t>Note Book Submission</t>
  </si>
  <si>
    <t>SEP/OCT</t>
  </si>
  <si>
    <t>NOV</t>
  </si>
  <si>
    <t>DEC</t>
  </si>
  <si>
    <t>MARCH</t>
  </si>
  <si>
    <t>Annual Exam</t>
  </si>
  <si>
    <t>Total</t>
  </si>
  <si>
    <t>%age</t>
  </si>
  <si>
    <t>CO-SCHOLASTIC GRADE</t>
  </si>
  <si>
    <t>YEARLY EXAM                    
(80 MARKS EACH)</t>
  </si>
  <si>
    <t>CBSE AFFILIATION NO:</t>
  </si>
  <si>
    <t>SCHOOL CODE :</t>
  </si>
  <si>
    <t>1ST LAN</t>
  </si>
  <si>
    <t>2nd LAN</t>
  </si>
  <si>
    <t xml:space="preserve">GOVT. OF INDIA </t>
  </si>
  <si>
    <t>6TH SUB</t>
  </si>
  <si>
    <t xml:space="preserve">REPORT CARD </t>
  </si>
  <si>
    <t>Sr.No.</t>
  </si>
  <si>
    <t xml:space="preserve">Mother's Name </t>
  </si>
  <si>
    <t>Scholastic Area</t>
  </si>
  <si>
    <t>Academic Year (100 marks )</t>
  </si>
  <si>
    <t>A.Exam</t>
  </si>
  <si>
    <t>M. Obt.</t>
  </si>
  <si>
    <t>(5)</t>
  </si>
  <si>
    <t>(80)</t>
  </si>
  <si>
    <t>(100)</t>
  </si>
  <si>
    <t>Co-Scholastic Areas</t>
  </si>
  <si>
    <t>Work Education (or Pre-vocational Education)</t>
  </si>
  <si>
    <t>[ON A 5-POINT (A-E) GRADING SCALE]</t>
  </si>
  <si>
    <t>Overall Rank in Class (Section)</t>
  </si>
  <si>
    <t>Result</t>
  </si>
  <si>
    <t>Vice Principal</t>
  </si>
  <si>
    <t>Signature of Class Teacher</t>
  </si>
  <si>
    <t>Signature of Principal</t>
  </si>
  <si>
    <t>Instructions</t>
  </si>
  <si>
    <t>GRADING SCALE FOR SCHOLASTIC AREAS : GRADES ARE AWARDED ON A 8- POINT GRADING SCALE AS FOLLOWS –</t>
  </si>
  <si>
    <t>MARKS RANGE</t>
  </si>
  <si>
    <t>91-100</t>
  </si>
  <si>
    <t>A1</t>
  </si>
  <si>
    <t>81-90</t>
  </si>
  <si>
    <t>A2</t>
  </si>
  <si>
    <t>TOTAL WORKING DAYS</t>
  </si>
  <si>
    <t>71-80</t>
  </si>
  <si>
    <t>B1</t>
  </si>
  <si>
    <t>61-70</t>
  </si>
  <si>
    <t>B2</t>
  </si>
  <si>
    <t>51-60</t>
  </si>
  <si>
    <t>C1</t>
  </si>
  <si>
    <t>41-50</t>
  </si>
  <si>
    <t>C2</t>
  </si>
  <si>
    <t>33-40</t>
  </si>
  <si>
    <t>D</t>
  </si>
  <si>
    <t>Date of Issue:</t>
  </si>
  <si>
    <t>32 &amp; Below</t>
  </si>
  <si>
    <t>E (Failed)</t>
  </si>
  <si>
    <t>Certificate No</t>
  </si>
  <si>
    <t>A</t>
  </si>
  <si>
    <t>TOTAL PRESENCE</t>
  </si>
  <si>
    <t>Vertified By:</t>
  </si>
  <si>
    <t>Admission No.</t>
  </si>
  <si>
    <r>
      <rPr>
        <b/>
        <i/>
        <sz val="18"/>
        <color rgb="FFFFFF00"/>
        <rFont val="Times New Roman"/>
        <family val="1"/>
      </rPr>
      <t>NAVODAYA VIDYALAYA SAMITI</t>
    </r>
    <r>
      <rPr>
        <b/>
        <i/>
        <sz val="14"/>
        <color rgb="FFFFFF00"/>
        <rFont val="Times New Roman"/>
        <family val="1"/>
      </rPr>
      <t xml:space="preserve">
</t>
    </r>
    <r>
      <rPr>
        <b/>
        <i/>
        <sz val="13"/>
        <color rgb="FFFFFF00"/>
        <rFont val="Times New Roman"/>
        <family val="1"/>
      </rPr>
      <t xml:space="preserve">MINISTRY OF H.R.D, DEPARTMENT OF SCHOOL EDUCATION AND LITERACY </t>
    </r>
  </si>
  <si>
    <t>B</t>
  </si>
  <si>
    <t>C</t>
  </si>
  <si>
    <r>
      <t xml:space="preserve">                      </t>
    </r>
    <r>
      <rPr>
        <sz val="12"/>
        <color theme="1"/>
        <rFont val="Times New Roman"/>
        <family val="1"/>
      </rPr>
      <t xml:space="preserve">  :</t>
    </r>
  </si>
  <si>
    <t>Remarks</t>
  </si>
  <si>
    <t>Final Result Status
Subject Wise</t>
  </si>
  <si>
    <t>PERIODIC TEST-2</t>
  </si>
  <si>
    <t>PERIODIC TEST-3</t>
  </si>
  <si>
    <t>** New :  SELECT No. Of BEST SUBJECT ENRICHMENT ACTIVITIES ( 2 TO 5 ) IN WHICH AVERAGE MARKS YOU WANT TO REDUCED  FINAL 5 MARKS FOR SEA IN EVERY SUBJECT.</t>
  </si>
  <si>
    <t>DON'T USE CUT &amp; PASTE OPTION.</t>
  </si>
  <si>
    <t>READ INSTRUCATIONS CAREFULLY GIVEN ON CONCERNED PAGE.</t>
  </si>
  <si>
    <t>TYPE DIRECTLY HERE FOR FILLING ANY DATA. DON'T USE CUT &amp; PASTE OR COPY &amp; PASTE FROM OTHER FILE FOR BETTER PERFORMANCE.</t>
  </si>
  <si>
    <t>USE A4 SIZE PAPER WITH MARGIN 0.5,0.5,0.5,0.5 AND HEADER &amp; FOOTER-0</t>
  </si>
  <si>
    <t>YOU CAN MAKE PDF FILE FIRST FOR ALL REPORT CARDS FROM "REPORT CARD-ALL" SHEET . THEN PRINT MAY BE EASY.</t>
  </si>
  <si>
    <t>EDIT SCHOOL NAME, SCHOOL CODE etc ON "REPORT CARD-ONE"SHEET FOR REPORT CARD PRINTING.</t>
  </si>
  <si>
    <t>USE "REPORT CARD-ONE" SHEET FOR ANY ONE REPORT CARD PRINTING.</t>
  </si>
  <si>
    <t>THERE ARE VARIOUS TYPES OF ANALYSIS PAGES IN THIS SOFTWRE. PRINT ONLY THOSE WHICH ARE ESSENTIAL FOR YOU.</t>
  </si>
  <si>
    <t xml:space="preserve">IF THERE WILL ANY UPDATE IN SOFTWARE, UPDATED SOFTWARE WILL BE AVAILABLE FOR DOWNLOAD ON MY WEBSITE (Download Software section)  : www.kamaruddin.webnode.com </t>
  </si>
  <si>
    <r>
      <t xml:space="preserve">CHANGE SCHOOL ADDRESS, CLASS, SECTION,SESSION, 3RD LANGUAGE &amp; STUDENTS NAME LIST IN </t>
    </r>
    <r>
      <rPr>
        <sz val="12"/>
        <color rgb="FFFF0000"/>
        <rFont val="Book Antiqua"/>
        <family val="1"/>
      </rPr>
      <t>BIO-DATA PAGE</t>
    </r>
    <r>
      <rPr>
        <sz val="12"/>
        <color theme="1"/>
        <rFont val="Book Antiqua"/>
        <family val="1"/>
      </rPr>
      <t>.</t>
    </r>
  </si>
  <si>
    <t>Pen Paper Test</t>
  </si>
  <si>
    <t>Multiple Assessment</t>
  </si>
  <si>
    <t>Portfolio</t>
  </si>
  <si>
    <t>PERIODIC TESTS                          
( 5 MARKS EACH)</t>
  </si>
  <si>
    <t>Portfolio                                 ( 5 MARKS EACH)</t>
  </si>
  <si>
    <t>Sub. Enrich.</t>
  </si>
  <si>
    <t>MARKS OBTAINED                                                 
 ( OUT OF 100)</t>
  </si>
  <si>
    <t>Multiple Assignment                                 ( 5 MARKS EACH)</t>
  </si>
  <si>
    <t>PERIODIC TEST</t>
  </si>
  <si>
    <t>MID TERM/HALF YEARLY</t>
  </si>
  <si>
    <t>Pre-Board-I</t>
  </si>
  <si>
    <t>Pre-Board-II</t>
  </si>
  <si>
    <t>Pre-Board Exam</t>
  </si>
  <si>
    <t>PERIODIC TEST
(Marks Out of 10)</t>
  </si>
  <si>
    <t>MID TERM/HALF YEARLY
(Marks Out of 30)</t>
  </si>
  <si>
    <t>Pre-Board Exam
(Marks out of 40)</t>
  </si>
  <si>
    <t>Total Marks Out of 80</t>
  </si>
  <si>
    <t>Year</t>
  </si>
  <si>
    <t>Overall Average of Students</t>
  </si>
  <si>
    <t>Reference year</t>
  </si>
  <si>
    <t>School Average</t>
  </si>
  <si>
    <t>School average of all 5 subjects in 2021</t>
  </si>
  <si>
    <t xml:space="preserve">Should not be more than </t>
  </si>
  <si>
    <t>Min</t>
  </si>
  <si>
    <t>Max</t>
  </si>
  <si>
    <t>Social Studies</t>
  </si>
  <si>
    <t>Dr.Sunil Kumar Vats (PGT Computer Science) 
REGION- JAIPUR
CELL: 9416266966, e-Mail: sunilvats1981@gmail.com</t>
  </si>
  <si>
    <t>Avg. Marks of Reference Year</t>
  </si>
  <si>
    <t>Sub. Avg of current Year</t>
  </si>
  <si>
    <t>Subject</t>
  </si>
  <si>
    <t>School Average 2021</t>
  </si>
  <si>
    <t>Warning</t>
  </si>
  <si>
    <r>
      <t xml:space="preserve">School/Teacher will check at your Level. If any error is notice, please let me know, so that it may be corrected. </t>
    </r>
    <r>
      <rPr>
        <b/>
        <sz val="11"/>
        <color rgb="FFFF0000"/>
        <rFont val="Calibri"/>
        <family val="2"/>
        <scheme val="minor"/>
      </rPr>
      <t>This is only the effort to minimize the work.</t>
    </r>
  </si>
  <si>
    <t>Instruction to Use</t>
  </si>
  <si>
    <r>
      <rPr>
        <b/>
        <sz val="12"/>
        <color rgb="FF002060"/>
        <rFont val="Calibri"/>
        <family val="2"/>
        <scheme val="minor"/>
      </rPr>
      <t>1. Fill all the Necessary Detail in 'Home Page'</t>
    </r>
    <r>
      <rPr>
        <sz val="12"/>
        <color theme="1"/>
        <rFont val="Calibri"/>
        <family val="2"/>
        <scheme val="minor"/>
      </rPr>
      <t xml:space="preserve">
</t>
    </r>
    <r>
      <rPr>
        <b/>
        <sz val="12"/>
        <color rgb="FFFF0000"/>
        <rFont val="Calibri"/>
        <family val="2"/>
        <scheme val="minor"/>
      </rPr>
      <t>2. Enter Student Profile in 'Student Details' Sheet</t>
    </r>
    <r>
      <rPr>
        <sz val="12"/>
        <color theme="1"/>
        <rFont val="Calibri"/>
        <family val="2"/>
        <scheme val="minor"/>
      </rPr>
      <t xml:space="preserve">
</t>
    </r>
    <r>
      <rPr>
        <b/>
        <sz val="12"/>
        <color rgb="FF002060"/>
        <rFont val="Calibri"/>
        <family val="2"/>
        <scheme val="minor"/>
      </rPr>
      <t xml:space="preserve">3. Fill the School and Subject Average of Last three year in 'Assessment of Standarization' Sheet </t>
    </r>
    <r>
      <rPr>
        <sz val="12"/>
        <color theme="1"/>
        <rFont val="Calibri"/>
        <family val="2"/>
        <scheme val="minor"/>
      </rPr>
      <t xml:space="preserve">
</t>
    </r>
    <r>
      <rPr>
        <b/>
        <sz val="12"/>
        <color rgb="FFFF0000"/>
        <rFont val="Calibri"/>
        <family val="2"/>
        <scheme val="minor"/>
      </rPr>
      <t>4. Enter PWT and MID TERM exam in 'PWT' Sheet</t>
    </r>
    <r>
      <rPr>
        <sz val="12"/>
        <color theme="1"/>
        <rFont val="Calibri"/>
        <family val="2"/>
        <scheme val="minor"/>
      </rPr>
      <t xml:space="preserve">
</t>
    </r>
    <r>
      <rPr>
        <b/>
        <sz val="12"/>
        <color rgb="FF002060"/>
        <rFont val="Calibri"/>
        <family val="2"/>
        <scheme val="minor"/>
      </rPr>
      <t>5. Enter Pre-Board Exam in 'Pre-Board Exam' Sheet.</t>
    </r>
    <r>
      <rPr>
        <b/>
        <sz val="12"/>
        <color rgb="FFFFC000"/>
        <rFont val="Calibri"/>
        <family val="2"/>
        <scheme val="minor"/>
      </rPr>
      <t xml:space="preserve"> </t>
    </r>
    <r>
      <rPr>
        <sz val="12"/>
        <color rgb="FFFFC000"/>
        <rFont val="Calibri"/>
        <family val="2"/>
        <scheme val="minor"/>
      </rPr>
      <t>Now your Result is ready to upload. But before finalization of the result, check 'Assessment of Standarization' Sheet for indicatior</t>
    </r>
  </si>
  <si>
    <t>2020-21</t>
  </si>
  <si>
    <t>X</t>
  </si>
  <si>
    <t>Assement of Standarization</t>
  </si>
  <si>
    <t>PRE BOARD I/ PRE BOARD II</t>
  </si>
  <si>
    <t>CONVERSION IN 100</t>
  </si>
  <si>
    <t>PWT+MID+PB</t>
  </si>
  <si>
    <t>FINAL RESULT</t>
  </si>
  <si>
    <r>
      <rPr>
        <b/>
        <u/>
        <sz val="11"/>
        <color rgb="FFFF0000"/>
        <rFont val="Times New Roman"/>
        <family val="1"/>
      </rPr>
      <t>Warning:</t>
    </r>
    <r>
      <rPr>
        <b/>
        <u/>
        <sz val="11"/>
        <color theme="0"/>
        <rFont val="Times New Roman"/>
        <family val="1"/>
      </rPr>
      <t xml:space="preserve">
</t>
    </r>
    <r>
      <rPr>
        <b/>
        <sz val="11"/>
        <color theme="0"/>
        <rFont val="Times New Roman"/>
        <family val="1"/>
      </rPr>
      <t xml:space="preserve">Cut, Copy or paste are strictly prohibited. Although every care has been made during the designing of the format. But, error may be possible. Suggestion are welcomed from all the user. User have the facility to change the MAXIMUM MARKS as per their requirement
</t>
    </r>
  </si>
  <si>
    <r>
      <t xml:space="preserve">Dr. Sunil Kumar Vats
PGT Computer Science
JNV Mohindergarh
</t>
    </r>
    <r>
      <rPr>
        <b/>
        <sz val="14"/>
        <color rgb="FF002060"/>
        <rFont val="Book Antiqua"/>
        <family val="1"/>
      </rPr>
      <t>You can also download: https://www.drsunilvats.com/</t>
    </r>
  </si>
  <si>
    <t>&lt;26</t>
  </si>
  <si>
    <t>26 to 40</t>
  </si>
  <si>
    <t>&gt;40 to 50</t>
  </si>
  <si>
    <t>&gt;50 to 60</t>
  </si>
  <si>
    <t>&gt;60 to 70</t>
  </si>
  <si>
    <t>&gt;70 to 80</t>
  </si>
  <si>
    <t>Percentage of Candidates in Different Range of Marks (Provided by CBSE)</t>
  </si>
  <si>
    <t>Total Student</t>
  </si>
  <si>
    <r>
      <t>No. of Candidates in Different Range of Marks (</t>
    </r>
    <r>
      <rPr>
        <b/>
        <sz val="16"/>
        <color rgb="FFFFFF00"/>
        <rFont val="Calibri"/>
        <family val="2"/>
        <scheme val="minor"/>
      </rPr>
      <t>Current Year as Per Vidyalaya Strength</t>
    </r>
    <r>
      <rPr>
        <b/>
        <sz val="16"/>
        <color theme="0"/>
        <rFont val="Calibri"/>
        <family val="2"/>
        <scheme val="minor"/>
      </rPr>
      <t>)</t>
    </r>
  </si>
  <si>
    <r>
      <t xml:space="preserve">Variation in </t>
    </r>
    <r>
      <rPr>
        <b/>
        <sz val="16"/>
        <color rgb="FFFFFF00"/>
        <rFont val="Calibri"/>
        <family val="2"/>
        <scheme val="minor"/>
      </rPr>
      <t>Assessment Year</t>
    </r>
    <r>
      <rPr>
        <b/>
        <sz val="16"/>
        <color theme="0"/>
        <rFont val="Calibri"/>
        <family val="2"/>
        <scheme val="minor"/>
      </rPr>
      <t xml:space="preserve"> and </t>
    </r>
    <r>
      <rPr>
        <b/>
        <sz val="16"/>
        <color rgb="FFFFFF00"/>
        <rFont val="Calibri"/>
        <family val="2"/>
        <scheme val="minor"/>
      </rPr>
      <t xml:space="preserve">Current Year </t>
    </r>
    <r>
      <rPr>
        <b/>
        <sz val="16"/>
        <color theme="0"/>
        <rFont val="Calibri"/>
        <family val="2"/>
        <scheme val="minor"/>
      </rPr>
      <t>in term of No. of candidate in different Range of marks</t>
    </r>
  </si>
  <si>
    <t>All Value in the above table should be Zero (0)</t>
  </si>
  <si>
    <t>Only the cell in Yellow Color are editable</t>
  </si>
  <si>
    <r>
      <t>No. of Candidate as per the Percentage  in Different Range of Marks (</t>
    </r>
    <r>
      <rPr>
        <b/>
        <sz val="16"/>
        <color rgb="FFFFFF00"/>
        <rFont val="Calibri"/>
        <family val="2"/>
        <scheme val="minor"/>
      </rPr>
      <t>Assessment Year</t>
    </r>
    <r>
      <rPr>
        <b/>
        <sz val="16"/>
        <color theme="0"/>
        <rFont val="Calibri"/>
        <family val="2"/>
        <scheme val="minor"/>
      </rPr>
      <t xml:space="preserve">) </t>
    </r>
    <r>
      <rPr>
        <b/>
        <sz val="16"/>
        <color rgb="FFFFC000"/>
        <rFont val="Calibri"/>
        <family val="2"/>
        <scheme val="minor"/>
      </rPr>
      <t>Out of</t>
    </r>
    <r>
      <rPr>
        <b/>
        <sz val="16"/>
        <color theme="0"/>
        <rFont val="Calibri"/>
        <family val="2"/>
        <scheme val="minor"/>
      </rPr>
      <t xml:space="preserve"> </t>
    </r>
  </si>
  <si>
    <t>Final Result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</si>
</sst>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d\-mmm\-yyyy;@"/>
    <numFmt numFmtId="165" formatCode="0.0"/>
    <numFmt numFmtId="166" formatCode="dd/mmm/yyyy"/>
    <numFmt numFmtId="167" formatCode="[$-F800]dddd\,\ mmmm\ dd\,\ yyyy"/>
  </numFmts>
  <fonts count="162" x14ac:knownFonts="1">
    <font>
      <sz val="11"/>
      <color theme="1"/>
      <name val="Calibri"/>
      <family val="2"/>
      <scheme val="minor"/>
    </font>
    <font>
      <u/>
      <sz val="11"/>
      <color theme="10"/>
      <name val="Calibri"/>
      <family val="2"/>
    </font>
    <font>
      <sz val="11"/>
      <color theme="0"/>
      <name val="Calibri"/>
      <family val="2"/>
      <scheme val="minor"/>
    </font>
    <font>
      <b/>
      <sz val="12"/>
      <color rgb="FFFFFF00"/>
      <name val="Calibri"/>
      <family val="2"/>
      <scheme val="minor"/>
    </font>
    <font>
      <sz val="10"/>
      <color theme="1"/>
      <name val="Arial"/>
      <family val="2"/>
    </font>
    <font>
      <b/>
      <sz val="11"/>
      <color theme="1"/>
      <name val="Calibri"/>
      <family val="2"/>
      <scheme val="minor"/>
    </font>
    <font>
      <b/>
      <sz val="20"/>
      <color indexed="9"/>
      <name val="Californian FB"/>
      <family val="1"/>
    </font>
    <font>
      <b/>
      <sz val="11"/>
      <color indexed="9"/>
      <name val="Calibri"/>
      <family val="2"/>
    </font>
    <font>
      <b/>
      <sz val="14"/>
      <name val="Bodoni MT Black"/>
      <family val="1"/>
    </font>
    <font>
      <b/>
      <sz val="26"/>
      <color theme="4"/>
      <name val="Times New Roman"/>
      <family val="1"/>
    </font>
    <font>
      <b/>
      <sz val="14"/>
      <color rgb="FFFF0000"/>
      <name val="Palatino Linotype"/>
      <family val="1"/>
    </font>
    <font>
      <b/>
      <i/>
      <sz val="20"/>
      <color theme="3" tint="0.39997558519241921"/>
      <name val="Times New Roman"/>
      <family val="1"/>
    </font>
    <font>
      <b/>
      <i/>
      <sz val="18"/>
      <color theme="3" tint="0.39997558519241921"/>
      <name val="Times New Roman"/>
      <family val="1"/>
    </font>
    <font>
      <b/>
      <i/>
      <sz val="14"/>
      <color rgb="FFFF0000"/>
      <name val="Georgia"/>
      <family val="1"/>
    </font>
    <font>
      <b/>
      <i/>
      <u/>
      <sz val="14"/>
      <color rgb="FFFF0000"/>
      <name val="Georgia"/>
      <family val="1"/>
    </font>
    <font>
      <b/>
      <sz val="11"/>
      <color indexed="9"/>
      <name val="Palatino Linotype"/>
      <family val="1"/>
    </font>
    <font>
      <b/>
      <sz val="8"/>
      <color theme="1" tint="4.9989318521683403E-2"/>
      <name val="Palatino Linotype"/>
      <family val="1"/>
    </font>
    <font>
      <b/>
      <sz val="14"/>
      <name val="Garamond"/>
      <family val="1"/>
    </font>
    <font>
      <b/>
      <sz val="13"/>
      <name val="Garamond"/>
      <family val="1"/>
    </font>
    <font>
      <b/>
      <sz val="11"/>
      <color rgb="FFFF0000"/>
      <name val="Book Antiqua"/>
      <family val="1"/>
    </font>
    <font>
      <b/>
      <sz val="14"/>
      <color rgb="FFFF0000"/>
      <name val="Times New Roman"/>
      <family val="1"/>
    </font>
    <font>
      <b/>
      <sz val="11"/>
      <color theme="1"/>
      <name val="Book Antiqua"/>
      <family val="1"/>
    </font>
    <font>
      <b/>
      <sz val="10"/>
      <color theme="1"/>
      <name val="Book Antiqua"/>
      <family val="1"/>
    </font>
    <font>
      <b/>
      <sz val="10"/>
      <name val="Book Antiqua"/>
      <family val="1"/>
    </font>
    <font>
      <b/>
      <sz val="10"/>
      <color indexed="9"/>
      <name val="Book Antiqua"/>
      <family val="1"/>
    </font>
    <font>
      <b/>
      <sz val="13"/>
      <color theme="1"/>
      <name val="Book Antiqua"/>
      <family val="1"/>
    </font>
    <font>
      <b/>
      <sz val="12"/>
      <color theme="1"/>
      <name val="Arial"/>
      <family val="2"/>
    </font>
    <font>
      <b/>
      <sz val="10"/>
      <name val="Arial"/>
      <family val="2"/>
    </font>
    <font>
      <b/>
      <sz val="9"/>
      <color indexed="81"/>
      <name val="Tahoma"/>
      <family val="2"/>
    </font>
    <font>
      <sz val="9"/>
      <color indexed="81"/>
      <name val="Tahoma"/>
      <family val="2"/>
    </font>
    <font>
      <sz val="10"/>
      <name val="Arial"/>
      <family val="2"/>
    </font>
    <font>
      <sz val="10"/>
      <name val="Book Antiqua"/>
      <family val="1"/>
    </font>
    <font>
      <b/>
      <sz val="11"/>
      <name val="Book Antiqua"/>
      <family val="1"/>
    </font>
    <font>
      <b/>
      <sz val="12"/>
      <name val="Palatino Linotype"/>
      <family val="1"/>
    </font>
    <font>
      <b/>
      <sz val="18"/>
      <color theme="0"/>
      <name val="Tahoma"/>
      <family val="2"/>
    </font>
    <font>
      <b/>
      <sz val="14"/>
      <name val="Tahoma"/>
      <family val="2"/>
    </font>
    <font>
      <b/>
      <sz val="8"/>
      <name val="Tahoma"/>
      <family val="2"/>
    </font>
    <font>
      <b/>
      <sz val="10"/>
      <name val="Tahoma"/>
      <family val="2"/>
    </font>
    <font>
      <b/>
      <sz val="10"/>
      <name val="Palatino Linotype"/>
      <family val="1"/>
    </font>
    <font>
      <b/>
      <sz val="10"/>
      <color theme="1"/>
      <name val="Palatino Linotype"/>
      <family val="1"/>
    </font>
    <font>
      <b/>
      <sz val="8"/>
      <color theme="1"/>
      <name val="Palatino Linotype"/>
      <family val="1"/>
    </font>
    <font>
      <b/>
      <sz val="10"/>
      <color theme="3"/>
      <name val="Arial"/>
      <family val="2"/>
    </font>
    <font>
      <b/>
      <sz val="6"/>
      <color theme="1"/>
      <name val="Arial Narrow"/>
      <family val="2"/>
    </font>
    <font>
      <sz val="12"/>
      <name val="Palatino Linotype"/>
      <family val="1"/>
    </font>
    <font>
      <sz val="9"/>
      <name val="Arial"/>
      <family val="2"/>
    </font>
    <font>
      <sz val="11"/>
      <color theme="1"/>
      <name val="Times New Roman"/>
      <family val="1"/>
    </font>
    <font>
      <b/>
      <sz val="14"/>
      <color theme="9" tint="-0.249977111117893"/>
      <name val="Times New Roman"/>
      <family val="1"/>
    </font>
    <font>
      <b/>
      <sz val="12"/>
      <color rgb="FFFFFF00"/>
      <name val="Times New Roman"/>
      <family val="1"/>
    </font>
    <font>
      <b/>
      <sz val="12"/>
      <color theme="1"/>
      <name val="Times New Roman"/>
      <family val="1"/>
    </font>
    <font>
      <b/>
      <sz val="10"/>
      <color theme="1"/>
      <name val="Times New Roman"/>
      <family val="1"/>
    </font>
    <font>
      <b/>
      <sz val="16"/>
      <color theme="1"/>
      <name val="Calibri"/>
      <family val="2"/>
      <scheme val="minor"/>
    </font>
    <font>
      <b/>
      <sz val="11"/>
      <color theme="1"/>
      <name val="Times New Roman"/>
      <family val="1"/>
    </font>
    <font>
      <b/>
      <sz val="10.5"/>
      <color theme="1"/>
      <name val="Times New Roman"/>
      <family val="1"/>
    </font>
    <font>
      <b/>
      <sz val="12"/>
      <color rgb="FFFF0000"/>
      <name val="Times New Roman"/>
      <family val="1"/>
    </font>
    <font>
      <b/>
      <sz val="14"/>
      <color theme="3" tint="-0.249977111117893"/>
      <name val="Times New Roman"/>
      <family val="1"/>
    </font>
    <font>
      <b/>
      <sz val="12"/>
      <color theme="3" tint="-0.249977111117893"/>
      <name val="Times New Roman"/>
      <family val="1"/>
    </font>
    <font>
      <b/>
      <sz val="11"/>
      <color rgb="FF00B050"/>
      <name val="Times New Roman"/>
      <family val="1"/>
    </font>
    <font>
      <b/>
      <sz val="14"/>
      <color theme="3"/>
      <name val="Times New Roman"/>
      <family val="1"/>
    </font>
    <font>
      <b/>
      <sz val="16"/>
      <color theme="1"/>
      <name val="Times New Roman"/>
      <family val="1"/>
    </font>
    <font>
      <b/>
      <sz val="36"/>
      <color rgb="FFFFFF00"/>
      <name val="Times New Roman"/>
      <family val="1"/>
    </font>
    <font>
      <b/>
      <sz val="16"/>
      <color theme="5" tint="-0.249977111117893"/>
      <name val="Times New Roman"/>
      <family val="1"/>
    </font>
    <font>
      <sz val="11"/>
      <color theme="5" tint="-0.249977111117893"/>
      <name val="Calibri"/>
      <family val="2"/>
      <scheme val="minor"/>
    </font>
    <font>
      <b/>
      <sz val="14"/>
      <color theme="1"/>
      <name val="Times New Roman"/>
      <family val="1"/>
    </font>
    <font>
      <b/>
      <sz val="11"/>
      <color theme="3" tint="-0.249977111117893"/>
      <name val="Times New Roman"/>
      <family val="1"/>
    </font>
    <font>
      <b/>
      <sz val="22"/>
      <color rgb="FF7030A0"/>
      <name val="Times New Roman"/>
      <family val="1"/>
    </font>
    <font>
      <b/>
      <sz val="24"/>
      <color rgb="FF7030A0"/>
      <name val="Times New Roman"/>
      <family val="1"/>
    </font>
    <font>
      <b/>
      <sz val="24"/>
      <color theme="5" tint="-0.249977111117893"/>
      <name val="Times New Roman"/>
      <family val="1"/>
    </font>
    <font>
      <b/>
      <u/>
      <sz val="14"/>
      <color theme="1"/>
      <name val="Times New Roman"/>
      <family val="1"/>
    </font>
    <font>
      <b/>
      <sz val="14"/>
      <color theme="0"/>
      <name val="Times New Roman"/>
      <family val="1"/>
    </font>
    <font>
      <sz val="14"/>
      <color theme="1"/>
      <name val="Times New Roman"/>
      <family val="1"/>
    </font>
    <font>
      <b/>
      <sz val="11"/>
      <color theme="0"/>
      <name val="Times New Roman"/>
      <family val="1"/>
    </font>
    <font>
      <b/>
      <sz val="18"/>
      <name val="Times New Roman"/>
      <family val="1"/>
    </font>
    <font>
      <sz val="18"/>
      <name val="Times New Roman"/>
      <family val="1"/>
    </font>
    <font>
      <sz val="16"/>
      <name val="Times New Roman"/>
      <family val="1"/>
    </font>
    <font>
      <b/>
      <sz val="16"/>
      <name val="Times New Roman"/>
      <family val="1"/>
    </font>
    <font>
      <b/>
      <sz val="12"/>
      <name val="Times New Roman"/>
      <family val="1"/>
    </font>
    <font>
      <sz val="12"/>
      <color theme="1"/>
      <name val="Times New Roman"/>
      <family val="1"/>
    </font>
    <font>
      <b/>
      <u/>
      <sz val="11"/>
      <color rgb="FFFF0000"/>
      <name val="Times New Roman"/>
      <family val="1"/>
    </font>
    <font>
      <b/>
      <u/>
      <sz val="11"/>
      <color theme="0"/>
      <name val="Times New Roman"/>
      <family val="1"/>
    </font>
    <font>
      <u/>
      <sz val="11"/>
      <color theme="0"/>
      <name val="Times New Roman"/>
      <family val="1"/>
    </font>
    <font>
      <sz val="11"/>
      <name val="Times New Roman"/>
      <family val="1"/>
    </font>
    <font>
      <sz val="10"/>
      <color theme="1"/>
      <name val="Book Antiqua"/>
      <family val="1"/>
    </font>
    <font>
      <sz val="10"/>
      <color theme="0"/>
      <name val="Book Antiqua"/>
      <family val="1"/>
    </font>
    <font>
      <b/>
      <sz val="10"/>
      <color theme="0"/>
      <name val="Book Antiqua"/>
      <family val="1"/>
    </font>
    <font>
      <b/>
      <sz val="26"/>
      <color rgb="FFFFFF00"/>
      <name val="Times New Roman"/>
      <family val="1"/>
    </font>
    <font>
      <b/>
      <sz val="16"/>
      <color rgb="FFFFFF00"/>
      <name val="Times New Roman"/>
      <family val="1"/>
    </font>
    <font>
      <sz val="10"/>
      <color theme="1"/>
      <name val="Calibri"/>
      <family val="2"/>
      <scheme val="minor"/>
    </font>
    <font>
      <b/>
      <sz val="10"/>
      <color theme="1"/>
      <name val="Calibri"/>
      <family val="2"/>
      <scheme val="minor"/>
    </font>
    <font>
      <sz val="10"/>
      <color theme="1"/>
      <name val="Times New Roman"/>
      <family val="1"/>
    </font>
    <font>
      <b/>
      <sz val="12"/>
      <color theme="0"/>
      <name val="Times New Roman"/>
      <family val="1"/>
    </font>
    <font>
      <b/>
      <sz val="10"/>
      <name val="Calibri"/>
      <family val="2"/>
      <scheme val="minor"/>
    </font>
    <font>
      <sz val="10"/>
      <color theme="1"/>
      <name val="Aparajita"/>
      <family val="2"/>
    </font>
    <font>
      <sz val="10"/>
      <name val="Aparajita"/>
      <family val="2"/>
    </font>
    <font>
      <sz val="10"/>
      <name val="Calibri"/>
      <family val="2"/>
      <scheme val="minor"/>
    </font>
    <font>
      <sz val="16"/>
      <color theme="1"/>
      <name val="Calibri"/>
      <family val="2"/>
      <scheme val="minor"/>
    </font>
    <font>
      <b/>
      <i/>
      <sz val="10"/>
      <color theme="1"/>
      <name val="Arial Narrow"/>
      <family val="2"/>
    </font>
    <font>
      <sz val="9"/>
      <name val="Calibri"/>
      <family val="2"/>
      <scheme val="minor"/>
    </font>
    <font>
      <sz val="9"/>
      <color theme="1"/>
      <name val="Calibri"/>
      <family val="2"/>
      <scheme val="minor"/>
    </font>
    <font>
      <sz val="12"/>
      <color theme="1"/>
      <name val="Calibri"/>
      <family val="2"/>
      <scheme val="minor"/>
    </font>
    <font>
      <b/>
      <i/>
      <sz val="9"/>
      <color theme="1"/>
      <name val="Arial Narrow"/>
      <family val="2"/>
    </font>
    <font>
      <b/>
      <sz val="22"/>
      <color theme="1"/>
      <name val="Utsaah"/>
      <family val="2"/>
    </font>
    <font>
      <sz val="14"/>
      <color theme="1"/>
      <name val="Calibri"/>
      <family val="2"/>
      <scheme val="minor"/>
    </font>
    <font>
      <sz val="12"/>
      <name val="Calibri"/>
      <family val="2"/>
      <scheme val="minor"/>
    </font>
    <font>
      <sz val="14"/>
      <name val="Cooper Black"/>
      <family val="1"/>
    </font>
    <font>
      <u/>
      <sz val="11"/>
      <color theme="10"/>
      <name val="Times New Roman"/>
      <family val="1"/>
    </font>
    <font>
      <b/>
      <sz val="16"/>
      <color theme="1"/>
      <name val="Algerian"/>
      <family val="5"/>
    </font>
    <font>
      <b/>
      <sz val="12"/>
      <color theme="1"/>
      <name val="Calibri Light"/>
      <family val="2"/>
    </font>
    <font>
      <sz val="12"/>
      <name val="Old English Text MT"/>
      <family val="4"/>
    </font>
    <font>
      <b/>
      <sz val="12"/>
      <color theme="1"/>
      <name val="Old English Text MT"/>
      <family val="4"/>
    </font>
    <font>
      <sz val="12"/>
      <name val="Times New Roman"/>
      <family val="1"/>
    </font>
    <font>
      <b/>
      <sz val="10"/>
      <color theme="0"/>
      <name val="Times New Roman"/>
      <family val="1"/>
    </font>
    <font>
      <sz val="10"/>
      <color theme="1"/>
      <name val="Vijaya"/>
      <family val="2"/>
    </font>
    <font>
      <sz val="1"/>
      <color theme="0"/>
      <name val="Times New Roman"/>
      <family val="1"/>
    </font>
    <font>
      <b/>
      <sz val="9"/>
      <color theme="1"/>
      <name val="Times New Roman"/>
      <family val="1"/>
    </font>
    <font>
      <b/>
      <sz val="8"/>
      <color theme="0"/>
      <name val="Times New Roman"/>
      <family val="1"/>
    </font>
    <font>
      <sz val="9"/>
      <color theme="1"/>
      <name val="Times New Roman"/>
      <family val="1"/>
    </font>
    <font>
      <sz val="8"/>
      <color theme="1"/>
      <name val="Times New Roman"/>
      <family val="1"/>
    </font>
    <font>
      <b/>
      <sz val="8"/>
      <color theme="1"/>
      <name val="Times New Roman"/>
      <family val="1"/>
    </font>
    <font>
      <b/>
      <sz val="12"/>
      <color theme="1"/>
      <name val="Calibri"/>
      <family val="2"/>
      <scheme val="minor"/>
    </font>
    <font>
      <b/>
      <sz val="12"/>
      <name val="Calibri"/>
      <family val="2"/>
      <scheme val="minor"/>
    </font>
    <font>
      <b/>
      <i/>
      <sz val="12"/>
      <name val="Arial Narrow"/>
      <family val="2"/>
    </font>
    <font>
      <b/>
      <sz val="18"/>
      <name val="Kruti Dev 010"/>
    </font>
    <font>
      <b/>
      <i/>
      <sz val="11"/>
      <color theme="1"/>
      <name val="Times New Roman"/>
      <family val="1"/>
    </font>
    <font>
      <b/>
      <i/>
      <sz val="14"/>
      <color rgb="FFFFFF00"/>
      <name val="Times New Roman"/>
      <family val="1"/>
    </font>
    <font>
      <b/>
      <i/>
      <sz val="13"/>
      <color rgb="FFFFFF00"/>
      <name val="Times New Roman"/>
      <family val="1"/>
    </font>
    <font>
      <b/>
      <i/>
      <sz val="18"/>
      <color rgb="FFFFFF00"/>
      <name val="Times New Roman"/>
      <family val="1"/>
    </font>
    <font>
      <sz val="14"/>
      <color rgb="FFFFFF00"/>
      <name val="Cooper Black"/>
      <family val="1"/>
    </font>
    <font>
      <sz val="16"/>
      <color rgb="FFFFFF00"/>
      <name val="Cooper Black"/>
      <family val="1"/>
    </font>
    <font>
      <b/>
      <sz val="12"/>
      <color theme="1"/>
      <name val="Aparajita"/>
      <family val="1"/>
    </font>
    <font>
      <sz val="12"/>
      <color theme="1"/>
      <name val="Aparajita"/>
      <family val="1"/>
    </font>
    <font>
      <b/>
      <sz val="24"/>
      <color theme="1"/>
      <name val="Aparajita"/>
      <family val="1"/>
    </font>
    <font>
      <sz val="20"/>
      <color rgb="FFFFFF00"/>
      <name val="Cooper Black"/>
      <family val="1"/>
    </font>
    <font>
      <b/>
      <sz val="14"/>
      <color rgb="FFFFFF00"/>
      <name val="Times New Roman"/>
      <family val="1"/>
    </font>
    <font>
      <b/>
      <sz val="12"/>
      <color rgb="FFC00000"/>
      <name val="Calibri"/>
      <family val="2"/>
      <scheme val="minor"/>
    </font>
    <font>
      <sz val="12"/>
      <color theme="1"/>
      <name val="Book Antiqua"/>
      <family val="1"/>
    </font>
    <font>
      <sz val="12"/>
      <color rgb="FFFF0000"/>
      <name val="Book Antiqua"/>
      <family val="1"/>
    </font>
    <font>
      <b/>
      <sz val="9"/>
      <color theme="0"/>
      <name val="Times New Roman"/>
      <family val="1"/>
    </font>
    <font>
      <b/>
      <sz val="9"/>
      <color indexed="10"/>
      <name val="Tahoma"/>
      <family val="2"/>
    </font>
    <font>
      <b/>
      <sz val="12"/>
      <color theme="1"/>
      <name val="Century Gothic"/>
      <family val="2"/>
    </font>
    <font>
      <b/>
      <sz val="12"/>
      <color theme="0"/>
      <name val="Century Gothic"/>
      <family val="2"/>
    </font>
    <font>
      <b/>
      <sz val="18"/>
      <color theme="0"/>
      <name val="Century Gothic"/>
      <family val="2"/>
    </font>
    <font>
      <b/>
      <sz val="12"/>
      <color rgb="FFC00000"/>
      <name val="Century Gothic"/>
      <family val="2"/>
    </font>
    <font>
      <b/>
      <sz val="12"/>
      <color rgb="FF00B050"/>
      <name val="Century Gothic"/>
      <family val="2"/>
    </font>
    <font>
      <b/>
      <sz val="24"/>
      <color rgb="FFFFFF00"/>
      <name val="Times New Roman"/>
      <family val="1"/>
    </font>
    <font>
      <sz val="11"/>
      <color theme="1"/>
      <name val="Arial"/>
      <family val="2"/>
    </font>
    <font>
      <b/>
      <sz val="18"/>
      <color theme="9" tint="-0.249977111117893"/>
      <name val="Times New Roman"/>
      <family val="1"/>
    </font>
    <font>
      <b/>
      <sz val="20"/>
      <color rgb="FFFFFF00"/>
      <name val="Calibri"/>
      <family val="2"/>
      <scheme val="minor"/>
    </font>
    <font>
      <sz val="14"/>
      <color theme="0"/>
      <name val="Calibri"/>
      <family val="2"/>
      <scheme val="minor"/>
    </font>
    <font>
      <b/>
      <sz val="16"/>
      <color theme="0"/>
      <name val="Calibri"/>
      <family val="2"/>
      <scheme val="minor"/>
    </font>
    <font>
      <b/>
      <sz val="11"/>
      <color rgb="FFFFFF00"/>
      <name val="Calibri"/>
      <family val="2"/>
      <scheme val="minor"/>
    </font>
    <font>
      <b/>
      <sz val="11"/>
      <color rgb="FFFF0000"/>
      <name val="Calibri"/>
      <family val="2"/>
      <scheme val="minor"/>
    </font>
    <font>
      <b/>
      <sz val="12"/>
      <color rgb="FF002060"/>
      <name val="Calibri"/>
      <family val="2"/>
      <scheme val="minor"/>
    </font>
    <font>
      <b/>
      <sz val="12"/>
      <color rgb="FFFF0000"/>
      <name val="Calibri"/>
      <family val="2"/>
      <scheme val="minor"/>
    </font>
    <font>
      <b/>
      <sz val="12"/>
      <color rgb="FFFFC000"/>
      <name val="Calibri"/>
      <family val="2"/>
      <scheme val="minor"/>
    </font>
    <font>
      <sz val="12"/>
      <color rgb="FFFFC000"/>
      <name val="Calibri"/>
      <family val="2"/>
      <scheme val="minor"/>
    </font>
    <font>
      <b/>
      <sz val="14"/>
      <color indexed="9"/>
      <name val="Book Antiqua"/>
      <family val="1"/>
    </font>
    <font>
      <b/>
      <sz val="14"/>
      <color rgb="FF002060"/>
      <name val="Book Antiqua"/>
      <family val="1"/>
    </font>
    <font>
      <b/>
      <sz val="14"/>
      <color theme="0"/>
      <name val="Calibri"/>
      <family val="2"/>
      <scheme val="minor"/>
    </font>
    <font>
      <b/>
      <sz val="14"/>
      <color theme="1"/>
      <name val="Calibri"/>
      <family val="2"/>
      <scheme val="minor"/>
    </font>
    <font>
      <b/>
      <sz val="16"/>
      <color rgb="FFFFFF00"/>
      <name val="Calibri"/>
      <family val="2"/>
      <scheme val="minor"/>
    </font>
    <font>
      <b/>
      <sz val="26"/>
      <color rgb="FFFF0000"/>
      <name val="Agency FB"/>
      <family val="2"/>
    </font>
    <font>
      <b/>
      <sz val="16"/>
      <color rgb="FFFFC000"/>
      <name val="Calibri"/>
      <family val="2"/>
      <scheme val="minor"/>
    </font>
  </fonts>
  <fills count="41">
    <fill>
      <patternFill patternType="none"/>
    </fill>
    <fill>
      <patternFill patternType="gray125"/>
    </fill>
    <fill>
      <patternFill patternType="solid">
        <fgColor rgb="FF92D050"/>
        <bgColor indexed="64"/>
      </patternFill>
    </fill>
    <fill>
      <patternFill patternType="solid">
        <fgColor rgb="FF00B050"/>
        <bgColor indexed="64"/>
      </patternFill>
    </fill>
    <fill>
      <patternFill patternType="solid">
        <fgColor theme="0" tint="-0.34998626667073579"/>
        <bgColor indexed="64"/>
      </patternFill>
    </fill>
    <fill>
      <patternFill patternType="solid">
        <fgColor rgb="FF00B0F0"/>
        <bgColor indexed="64"/>
      </patternFill>
    </fill>
    <fill>
      <patternFill patternType="solid">
        <fgColor theme="8" tint="0.79998168889431442"/>
        <bgColor indexed="64"/>
      </patternFill>
    </fill>
    <fill>
      <patternFill patternType="solid">
        <fgColor theme="3" tint="0.39997558519241921"/>
        <bgColor indexed="64"/>
      </patternFill>
    </fill>
    <fill>
      <patternFill patternType="solid">
        <fgColor theme="6"/>
      </patternFill>
    </fill>
    <fill>
      <patternFill patternType="solid">
        <fgColor rgb="FFFFC000"/>
        <bgColor indexed="64"/>
      </patternFill>
    </fill>
    <fill>
      <patternFill patternType="solid">
        <fgColor theme="2" tint="-0.89999084444715716"/>
        <bgColor indexed="64"/>
      </patternFill>
    </fill>
    <fill>
      <patternFill patternType="solid">
        <fgColor rgb="FFFFFF00"/>
        <bgColor indexed="64"/>
      </patternFill>
    </fill>
    <fill>
      <patternFill patternType="solid">
        <fgColor theme="2" tint="-0.249977111117893"/>
        <bgColor indexed="64"/>
      </patternFill>
    </fill>
    <fill>
      <patternFill patternType="solid">
        <fgColor theme="4" tint="-0.249977111117893"/>
        <bgColor indexed="64"/>
      </patternFill>
    </fill>
    <fill>
      <patternFill patternType="solid">
        <fgColor theme="9"/>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C0000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bgColor indexed="64"/>
      </patternFill>
    </fill>
    <fill>
      <patternFill patternType="solid">
        <fgColor theme="5" tint="0.59999389629810485"/>
        <bgColor indexed="64"/>
      </patternFill>
    </fill>
    <fill>
      <patternFill patternType="solid">
        <fgColor theme="5" tint="-0.49998474074526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8" tint="0.59999389629810485"/>
        <bgColor indexed="64"/>
      </patternFill>
    </fill>
    <fill>
      <patternFill patternType="solid">
        <fgColor theme="1"/>
        <bgColor indexed="64"/>
      </patternFill>
    </fill>
    <fill>
      <patternFill patternType="solid">
        <fgColor rgb="FF002060"/>
        <bgColor indexed="64"/>
      </patternFill>
    </fill>
    <fill>
      <patternFill patternType="solid">
        <fgColor rgb="FFFFFF66"/>
        <bgColor indexed="64"/>
      </patternFill>
    </fill>
    <fill>
      <patternFill patternType="solid">
        <fgColor rgb="FFFFFFCC"/>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6"/>
        <bgColor indexed="64"/>
      </patternFill>
    </fill>
    <fill>
      <patternFill patternType="solid">
        <fgColor theme="3"/>
        <bgColor indexed="64"/>
      </patternFill>
    </fill>
    <fill>
      <patternFill patternType="solid">
        <fgColor theme="5" tint="-0.249977111117893"/>
        <bgColor indexed="64"/>
      </patternFill>
    </fill>
    <fill>
      <patternFill patternType="solid">
        <fgColor theme="3" tint="0.59999389629810485"/>
        <bgColor indexed="64"/>
      </patternFill>
    </fill>
  </fills>
  <borders count="83">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double">
        <color indexed="64"/>
      </top>
      <bottom style="medium">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double">
        <color indexed="64"/>
      </top>
      <bottom style="medium">
        <color indexed="64"/>
      </bottom>
      <diagonal/>
    </border>
    <border>
      <left style="thin">
        <color indexed="64"/>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rgb="FF002060"/>
      </left>
      <right style="thin">
        <color rgb="FF002060"/>
      </right>
      <top style="thin">
        <color rgb="FF002060"/>
      </top>
      <bottom style="thin">
        <color rgb="FF002060"/>
      </bottom>
      <diagonal/>
    </border>
    <border>
      <left style="thick">
        <color indexed="64"/>
      </left>
      <right/>
      <top style="thick">
        <color indexed="64"/>
      </top>
      <bottom/>
      <diagonal/>
    </border>
    <border>
      <left/>
      <right/>
      <top style="thick">
        <color indexed="64"/>
      </top>
      <bottom style="thick">
        <color indexed="64"/>
      </bottom>
      <diagonal/>
    </border>
    <border>
      <left/>
      <right style="thick">
        <color indexed="64"/>
      </right>
      <top style="thick">
        <color indexed="64"/>
      </top>
      <bottom/>
      <diagonal/>
    </border>
    <border>
      <left style="thick">
        <color indexed="64"/>
      </left>
      <right style="thick">
        <color indexed="64"/>
      </right>
      <top/>
      <bottom/>
      <diagonal/>
    </border>
    <border>
      <left/>
      <right style="thick">
        <color indexed="64"/>
      </right>
      <top/>
      <bottom/>
      <diagonal/>
    </border>
    <border>
      <left/>
      <right style="medium">
        <color indexed="64"/>
      </right>
      <top/>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diagonal/>
    </border>
    <border>
      <left style="thin">
        <color indexed="64"/>
      </left>
      <right style="thick">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double">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double">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s>
  <cellStyleXfs count="3">
    <xf numFmtId="0" fontId="0" fillId="0" borderId="0"/>
    <xf numFmtId="0" fontId="1" fillId="0" borderId="0" applyNumberFormat="0" applyFill="0" applyBorder="0" applyAlignment="0" applyProtection="0">
      <alignment vertical="top"/>
      <protection locked="0"/>
    </xf>
    <xf numFmtId="0" fontId="2" fillId="8" borderId="0" applyNumberFormat="0" applyBorder="0" applyAlignment="0" applyProtection="0"/>
  </cellStyleXfs>
  <cellXfs count="807">
    <xf numFmtId="0" fontId="0" fillId="0" borderId="0" xfId="0"/>
    <xf numFmtId="0" fontId="0" fillId="0" borderId="0" xfId="0" applyProtection="1">
      <protection locked="0" hidden="1"/>
    </xf>
    <xf numFmtId="0" fontId="0" fillId="0" borderId="0" xfId="0" applyProtection="1">
      <protection hidden="1"/>
    </xf>
    <xf numFmtId="0" fontId="0" fillId="0" borderId="0" xfId="0" applyAlignment="1" applyProtection="1">
      <alignment horizontal="center"/>
      <protection hidden="1"/>
    </xf>
    <xf numFmtId="0" fontId="0" fillId="0" borderId="0" xfId="0" applyAlignment="1" applyProtection="1">
      <protection hidden="1"/>
    </xf>
    <xf numFmtId="0" fontId="5" fillId="0" borderId="0" xfId="0" applyFont="1" applyProtection="1">
      <protection locked="0" hidden="1"/>
    </xf>
    <xf numFmtId="0" fontId="15" fillId="13" borderId="2" xfId="0" applyFont="1" applyFill="1" applyBorder="1" applyAlignment="1" applyProtection="1">
      <alignment vertical="center"/>
      <protection hidden="1"/>
    </xf>
    <xf numFmtId="0" fontId="17" fillId="14" borderId="2" xfId="0" applyFont="1" applyFill="1" applyBorder="1" applyAlignment="1" applyProtection="1">
      <alignment horizontal="left" vertical="center"/>
      <protection locked="0" hidden="1"/>
    </xf>
    <xf numFmtId="0" fontId="18" fillId="12" borderId="2" xfId="0" applyFont="1" applyFill="1" applyBorder="1" applyAlignment="1" applyProtection="1">
      <alignment horizontal="left" vertical="center"/>
      <protection locked="0"/>
    </xf>
    <xf numFmtId="0" fontId="21" fillId="14" borderId="2" xfId="0" applyFont="1" applyFill="1" applyBorder="1" applyAlignment="1" applyProtection="1">
      <alignment horizontal="left" vertical="center" wrapText="1"/>
      <protection hidden="1"/>
    </xf>
    <xf numFmtId="0" fontId="22" fillId="12" borderId="2" xfId="0" applyFont="1" applyFill="1" applyBorder="1" applyAlignment="1" applyProtection="1">
      <alignment horizontal="left" vertical="center" wrapText="1"/>
      <protection locked="0" hidden="1"/>
    </xf>
    <xf numFmtId="0" fontId="30" fillId="17" borderId="2" xfId="0" applyFont="1" applyFill="1" applyBorder="1"/>
    <xf numFmtId="0" fontId="27" fillId="17" borderId="2" xfId="0" applyFont="1" applyFill="1" applyBorder="1" applyAlignment="1" applyProtection="1">
      <alignment vertical="center"/>
      <protection locked="0"/>
    </xf>
    <xf numFmtId="0" fontId="31" fillId="17" borderId="2" xfId="0" applyFont="1" applyFill="1" applyBorder="1" applyProtection="1">
      <protection hidden="1"/>
    </xf>
    <xf numFmtId="0" fontId="30" fillId="17" borderId="2" xfId="0" applyFont="1" applyFill="1" applyBorder="1" applyAlignment="1">
      <alignment horizontal="center" vertical="center"/>
    </xf>
    <xf numFmtId="0" fontId="30" fillId="17" borderId="2" xfId="0" applyFont="1" applyFill="1" applyBorder="1" applyAlignment="1">
      <alignment horizontal="center"/>
    </xf>
    <xf numFmtId="0" fontId="30" fillId="17" borderId="2" xfId="0" applyFont="1" applyFill="1" applyBorder="1" applyProtection="1">
      <protection hidden="1"/>
    </xf>
    <xf numFmtId="0" fontId="31" fillId="17" borderId="2" xfId="0" applyFont="1" applyFill="1" applyBorder="1" applyAlignment="1" applyProtection="1">
      <alignment vertical="top" shrinkToFit="1"/>
      <protection hidden="1"/>
    </xf>
    <xf numFmtId="0" fontId="32" fillId="17" borderId="2" xfId="0" applyFont="1" applyFill="1" applyBorder="1" applyProtection="1">
      <protection hidden="1"/>
    </xf>
    <xf numFmtId="0" fontId="23" fillId="17" borderId="2" xfId="0" applyFont="1" applyFill="1" applyBorder="1" applyProtection="1">
      <protection hidden="1"/>
    </xf>
    <xf numFmtId="0" fontId="23" fillId="17" borderId="2" xfId="0" applyFont="1" applyFill="1" applyBorder="1" applyAlignment="1" applyProtection="1">
      <alignment vertical="top" shrinkToFit="1"/>
      <protection hidden="1"/>
    </xf>
    <xf numFmtId="0" fontId="31" fillId="17" borderId="2" xfId="0" applyFont="1" applyFill="1" applyBorder="1" applyAlignment="1" applyProtection="1">
      <alignment horizontal="left" vertical="top"/>
      <protection hidden="1"/>
    </xf>
    <xf numFmtId="0" fontId="31" fillId="17" borderId="2" xfId="0" applyFont="1" applyFill="1" applyBorder="1" applyAlignment="1" applyProtection="1">
      <alignment horizontal="left" vertical="top" shrinkToFit="1"/>
      <protection hidden="1"/>
    </xf>
    <xf numFmtId="0" fontId="33" fillId="16" borderId="12" xfId="0" applyFont="1" applyFill="1" applyBorder="1" applyAlignment="1" applyProtection="1">
      <protection hidden="1"/>
    </xf>
    <xf numFmtId="0" fontId="27" fillId="0" borderId="0" xfId="0" applyFont="1" applyProtection="1">
      <protection hidden="1"/>
    </xf>
    <xf numFmtId="0" fontId="38" fillId="16" borderId="2" xfId="0" applyFont="1" applyFill="1" applyBorder="1" applyAlignment="1" applyProtection="1">
      <protection hidden="1"/>
    </xf>
    <xf numFmtId="0" fontId="33" fillId="16" borderId="2" xfId="0" applyFont="1" applyFill="1" applyBorder="1" applyAlignment="1" applyProtection="1">
      <alignment horizontal="center"/>
      <protection hidden="1"/>
    </xf>
    <xf numFmtId="0" fontId="41" fillId="0" borderId="0" xfId="0" applyFont="1" applyAlignment="1" applyProtection="1">
      <alignment horizontal="center" vertical="center"/>
      <protection hidden="1"/>
    </xf>
    <xf numFmtId="0" fontId="42" fillId="14" borderId="2" xfId="0" applyFont="1" applyFill="1" applyBorder="1" applyAlignment="1" applyProtection="1">
      <alignment horizontal="center" vertical="center" wrapText="1"/>
      <protection hidden="1"/>
    </xf>
    <xf numFmtId="0" fontId="44" fillId="0" borderId="0" xfId="0" applyFont="1" applyProtection="1">
      <protection hidden="1"/>
    </xf>
    <xf numFmtId="2" fontId="33" fillId="16" borderId="2" xfId="0" quotePrefix="1" applyNumberFormat="1" applyFont="1" applyFill="1" applyBorder="1" applyAlignment="1" applyProtection="1">
      <alignment horizontal="center"/>
      <protection hidden="1"/>
    </xf>
    <xf numFmtId="0" fontId="45" fillId="0" borderId="0" xfId="0" applyFont="1" applyProtection="1">
      <protection locked="0" hidden="1"/>
    </xf>
    <xf numFmtId="0" fontId="45" fillId="0" borderId="0" xfId="0" applyFont="1" applyAlignment="1" applyProtection="1">
      <alignment horizontal="center"/>
      <protection locked="0" hidden="1"/>
    </xf>
    <xf numFmtId="0" fontId="45" fillId="0" borderId="0" xfId="0" applyFont="1" applyProtection="1">
      <protection hidden="1"/>
    </xf>
    <xf numFmtId="0" fontId="45" fillId="6" borderId="2" xfId="0" applyFont="1" applyFill="1" applyBorder="1" applyAlignment="1" applyProtection="1">
      <alignment horizontal="center"/>
      <protection hidden="1"/>
    </xf>
    <xf numFmtId="0" fontId="45" fillId="0" borderId="0" xfId="0" applyFont="1" applyAlignment="1" applyProtection="1">
      <alignment horizontal="center"/>
      <protection hidden="1"/>
    </xf>
    <xf numFmtId="0" fontId="45" fillId="0" borderId="0" xfId="0" applyFont="1" applyAlignment="1" applyProtection="1">
      <alignment horizontal="left"/>
      <protection hidden="1"/>
    </xf>
    <xf numFmtId="0" fontId="0" fillId="0" borderId="0" xfId="0" applyAlignment="1" applyProtection="1">
      <alignment horizontal="left"/>
      <protection hidden="1"/>
    </xf>
    <xf numFmtId="0" fontId="50" fillId="4" borderId="7" xfId="0" applyFont="1" applyFill="1" applyBorder="1" applyAlignment="1" applyProtection="1">
      <alignment horizontal="center"/>
      <protection hidden="1"/>
    </xf>
    <xf numFmtId="0" fontId="50" fillId="4" borderId="2" xfId="0" applyFont="1" applyFill="1" applyBorder="1" applyAlignment="1" applyProtection="1">
      <alignment horizontal="center"/>
      <protection hidden="1"/>
    </xf>
    <xf numFmtId="0" fontId="53" fillId="22" borderId="10" xfId="0" applyFont="1" applyFill="1" applyBorder="1" applyAlignment="1" applyProtection="1">
      <alignment horizontal="center" textRotation="90" wrapText="1"/>
      <protection hidden="1"/>
    </xf>
    <xf numFmtId="0" fontId="54" fillId="22" borderId="16" xfId="0" applyFont="1" applyFill="1" applyBorder="1" applyAlignment="1" applyProtection="1">
      <protection hidden="1"/>
    </xf>
    <xf numFmtId="0" fontId="55" fillId="22" borderId="15" xfId="0" applyFont="1" applyFill="1" applyBorder="1" applyAlignment="1" applyProtection="1">
      <protection hidden="1"/>
    </xf>
    <xf numFmtId="0" fontId="20" fillId="22" borderId="0" xfId="0" applyFont="1" applyFill="1" applyBorder="1" applyAlignment="1" applyProtection="1">
      <protection hidden="1"/>
    </xf>
    <xf numFmtId="0" fontId="0" fillId="24" borderId="2" xfId="0" applyFill="1" applyBorder="1" applyAlignment="1" applyProtection="1">
      <alignment vertical="center" wrapText="1"/>
      <protection hidden="1"/>
    </xf>
    <xf numFmtId="0" fontId="0" fillId="20" borderId="2" xfId="0" applyFill="1" applyBorder="1" applyAlignment="1" applyProtection="1">
      <alignment vertical="center" wrapText="1"/>
      <protection hidden="1"/>
    </xf>
    <xf numFmtId="0" fontId="0" fillId="0" borderId="0" xfId="0" applyAlignment="1" applyProtection="1">
      <alignment vertical="center"/>
      <protection hidden="1"/>
    </xf>
    <xf numFmtId="0" fontId="0" fillId="0" borderId="0" xfId="0" applyAlignment="1" applyProtection="1">
      <alignment horizontal="left" vertical="center"/>
      <protection hidden="1"/>
    </xf>
    <xf numFmtId="0" fontId="61" fillId="26" borderId="2" xfId="0" applyFont="1" applyFill="1" applyBorder="1" applyAlignment="1" applyProtection="1">
      <alignment horizontal="center"/>
      <protection hidden="1"/>
    </xf>
    <xf numFmtId="0" fontId="61" fillId="26" borderId="2" xfId="0" applyFont="1" applyFill="1" applyBorder="1" applyAlignment="1" applyProtection="1">
      <alignment horizontal="left"/>
      <protection hidden="1"/>
    </xf>
    <xf numFmtId="0" fontId="61" fillId="26" borderId="2" xfId="0" applyFont="1" applyFill="1" applyBorder="1" applyAlignment="1" applyProtection="1">
      <alignment horizontal="center"/>
      <protection locked="0" hidden="1"/>
    </xf>
    <xf numFmtId="0" fontId="54" fillId="22" borderId="25" xfId="0" applyFont="1" applyFill="1" applyBorder="1" applyAlignment="1" applyProtection="1">
      <protection hidden="1"/>
    </xf>
    <xf numFmtId="0" fontId="53" fillId="22" borderId="8" xfId="0" applyFont="1" applyFill="1" applyBorder="1" applyAlignment="1" applyProtection="1">
      <alignment horizontal="center" textRotation="90" wrapText="1"/>
      <protection hidden="1"/>
    </xf>
    <xf numFmtId="0" fontId="55" fillId="22" borderId="19" xfId="0" applyFont="1" applyFill="1" applyBorder="1" applyAlignment="1" applyProtection="1">
      <protection hidden="1"/>
    </xf>
    <xf numFmtId="0" fontId="53" fillId="22" borderId="6" xfId="0" applyFont="1" applyFill="1" applyBorder="1" applyAlignment="1" applyProtection="1">
      <alignment horizontal="center" textRotation="90" wrapText="1"/>
      <protection hidden="1"/>
    </xf>
    <xf numFmtId="0" fontId="49" fillId="21" borderId="2" xfId="0" applyFont="1" applyFill="1" applyBorder="1" applyAlignment="1" applyProtection="1">
      <alignment horizontal="center" textRotation="90" wrapText="1"/>
      <protection hidden="1"/>
    </xf>
    <xf numFmtId="0" fontId="49" fillId="20" borderId="2" xfId="0" applyFont="1" applyFill="1" applyBorder="1" applyAlignment="1" applyProtection="1">
      <alignment horizontal="center" textRotation="90" wrapText="1"/>
      <protection hidden="1"/>
    </xf>
    <xf numFmtId="0" fontId="68" fillId="22" borderId="0" xfId="0" applyFont="1" applyFill="1" applyBorder="1" applyProtection="1">
      <protection hidden="1"/>
    </xf>
    <xf numFmtId="0" fontId="68" fillId="22" borderId="0" xfId="0" applyFont="1" applyFill="1" applyBorder="1" applyAlignment="1" applyProtection="1">
      <protection hidden="1"/>
    </xf>
    <xf numFmtId="0" fontId="48" fillId="22" borderId="2" xfId="0" applyFont="1" applyFill="1" applyBorder="1" applyProtection="1">
      <protection hidden="1"/>
    </xf>
    <xf numFmtId="0" fontId="45" fillId="22" borderId="2" xfId="0" applyFont="1" applyFill="1" applyBorder="1" applyAlignment="1" applyProtection="1">
      <alignment horizontal="center"/>
      <protection hidden="1"/>
    </xf>
    <xf numFmtId="0" fontId="45" fillId="22" borderId="11" xfId="0" applyFont="1" applyFill="1" applyBorder="1" applyAlignment="1" applyProtection="1">
      <alignment horizontal="center"/>
      <protection hidden="1"/>
    </xf>
    <xf numFmtId="0" fontId="48" fillId="22" borderId="12" xfId="0" applyFont="1" applyFill="1" applyBorder="1" applyProtection="1">
      <protection hidden="1"/>
    </xf>
    <xf numFmtId="0" fontId="48" fillId="22" borderId="14" xfId="0" applyFont="1" applyFill="1" applyBorder="1" applyProtection="1">
      <protection hidden="1"/>
    </xf>
    <xf numFmtId="0" fontId="45" fillId="22" borderId="14" xfId="0" applyFont="1" applyFill="1" applyBorder="1" applyAlignment="1" applyProtection="1">
      <alignment horizontal="center"/>
      <protection hidden="1"/>
    </xf>
    <xf numFmtId="0" fontId="45" fillId="22" borderId="30" xfId="0" applyFont="1" applyFill="1" applyBorder="1" applyAlignment="1" applyProtection="1">
      <alignment horizontal="center"/>
      <protection hidden="1"/>
    </xf>
    <xf numFmtId="0" fontId="48" fillId="22" borderId="26" xfId="0" applyFont="1" applyFill="1" applyBorder="1" applyProtection="1">
      <protection hidden="1"/>
    </xf>
    <xf numFmtId="0" fontId="51" fillId="22" borderId="11" xfId="0" applyFont="1" applyFill="1" applyBorder="1" applyAlignment="1" applyProtection="1">
      <protection hidden="1"/>
    </xf>
    <xf numFmtId="0" fontId="51" fillId="22" borderId="13" xfId="0" applyFont="1" applyFill="1" applyBorder="1" applyAlignment="1" applyProtection="1">
      <protection hidden="1"/>
    </xf>
    <xf numFmtId="0" fontId="51" fillId="22" borderId="12" xfId="0" applyFont="1" applyFill="1" applyBorder="1" applyAlignment="1" applyProtection="1">
      <protection hidden="1"/>
    </xf>
    <xf numFmtId="0" fontId="45" fillId="22" borderId="0" xfId="0" applyFont="1" applyFill="1" applyBorder="1" applyAlignment="1" applyProtection="1">
      <protection hidden="1"/>
    </xf>
    <xf numFmtId="0" fontId="45" fillId="22" borderId="0" xfId="0" quotePrefix="1" applyFont="1" applyFill="1" applyAlignment="1" applyProtection="1">
      <alignment horizontal="center"/>
      <protection hidden="1"/>
    </xf>
    <xf numFmtId="22" fontId="45" fillId="22" borderId="0" xfId="0" quotePrefix="1" applyNumberFormat="1" applyFont="1" applyFill="1" applyAlignment="1" applyProtection="1">
      <alignment horizontal="center"/>
      <protection hidden="1"/>
    </xf>
    <xf numFmtId="0" fontId="45" fillId="9" borderId="0" xfId="0" applyFont="1" applyFill="1" applyProtection="1">
      <protection hidden="1"/>
    </xf>
    <xf numFmtId="0" fontId="45" fillId="9" borderId="0" xfId="0" applyFont="1" applyFill="1" applyBorder="1" applyAlignment="1" applyProtection="1">
      <protection hidden="1"/>
    </xf>
    <xf numFmtId="0" fontId="45" fillId="9" borderId="31" xfId="0" applyFont="1" applyFill="1" applyBorder="1" applyProtection="1">
      <protection hidden="1"/>
    </xf>
    <xf numFmtId="0" fontId="45" fillId="9" borderId="32" xfId="0" applyFont="1" applyFill="1" applyBorder="1" applyAlignment="1" applyProtection="1">
      <protection hidden="1"/>
    </xf>
    <xf numFmtId="0" fontId="45" fillId="9" borderId="33" xfId="0" applyFont="1" applyFill="1" applyBorder="1" applyProtection="1">
      <protection hidden="1"/>
    </xf>
    <xf numFmtId="0" fontId="73" fillId="9" borderId="11" xfId="0" applyFont="1" applyFill="1" applyBorder="1" applyAlignment="1"/>
    <xf numFmtId="0" fontId="45" fillId="9" borderId="2" xfId="0" applyFont="1" applyFill="1" applyBorder="1" applyAlignment="1">
      <alignment horizontal="center"/>
    </xf>
    <xf numFmtId="0" fontId="45" fillId="0" borderId="0" xfId="0" applyFont="1"/>
    <xf numFmtId="0" fontId="74" fillId="9" borderId="2" xfId="0" applyFont="1" applyFill="1" applyBorder="1" applyAlignment="1">
      <alignment vertical="center"/>
    </xf>
    <xf numFmtId="49" fontId="58" fillId="9" borderId="2" xfId="0" applyNumberFormat="1" applyFont="1" applyFill="1" applyBorder="1" applyAlignment="1">
      <alignment horizontal="center" vertical="center"/>
    </xf>
    <xf numFmtId="0" fontId="75" fillId="7" borderId="2" xfId="0" applyFont="1" applyFill="1" applyBorder="1" applyAlignment="1">
      <alignment horizontal="center" vertical="center" wrapText="1"/>
    </xf>
    <xf numFmtId="0" fontId="75" fillId="7" borderId="2" xfId="0" applyFont="1" applyFill="1" applyBorder="1" applyAlignment="1">
      <alignment horizontal="left" vertical="center" wrapText="1"/>
    </xf>
    <xf numFmtId="0" fontId="75" fillId="7" borderId="2" xfId="0" applyFont="1" applyFill="1" applyBorder="1" applyAlignment="1">
      <alignment horizontal="center" vertical="center" textRotation="90" wrapText="1"/>
    </xf>
    <xf numFmtId="0" fontId="45" fillId="0" borderId="0" xfId="0" applyFont="1" applyAlignment="1">
      <alignment horizontal="center"/>
    </xf>
    <xf numFmtId="0" fontId="45" fillId="0" borderId="2" xfId="0" applyFont="1" applyBorder="1" applyAlignment="1">
      <alignment horizontal="center" vertical="center"/>
    </xf>
    <xf numFmtId="0" fontId="45" fillId="0" borderId="2" xfId="0" applyFont="1" applyBorder="1" applyAlignment="1">
      <alignment vertical="center"/>
    </xf>
    <xf numFmtId="0" fontId="76" fillId="0" borderId="2" xfId="0" applyFont="1" applyBorder="1" applyAlignment="1">
      <alignment vertical="center"/>
    </xf>
    <xf numFmtId="0" fontId="76" fillId="0" borderId="2" xfId="0" applyFont="1" applyBorder="1" applyAlignment="1">
      <alignment horizontal="center" vertical="center"/>
    </xf>
    <xf numFmtId="0" fontId="76" fillId="0" borderId="2" xfId="0" applyFont="1" applyBorder="1" applyAlignment="1">
      <alignment vertical="center" shrinkToFit="1"/>
    </xf>
    <xf numFmtId="0" fontId="45" fillId="0" borderId="0" xfId="0" applyFont="1" applyAlignment="1">
      <alignment vertical="center"/>
    </xf>
    <xf numFmtId="0" fontId="45" fillId="22" borderId="2" xfId="0" applyFont="1" applyFill="1" applyBorder="1" applyAlignment="1" applyProtection="1">
      <alignment horizontal="center"/>
      <protection hidden="1"/>
    </xf>
    <xf numFmtId="0" fontId="45" fillId="22" borderId="2" xfId="0" applyFont="1" applyFill="1" applyBorder="1" applyAlignment="1" applyProtection="1">
      <alignment horizontal="center"/>
      <protection hidden="1"/>
    </xf>
    <xf numFmtId="0" fontId="45" fillId="22" borderId="11" xfId="0" applyFont="1" applyFill="1" applyBorder="1" applyAlignment="1" applyProtection="1">
      <alignment horizontal="center"/>
      <protection hidden="1"/>
    </xf>
    <xf numFmtId="0" fontId="48" fillId="9" borderId="0" xfId="0" applyFont="1" applyFill="1" applyProtection="1">
      <protection hidden="1"/>
    </xf>
    <xf numFmtId="0" fontId="20" fillId="22" borderId="1" xfId="0" applyFont="1" applyFill="1" applyBorder="1" applyAlignment="1" applyProtection="1">
      <protection hidden="1"/>
    </xf>
    <xf numFmtId="0" fontId="45" fillId="9" borderId="34" xfId="0" applyFont="1" applyFill="1" applyBorder="1" applyAlignment="1" applyProtection="1">
      <protection hidden="1"/>
    </xf>
    <xf numFmtId="0" fontId="45" fillId="9" borderId="35" xfId="0" applyFont="1" applyFill="1" applyBorder="1" applyAlignment="1" applyProtection="1">
      <protection hidden="1"/>
    </xf>
    <xf numFmtId="0" fontId="48" fillId="9" borderId="7" xfId="0" applyFont="1" applyFill="1" applyBorder="1" applyProtection="1">
      <protection hidden="1"/>
    </xf>
    <xf numFmtId="0" fontId="45" fillId="9" borderId="2" xfId="0" applyFont="1" applyFill="1" applyBorder="1" applyProtection="1">
      <protection hidden="1"/>
    </xf>
    <xf numFmtId="0" fontId="45" fillId="9" borderId="24" xfId="0" applyFont="1" applyFill="1" applyBorder="1" applyProtection="1">
      <protection hidden="1"/>
    </xf>
    <xf numFmtId="0" fontId="45" fillId="9" borderId="36" xfId="0" applyFont="1" applyFill="1" applyBorder="1" applyProtection="1">
      <protection hidden="1"/>
    </xf>
    <xf numFmtId="0" fontId="45" fillId="22" borderId="0" xfId="0" quotePrefix="1" applyFont="1" applyFill="1" applyBorder="1" applyAlignment="1" applyProtection="1">
      <alignment horizontal="center"/>
      <protection hidden="1"/>
    </xf>
    <xf numFmtId="22" fontId="45" fillId="22" borderId="0" xfId="0" quotePrefix="1" applyNumberFormat="1" applyFont="1" applyFill="1" applyBorder="1" applyAlignment="1" applyProtection="1">
      <alignment horizontal="center"/>
      <protection hidden="1"/>
    </xf>
    <xf numFmtId="0" fontId="45" fillId="9" borderId="24" xfId="0" applyFont="1" applyFill="1" applyBorder="1" applyAlignment="1" applyProtection="1">
      <protection hidden="1"/>
    </xf>
    <xf numFmtId="0" fontId="48" fillId="9" borderId="0" xfId="0" applyFont="1" applyFill="1" applyBorder="1" applyProtection="1">
      <protection hidden="1"/>
    </xf>
    <xf numFmtId="0" fontId="45" fillId="9" borderId="36" xfId="0" applyFont="1" applyFill="1" applyBorder="1" applyAlignment="1" applyProtection="1">
      <protection hidden="1"/>
    </xf>
    <xf numFmtId="0" fontId="45" fillId="22" borderId="7" xfId="0" applyFont="1" applyFill="1" applyBorder="1" applyAlignment="1" applyProtection="1">
      <protection hidden="1"/>
    </xf>
    <xf numFmtId="22" fontId="45" fillId="22" borderId="7" xfId="0" quotePrefix="1" applyNumberFormat="1" applyFont="1" applyFill="1" applyBorder="1" applyAlignment="1" applyProtection="1">
      <alignment horizontal="center"/>
      <protection hidden="1"/>
    </xf>
    <xf numFmtId="0" fontId="45" fillId="22" borderId="1" xfId="0" applyFont="1" applyFill="1" applyBorder="1" applyAlignment="1" applyProtection="1">
      <protection hidden="1"/>
    </xf>
    <xf numFmtId="0" fontId="45" fillId="22" borderId="1" xfId="0" quotePrefix="1" applyFont="1" applyFill="1" applyBorder="1" applyAlignment="1" applyProtection="1">
      <alignment horizontal="center"/>
      <protection hidden="1"/>
    </xf>
    <xf numFmtId="22" fontId="45" fillId="22" borderId="1" xfId="0" quotePrefix="1" applyNumberFormat="1" applyFont="1" applyFill="1" applyBorder="1" applyAlignment="1" applyProtection="1">
      <alignment horizontal="center"/>
      <protection hidden="1"/>
    </xf>
    <xf numFmtId="0" fontId="45" fillId="9" borderId="1" xfId="0" applyFont="1" applyFill="1" applyBorder="1" applyAlignment="1" applyProtection="1">
      <protection hidden="1"/>
    </xf>
    <xf numFmtId="22" fontId="45" fillId="22" borderId="6" xfId="0" quotePrefix="1" applyNumberFormat="1" applyFont="1" applyFill="1" applyBorder="1" applyAlignment="1" applyProtection="1">
      <alignment horizontal="center"/>
      <protection hidden="1"/>
    </xf>
    <xf numFmtId="0" fontId="54" fillId="22" borderId="38" xfId="0" applyFont="1" applyFill="1" applyBorder="1" applyAlignment="1" applyProtection="1">
      <protection hidden="1"/>
    </xf>
    <xf numFmtId="0" fontId="45" fillId="9" borderId="11" xfId="0" applyFont="1" applyFill="1" applyBorder="1" applyAlignment="1" applyProtection="1">
      <protection hidden="1"/>
    </xf>
    <xf numFmtId="0" fontId="45" fillId="9" borderId="13" xfId="0" applyFont="1" applyFill="1" applyBorder="1" applyAlignment="1" applyProtection="1">
      <protection hidden="1"/>
    </xf>
    <xf numFmtId="0" fontId="45" fillId="9" borderId="12" xfId="0" applyFont="1" applyFill="1" applyBorder="1" applyAlignment="1" applyProtection="1">
      <protection hidden="1"/>
    </xf>
    <xf numFmtId="0" fontId="81" fillId="0" borderId="0" xfId="0" applyFont="1" applyProtection="1">
      <protection hidden="1"/>
    </xf>
    <xf numFmtId="1" fontId="31" fillId="17" borderId="2" xfId="0" applyNumberFormat="1" applyFont="1" applyFill="1" applyBorder="1" applyAlignment="1" applyProtection="1">
      <alignment horizontal="center" vertical="center"/>
      <protection locked="0"/>
    </xf>
    <xf numFmtId="0" fontId="86" fillId="30" borderId="9" xfId="0" applyFont="1" applyFill="1" applyBorder="1" applyAlignment="1" applyProtection="1">
      <alignment horizontal="center" vertical="center" textRotation="90" wrapText="1"/>
      <protection hidden="1"/>
    </xf>
    <xf numFmtId="165" fontId="0" fillId="0" borderId="2" xfId="0" applyNumberFormat="1" applyBorder="1" applyAlignment="1">
      <alignment horizontal="center" vertical="center"/>
    </xf>
    <xf numFmtId="0" fontId="88" fillId="0" borderId="39" xfId="0" applyFont="1" applyBorder="1" applyAlignment="1" applyProtection="1">
      <alignment horizontal="center" vertical="center"/>
      <protection locked="0"/>
    </xf>
    <xf numFmtId="0" fontId="4" fillId="0" borderId="39" xfId="0" applyFont="1" applyBorder="1" applyAlignment="1" applyProtection="1">
      <alignment horizontal="left" vertical="center"/>
      <protection locked="0"/>
    </xf>
    <xf numFmtId="0" fontId="88" fillId="0" borderId="39" xfId="0" applyFont="1" applyBorder="1" applyAlignment="1" applyProtection="1">
      <alignment horizontal="left" vertical="center"/>
      <protection locked="0"/>
    </xf>
    <xf numFmtId="0" fontId="4" fillId="0" borderId="39" xfId="0" applyFont="1" applyBorder="1" applyAlignment="1" applyProtection="1">
      <alignment vertical="center"/>
      <protection locked="0"/>
    </xf>
    <xf numFmtId="0" fontId="88" fillId="0" borderId="39" xfId="0" applyFont="1" applyBorder="1" applyAlignment="1" applyProtection="1">
      <alignment vertical="center"/>
      <protection locked="0"/>
    </xf>
    <xf numFmtId="166" fontId="4" fillId="0" borderId="39" xfId="0" applyNumberFormat="1" applyFont="1" applyBorder="1" applyAlignment="1" applyProtection="1">
      <alignment horizontal="center" vertical="center"/>
      <protection locked="0"/>
    </xf>
    <xf numFmtId="166" fontId="88" fillId="0" borderId="39" xfId="0" applyNumberFormat="1" applyFont="1" applyBorder="1" applyAlignment="1" applyProtection="1">
      <alignment horizontal="center" vertical="center"/>
      <protection locked="0"/>
    </xf>
    <xf numFmtId="166" fontId="88" fillId="0" borderId="39" xfId="0" applyNumberFormat="1" applyFont="1" applyBorder="1" applyAlignment="1" applyProtection="1">
      <alignment horizontal="left" vertical="center"/>
      <protection locked="0"/>
    </xf>
    <xf numFmtId="0" fontId="0" fillId="0" borderId="0" xfId="0" applyAlignment="1">
      <alignment horizontal="left"/>
    </xf>
    <xf numFmtId="0" fontId="45" fillId="0" borderId="0" xfId="0" applyFont="1" applyAlignment="1" applyProtection="1">
      <alignment vertical="center"/>
      <protection locked="0" hidden="1"/>
    </xf>
    <xf numFmtId="0" fontId="5" fillId="19" borderId="40" xfId="0" applyFont="1" applyFill="1" applyBorder="1" applyAlignment="1" applyProtection="1">
      <alignment horizontal="center" vertical="center"/>
      <protection hidden="1"/>
    </xf>
    <xf numFmtId="0" fontId="5" fillId="19" borderId="41" xfId="0" applyFont="1" applyFill="1" applyBorder="1" applyAlignment="1" applyProtection="1">
      <alignment horizontal="center" vertical="center"/>
      <protection hidden="1"/>
    </xf>
    <xf numFmtId="0" fontId="5" fillId="19" borderId="41" xfId="0" applyFont="1" applyFill="1" applyBorder="1" applyAlignment="1" applyProtection="1">
      <alignment horizontal="center" vertical="center" wrapText="1"/>
      <protection hidden="1"/>
    </xf>
    <xf numFmtId="0" fontId="90" fillId="19" borderId="42" xfId="0" applyFont="1" applyFill="1" applyBorder="1" applyAlignment="1" applyProtection="1">
      <alignment horizontal="center" vertical="center"/>
      <protection hidden="1"/>
    </xf>
    <xf numFmtId="0" fontId="90" fillId="19" borderId="0" xfId="0" applyFont="1" applyFill="1" applyAlignment="1" applyProtection="1">
      <alignment horizontal="center" vertical="center"/>
      <protection hidden="1"/>
    </xf>
    <xf numFmtId="0" fontId="5" fillId="19" borderId="0" xfId="0" applyFont="1" applyFill="1" applyAlignment="1" applyProtection="1">
      <alignment horizontal="center" vertical="center"/>
      <protection hidden="1"/>
    </xf>
    <xf numFmtId="0" fontId="91" fillId="19" borderId="43" xfId="0" applyFont="1" applyFill="1" applyBorder="1" applyAlignment="1" applyProtection="1">
      <alignment vertical="center"/>
      <protection hidden="1"/>
    </xf>
    <xf numFmtId="0" fontId="92" fillId="19" borderId="44" xfId="0" applyFont="1" applyFill="1" applyBorder="1" applyAlignment="1" applyProtection="1">
      <alignment vertical="center"/>
      <protection hidden="1"/>
    </xf>
    <xf numFmtId="0" fontId="93" fillId="0" borderId="2" xfId="0" applyFont="1" applyBorder="1" applyAlignment="1" applyProtection="1">
      <alignment vertical="center"/>
      <protection hidden="1"/>
    </xf>
    <xf numFmtId="0" fontId="94" fillId="0" borderId="2" xfId="0" applyFont="1" applyBorder="1" applyAlignment="1" applyProtection="1">
      <alignment horizontal="center" vertical="center" wrapText="1"/>
      <protection hidden="1"/>
    </xf>
    <xf numFmtId="0" fontId="94" fillId="0" borderId="0" xfId="0" applyFont="1" applyAlignment="1" applyProtection="1">
      <alignment horizontal="center" vertical="center" wrapText="1"/>
      <protection hidden="1"/>
    </xf>
    <xf numFmtId="0" fontId="91" fillId="0" borderId="0" xfId="0" applyFont="1" applyAlignment="1" applyProtection="1">
      <alignment vertical="center"/>
      <protection hidden="1"/>
    </xf>
    <xf numFmtId="0" fontId="0" fillId="19" borderId="43" xfId="0" applyFill="1" applyBorder="1" applyAlignment="1" applyProtection="1">
      <alignment vertical="center"/>
      <protection hidden="1"/>
    </xf>
    <xf numFmtId="0" fontId="95" fillId="19" borderId="44" xfId="0" applyFont="1" applyFill="1" applyBorder="1" applyAlignment="1" applyProtection="1">
      <alignment vertical="center" wrapText="1"/>
      <protection hidden="1"/>
    </xf>
    <xf numFmtId="0" fontId="96" fillId="0" borderId="2" xfId="0" applyFont="1" applyBorder="1" applyAlignment="1" applyProtection="1">
      <alignment vertical="center"/>
      <protection hidden="1"/>
    </xf>
    <xf numFmtId="0" fontId="97" fillId="0" borderId="2" xfId="0" applyFont="1" applyBorder="1" applyAlignment="1" applyProtection="1">
      <alignment horizontal="center" vertical="center" wrapText="1"/>
      <protection hidden="1"/>
    </xf>
    <xf numFmtId="0" fontId="97" fillId="0" borderId="0" xfId="0" applyFont="1" applyAlignment="1" applyProtection="1">
      <alignment horizontal="center" vertical="center" wrapText="1"/>
      <protection hidden="1"/>
    </xf>
    <xf numFmtId="0" fontId="100" fillId="19" borderId="44" xfId="0" applyFont="1" applyFill="1" applyBorder="1" applyAlignment="1" applyProtection="1">
      <alignment vertical="center"/>
      <protection hidden="1"/>
    </xf>
    <xf numFmtId="0" fontId="93" fillId="0" borderId="0" xfId="0" applyFont="1" applyAlignment="1" applyProtection="1">
      <alignment vertical="center"/>
      <protection hidden="1"/>
    </xf>
    <xf numFmtId="0" fontId="98" fillId="0" borderId="2" xfId="0" applyFont="1" applyBorder="1" applyAlignment="1" applyProtection="1">
      <alignment horizontal="center" vertical="center" wrapText="1"/>
      <protection hidden="1"/>
    </xf>
    <xf numFmtId="0" fontId="98" fillId="0" borderId="0" xfId="0" applyFont="1" applyAlignment="1" applyProtection="1">
      <alignment horizontal="center" vertical="center" wrapText="1"/>
      <protection hidden="1"/>
    </xf>
    <xf numFmtId="0" fontId="98" fillId="19" borderId="43" xfId="0" applyFont="1" applyFill="1" applyBorder="1" applyAlignment="1" applyProtection="1">
      <alignment vertical="center"/>
      <protection hidden="1"/>
    </xf>
    <xf numFmtId="0" fontId="98" fillId="0" borderId="0" xfId="0" applyFont="1" applyAlignment="1" applyProtection="1">
      <alignment vertical="center"/>
      <protection hidden="1"/>
    </xf>
    <xf numFmtId="0" fontId="102" fillId="0" borderId="0" xfId="0" applyFont="1" applyAlignment="1" applyProtection="1">
      <alignment vertical="center"/>
      <protection hidden="1"/>
    </xf>
    <xf numFmtId="0" fontId="93" fillId="19" borderId="44" xfId="0" applyFont="1" applyFill="1" applyBorder="1" applyAlignment="1" applyProtection="1">
      <alignment vertical="center"/>
      <protection hidden="1"/>
    </xf>
    <xf numFmtId="0" fontId="103" fillId="19" borderId="44" xfId="0" applyFont="1" applyFill="1" applyBorder="1" applyAlignment="1" applyProtection="1">
      <alignment vertical="center"/>
      <protection hidden="1"/>
    </xf>
    <xf numFmtId="0" fontId="86" fillId="19" borderId="43" xfId="0" applyFont="1" applyFill="1" applyBorder="1" applyAlignment="1" applyProtection="1">
      <alignment vertical="center"/>
      <protection hidden="1"/>
    </xf>
    <xf numFmtId="0" fontId="105" fillId="19" borderId="44" xfId="0" applyFont="1" applyFill="1" applyBorder="1" applyAlignment="1" applyProtection="1">
      <alignment vertical="center"/>
      <protection hidden="1"/>
    </xf>
    <xf numFmtId="0" fontId="86" fillId="0" borderId="0" xfId="0" applyFont="1" applyAlignment="1" applyProtection="1">
      <alignment vertical="center"/>
      <protection hidden="1"/>
    </xf>
    <xf numFmtId="0" fontId="88" fillId="0" borderId="0" xfId="0" applyFont="1" applyAlignment="1" applyProtection="1">
      <alignment vertical="center"/>
      <protection hidden="1"/>
    </xf>
    <xf numFmtId="0" fontId="86" fillId="0" borderId="0" xfId="0" applyFont="1" applyAlignment="1" applyProtection="1">
      <alignment horizontal="center" vertical="center"/>
      <protection hidden="1"/>
    </xf>
    <xf numFmtId="0" fontId="86" fillId="19" borderId="44" xfId="0" applyFont="1" applyFill="1" applyBorder="1" applyAlignment="1" applyProtection="1">
      <alignment vertical="center"/>
      <protection hidden="1"/>
    </xf>
    <xf numFmtId="0" fontId="88" fillId="0" borderId="0" xfId="0" applyFont="1" applyAlignment="1" applyProtection="1">
      <alignment horizontal="center" vertical="center" wrapText="1"/>
      <protection hidden="1"/>
    </xf>
    <xf numFmtId="0" fontId="88" fillId="0" borderId="0" xfId="0" applyFont="1" applyAlignment="1" applyProtection="1">
      <alignment vertical="center" wrapText="1"/>
      <protection hidden="1"/>
    </xf>
    <xf numFmtId="0" fontId="88" fillId="0" borderId="44" xfId="0" applyFont="1" applyBorder="1" applyAlignment="1" applyProtection="1">
      <alignment vertical="center" wrapText="1"/>
      <protection hidden="1"/>
    </xf>
    <xf numFmtId="0" fontId="86" fillId="19" borderId="43" xfId="0" applyFont="1" applyFill="1" applyBorder="1" applyAlignment="1" applyProtection="1">
      <alignment vertical="center" wrapText="1"/>
      <protection hidden="1"/>
    </xf>
    <xf numFmtId="0" fontId="93" fillId="19" borderId="44" xfId="0" applyFont="1" applyFill="1" applyBorder="1" applyAlignment="1" applyProtection="1">
      <alignment vertical="center" wrapText="1"/>
      <protection hidden="1"/>
    </xf>
    <xf numFmtId="0" fontId="93" fillId="0" borderId="0" xfId="0" applyFont="1" applyAlignment="1" applyProtection="1">
      <alignment vertical="center" wrapText="1"/>
      <protection hidden="1"/>
    </xf>
    <xf numFmtId="0" fontId="86" fillId="0" borderId="0" xfId="0" applyFont="1" applyAlignment="1" applyProtection="1">
      <alignment vertical="center" wrapText="1"/>
      <protection hidden="1"/>
    </xf>
    <xf numFmtId="0" fontId="107" fillId="0" borderId="2" xfId="0" applyFont="1" applyBorder="1" applyAlignment="1" applyProtection="1">
      <alignment horizontal="center" vertical="center"/>
      <protection hidden="1"/>
    </xf>
    <xf numFmtId="0" fontId="32" fillId="0" borderId="48" xfId="0" applyFont="1" applyBorder="1" applyAlignment="1" applyProtection="1">
      <alignment horizontal="center" vertical="center" wrapText="1"/>
      <protection hidden="1"/>
    </xf>
    <xf numFmtId="0" fontId="76" fillId="0" borderId="0" xfId="0" applyFont="1" applyAlignment="1" applyProtection="1">
      <alignment horizontal="left" vertical="center"/>
      <protection hidden="1"/>
    </xf>
    <xf numFmtId="0" fontId="109" fillId="0" borderId="0" xfId="0" applyFont="1" applyAlignment="1" applyProtection="1">
      <alignment horizontal="center" vertical="center"/>
      <protection hidden="1"/>
    </xf>
    <xf numFmtId="1" fontId="48" fillId="0" borderId="0" xfId="0" applyNumberFormat="1" applyFont="1" applyAlignment="1" applyProtection="1">
      <alignment horizontal="center" vertical="center" wrapText="1"/>
      <protection hidden="1"/>
    </xf>
    <xf numFmtId="0" fontId="75" fillId="0" borderId="44" xfId="0" applyFont="1" applyBorder="1" applyAlignment="1" applyProtection="1">
      <alignment horizontal="center" vertical="center" wrapText="1"/>
      <protection hidden="1"/>
    </xf>
    <xf numFmtId="0" fontId="88" fillId="16" borderId="44" xfId="0" applyFont="1" applyFill="1" applyBorder="1" applyAlignment="1" applyProtection="1">
      <alignment vertical="center"/>
      <protection hidden="1"/>
    </xf>
    <xf numFmtId="0" fontId="110" fillId="31" borderId="44" xfId="0" applyFont="1" applyFill="1" applyBorder="1" applyAlignment="1" applyProtection="1">
      <alignment vertical="center"/>
      <protection hidden="1"/>
    </xf>
    <xf numFmtId="0" fontId="88" fillId="0" borderId="48" xfId="0" applyFont="1" applyBorder="1" applyAlignment="1" applyProtection="1">
      <alignment horizontal="center" vertical="center" wrapText="1"/>
      <protection hidden="1"/>
    </xf>
    <xf numFmtId="0" fontId="88" fillId="0" borderId="0" xfId="0" applyFont="1" applyAlignment="1" applyProtection="1">
      <alignment horizontal="center" vertical="center"/>
      <protection hidden="1"/>
    </xf>
    <xf numFmtId="0" fontId="110" fillId="31" borderId="44" xfId="0" applyFont="1" applyFill="1" applyBorder="1" applyAlignment="1" applyProtection="1">
      <alignment vertical="center" wrapText="1"/>
      <protection hidden="1"/>
    </xf>
    <xf numFmtId="0" fontId="111" fillId="0" borderId="0" xfId="0" applyFont="1" applyAlignment="1" applyProtection="1">
      <alignment vertical="center" wrapText="1"/>
      <protection hidden="1"/>
    </xf>
    <xf numFmtId="0" fontId="86" fillId="19" borderId="43" xfId="0" applyFont="1" applyFill="1" applyBorder="1" applyAlignment="1" applyProtection="1">
      <alignment horizontal="center" vertical="center"/>
      <protection hidden="1"/>
    </xf>
    <xf numFmtId="0" fontId="93" fillId="19" borderId="44" xfId="0" applyFont="1" applyFill="1" applyBorder="1" applyAlignment="1" applyProtection="1">
      <alignment horizontal="center" vertical="center" wrapText="1"/>
      <protection hidden="1"/>
    </xf>
    <xf numFmtId="0" fontId="93" fillId="19" borderId="0" xfId="0" applyFont="1" applyFill="1" applyAlignment="1" applyProtection="1">
      <alignment horizontal="center" vertical="center"/>
      <protection hidden="1"/>
    </xf>
    <xf numFmtId="0" fontId="87" fillId="19" borderId="44" xfId="0" applyFont="1" applyFill="1" applyBorder="1" applyAlignment="1" applyProtection="1">
      <alignment vertical="center"/>
      <protection hidden="1"/>
    </xf>
    <xf numFmtId="0" fontId="87" fillId="19" borderId="0" xfId="0" applyFont="1" applyFill="1" applyAlignment="1" applyProtection="1">
      <alignment vertical="center"/>
      <protection hidden="1"/>
    </xf>
    <xf numFmtId="0" fontId="87" fillId="19" borderId="45" xfId="0" applyFont="1" applyFill="1" applyBorder="1" applyAlignment="1" applyProtection="1">
      <alignment vertical="center"/>
      <protection hidden="1"/>
    </xf>
    <xf numFmtId="0" fontId="86" fillId="19" borderId="0" xfId="0" applyFont="1" applyFill="1" applyAlignment="1" applyProtection="1">
      <alignment vertical="center" wrapText="1"/>
      <protection hidden="1"/>
    </xf>
    <xf numFmtId="0" fontId="86" fillId="19" borderId="45" xfId="0" applyFont="1" applyFill="1" applyBorder="1" applyAlignment="1" applyProtection="1">
      <alignment vertical="center" wrapText="1"/>
      <protection hidden="1"/>
    </xf>
    <xf numFmtId="0" fontId="86" fillId="0" borderId="45" xfId="0" applyFont="1" applyBorder="1" applyAlignment="1" applyProtection="1">
      <alignment vertical="center" wrapText="1"/>
      <protection hidden="1"/>
    </xf>
    <xf numFmtId="0" fontId="86" fillId="0" borderId="50" xfId="0" applyFont="1" applyBorder="1" applyAlignment="1" applyProtection="1">
      <alignment vertical="center" wrapText="1"/>
      <protection hidden="1"/>
    </xf>
    <xf numFmtId="0" fontId="86" fillId="0" borderId="51" xfId="0" applyFont="1" applyBorder="1" applyAlignment="1" applyProtection="1">
      <alignment vertical="center" wrapText="1"/>
      <protection hidden="1"/>
    </xf>
    <xf numFmtId="0" fontId="86" fillId="19" borderId="52" xfId="0" applyFont="1" applyFill="1" applyBorder="1" applyProtection="1">
      <protection hidden="1"/>
    </xf>
    <xf numFmtId="0" fontId="86" fillId="19" borderId="53" xfId="0" applyFont="1" applyFill="1" applyBorder="1" applyProtection="1">
      <protection hidden="1"/>
    </xf>
    <xf numFmtId="0" fontId="86" fillId="19" borderId="53" xfId="0" applyFont="1" applyFill="1" applyBorder="1" applyAlignment="1" applyProtection="1">
      <alignment wrapText="1"/>
      <protection hidden="1"/>
    </xf>
    <xf numFmtId="0" fontId="93" fillId="19" borderId="54" xfId="0" applyFont="1" applyFill="1" applyBorder="1" applyProtection="1">
      <protection hidden="1"/>
    </xf>
    <xf numFmtId="0" fontId="93" fillId="19" borderId="0" xfId="0" applyFont="1" applyFill="1" applyProtection="1">
      <protection hidden="1"/>
    </xf>
    <xf numFmtId="0" fontId="86" fillId="19" borderId="0" xfId="0" applyFont="1" applyFill="1" applyProtection="1">
      <protection hidden="1"/>
    </xf>
    <xf numFmtId="0" fontId="93" fillId="0" borderId="0" xfId="0" applyFont="1" applyProtection="1">
      <protection hidden="1"/>
    </xf>
    <xf numFmtId="0" fontId="0" fillId="19" borderId="0" xfId="0" applyFill="1" applyProtection="1">
      <protection hidden="1"/>
    </xf>
    <xf numFmtId="0" fontId="0" fillId="0" borderId="0" xfId="0" applyAlignment="1" applyProtection="1">
      <alignment wrapText="1"/>
      <protection hidden="1"/>
    </xf>
    <xf numFmtId="1" fontId="88" fillId="0" borderId="39" xfId="0" applyNumberFormat="1" applyFont="1" applyBorder="1" applyAlignment="1" applyProtection="1">
      <alignment horizontal="center" vertical="center"/>
      <protection locked="0"/>
    </xf>
    <xf numFmtId="0" fontId="0" fillId="17" borderId="0" xfId="0" applyFill="1" applyAlignment="1" applyProtection="1">
      <alignment vertical="center"/>
      <protection hidden="1"/>
    </xf>
    <xf numFmtId="0" fontId="99" fillId="17" borderId="0" xfId="0" applyFont="1" applyFill="1" applyAlignment="1" applyProtection="1">
      <alignment horizontal="center" vertical="center" wrapText="1"/>
      <protection hidden="1"/>
    </xf>
    <xf numFmtId="0" fontId="99" fillId="17" borderId="44" xfId="0" applyFont="1" applyFill="1" applyBorder="1" applyAlignment="1" applyProtection="1">
      <alignment horizontal="center" vertical="center" wrapText="1"/>
      <protection hidden="1"/>
    </xf>
    <xf numFmtId="0" fontId="100" fillId="17" borderId="0" xfId="0" applyFont="1" applyFill="1" applyAlignment="1" applyProtection="1">
      <alignment vertical="center"/>
      <protection hidden="1"/>
    </xf>
    <xf numFmtId="0" fontId="100" fillId="17" borderId="44" xfId="0" applyFont="1" applyFill="1" applyBorder="1" applyAlignment="1" applyProtection="1">
      <alignment vertical="center"/>
      <protection hidden="1"/>
    </xf>
    <xf numFmtId="0" fontId="98" fillId="17" borderId="0" xfId="0" applyFont="1" applyFill="1" applyAlignment="1" applyProtection="1">
      <alignment vertical="center"/>
      <protection hidden="1"/>
    </xf>
    <xf numFmtId="0" fontId="0" fillId="17" borderId="0" xfId="0" applyFill="1" applyAlignment="1" applyProtection="1">
      <alignment vertical="center" wrapText="1"/>
      <protection hidden="1"/>
    </xf>
    <xf numFmtId="0" fontId="0" fillId="17" borderId="44" xfId="0" applyFill="1" applyBorder="1" applyAlignment="1" applyProtection="1">
      <alignment vertical="center" wrapText="1"/>
      <protection hidden="1"/>
    </xf>
    <xf numFmtId="0" fontId="103" fillId="17" borderId="0" xfId="0" applyFont="1" applyFill="1" applyAlignment="1" applyProtection="1">
      <alignment vertical="center"/>
      <protection hidden="1"/>
    </xf>
    <xf numFmtId="0" fontId="103" fillId="17" borderId="44" xfId="0" applyFont="1" applyFill="1" applyBorder="1" applyAlignment="1" applyProtection="1">
      <alignment vertical="center"/>
      <protection hidden="1"/>
    </xf>
    <xf numFmtId="0" fontId="45" fillId="17" borderId="0" xfId="0" applyFont="1" applyFill="1" applyAlignment="1" applyProtection="1">
      <alignment horizontal="right" vertical="center"/>
      <protection hidden="1"/>
    </xf>
    <xf numFmtId="0" fontId="88" fillId="17" borderId="0" xfId="0" applyFont="1" applyFill="1" applyAlignment="1" applyProtection="1">
      <alignment vertical="center"/>
      <protection hidden="1"/>
    </xf>
    <xf numFmtId="0" fontId="51" fillId="17" borderId="0" xfId="0" applyFont="1" applyFill="1" applyAlignment="1" applyProtection="1">
      <alignment vertical="center"/>
      <protection hidden="1"/>
    </xf>
    <xf numFmtId="0" fontId="45" fillId="17" borderId="0" xfId="0" applyFont="1" applyFill="1" applyAlignment="1" applyProtection="1">
      <alignment horizontal="left" vertical="center"/>
      <protection hidden="1"/>
    </xf>
    <xf numFmtId="0" fontId="51" fillId="17" borderId="0" xfId="0" applyFont="1" applyFill="1" applyAlignment="1" applyProtection="1">
      <alignment horizontal="left" vertical="center" wrapText="1"/>
      <protection locked="0" hidden="1"/>
    </xf>
    <xf numFmtId="0" fontId="88" fillId="17" borderId="44" xfId="0" applyFont="1" applyFill="1" applyBorder="1" applyAlignment="1" applyProtection="1">
      <alignment vertical="center"/>
      <protection hidden="1"/>
    </xf>
    <xf numFmtId="0" fontId="49" fillId="17" borderId="0" xfId="0" applyFont="1" applyFill="1" applyAlignment="1" applyProtection="1">
      <alignment horizontal="left" vertical="center"/>
      <protection hidden="1"/>
    </xf>
    <xf numFmtId="0" fontId="88" fillId="17" borderId="0" xfId="0" applyFont="1" applyFill="1" applyAlignment="1" applyProtection="1">
      <alignment horizontal="center" vertical="center" wrapText="1"/>
      <protection hidden="1"/>
    </xf>
    <xf numFmtId="0" fontId="49" fillId="17" borderId="0" xfId="0" applyFont="1" applyFill="1" applyAlignment="1" applyProtection="1">
      <alignment vertical="center" wrapText="1"/>
      <protection hidden="1"/>
    </xf>
    <xf numFmtId="0" fontId="49" fillId="17" borderId="44" xfId="0" applyFont="1" applyFill="1" applyBorder="1" applyAlignment="1" applyProtection="1">
      <alignment vertical="center" wrapText="1"/>
      <protection hidden="1"/>
    </xf>
    <xf numFmtId="0" fontId="88" fillId="17" borderId="0" xfId="0" applyFont="1" applyFill="1" applyAlignment="1" applyProtection="1">
      <alignment vertical="center" wrapText="1"/>
      <protection hidden="1"/>
    </xf>
    <xf numFmtId="0" fontId="88" fillId="17" borderId="44" xfId="0" applyFont="1" applyFill="1" applyBorder="1" applyAlignment="1" applyProtection="1">
      <alignment vertical="center" wrapText="1"/>
      <protection hidden="1"/>
    </xf>
    <xf numFmtId="0" fontId="112" fillId="17" borderId="0" xfId="0" applyFont="1" applyFill="1" applyAlignment="1" applyProtection="1">
      <alignment horizontal="left" vertical="center"/>
      <protection hidden="1"/>
    </xf>
    <xf numFmtId="0" fontId="113" fillId="17" borderId="7" xfId="0" applyFont="1" applyFill="1" applyBorder="1" applyAlignment="1" applyProtection="1">
      <alignment horizontal="left" vertical="center"/>
      <protection hidden="1"/>
    </xf>
    <xf numFmtId="0" fontId="49" fillId="17" borderId="0" xfId="0" applyFont="1" applyFill="1" applyAlignment="1" applyProtection="1">
      <alignment vertical="center"/>
      <protection hidden="1"/>
    </xf>
    <xf numFmtId="0" fontId="115" fillId="17" borderId="2" xfId="0" applyFont="1" applyFill="1" applyBorder="1" applyAlignment="1" applyProtection="1">
      <alignment horizontal="center" vertical="center" wrapText="1"/>
      <protection hidden="1"/>
    </xf>
    <xf numFmtId="0" fontId="49" fillId="17" borderId="12" xfId="0" applyFont="1" applyFill="1" applyBorder="1" applyAlignment="1" applyProtection="1">
      <alignment vertical="center"/>
      <protection hidden="1"/>
    </xf>
    <xf numFmtId="0" fontId="118" fillId="19" borderId="43" xfId="0" applyFont="1" applyFill="1" applyBorder="1" applyAlignment="1" applyProtection="1">
      <alignment vertical="center"/>
      <protection hidden="1"/>
    </xf>
    <xf numFmtId="0" fontId="118" fillId="17" borderId="0" xfId="0" applyFont="1" applyFill="1" applyAlignment="1" applyProtection="1">
      <alignment vertical="center"/>
      <protection hidden="1"/>
    </xf>
    <xf numFmtId="0" fontId="118" fillId="17" borderId="44" xfId="0" applyFont="1" applyFill="1" applyBorder="1" applyAlignment="1" applyProtection="1">
      <alignment vertical="center"/>
      <protection hidden="1"/>
    </xf>
    <xf numFmtId="0" fontId="118" fillId="19" borderId="44" xfId="0" applyFont="1" applyFill="1" applyBorder="1" applyAlignment="1" applyProtection="1">
      <alignment vertical="center"/>
      <protection hidden="1"/>
    </xf>
    <xf numFmtId="0" fontId="118" fillId="0" borderId="0" xfId="0" applyFont="1" applyAlignment="1" applyProtection="1">
      <alignment vertical="center"/>
      <protection hidden="1"/>
    </xf>
    <xf numFmtId="0" fontId="119" fillId="0" borderId="0" xfId="0" applyFont="1" applyAlignment="1" applyProtection="1">
      <alignment vertical="center"/>
      <protection hidden="1"/>
    </xf>
    <xf numFmtId="0" fontId="122" fillId="28" borderId="0" xfId="0" applyFont="1" applyFill="1" applyAlignment="1" applyProtection="1">
      <alignment vertical="center" wrapText="1"/>
      <protection hidden="1"/>
    </xf>
    <xf numFmtId="0" fontId="122" fillId="28" borderId="0" xfId="0" applyFont="1" applyFill="1" applyAlignment="1" applyProtection="1">
      <alignment horizontal="left" vertical="center" wrapText="1"/>
      <protection hidden="1"/>
    </xf>
    <xf numFmtId="165" fontId="107" fillId="0" borderId="2" xfId="0" applyNumberFormat="1" applyFont="1" applyBorder="1" applyAlignment="1" applyProtection="1">
      <alignment horizontal="center" vertical="center"/>
      <protection hidden="1"/>
    </xf>
    <xf numFmtId="0" fontId="45" fillId="17" borderId="0" xfId="0" applyFont="1" applyFill="1" applyAlignment="1" applyProtection="1">
      <alignment vertical="center"/>
      <protection hidden="1"/>
    </xf>
    <xf numFmtId="0" fontId="51" fillId="17" borderId="0" xfId="0" applyFont="1" applyFill="1" applyAlignment="1" applyProtection="1">
      <alignment horizontal="left" vertical="center" wrapText="1"/>
      <protection hidden="1"/>
    </xf>
    <xf numFmtId="0" fontId="129" fillId="26" borderId="0" xfId="0" applyFont="1" applyFill="1" applyAlignment="1" applyProtection="1">
      <alignment vertical="center" wrapText="1"/>
      <protection hidden="1"/>
    </xf>
    <xf numFmtId="0" fontId="89" fillId="31" borderId="2" xfId="0" applyFont="1" applyFill="1" applyBorder="1" applyAlignment="1" applyProtection="1">
      <alignment horizontal="center" vertical="center" wrapText="1"/>
      <protection hidden="1"/>
    </xf>
    <xf numFmtId="0" fontId="89" fillId="31" borderId="2" xfId="0" quotePrefix="1" applyFont="1" applyFill="1" applyBorder="1" applyAlignment="1" applyProtection="1">
      <alignment horizontal="center" vertical="center" wrapText="1" shrinkToFit="1"/>
      <protection hidden="1"/>
    </xf>
    <xf numFmtId="1" fontId="30" fillId="17" borderId="2" xfId="0" applyNumberFormat="1" applyFont="1" applyFill="1" applyBorder="1" applyAlignment="1">
      <alignment horizontal="center"/>
    </xf>
    <xf numFmtId="0" fontId="130" fillId="17" borderId="0" xfId="0" applyFont="1" applyFill="1" applyAlignment="1" applyProtection="1">
      <alignment vertical="center"/>
      <protection hidden="1"/>
    </xf>
    <xf numFmtId="0" fontId="131" fillId="32" borderId="0" xfId="0" applyFont="1" applyFill="1" applyAlignment="1" applyProtection="1">
      <protection hidden="1"/>
    </xf>
    <xf numFmtId="0" fontId="51" fillId="17" borderId="0" xfId="0" applyFont="1" applyFill="1" applyAlignment="1" applyProtection="1">
      <alignment horizontal="left" vertical="center"/>
      <protection hidden="1"/>
    </xf>
    <xf numFmtId="0" fontId="51" fillId="17" borderId="0" xfId="0" applyFont="1" applyFill="1" applyAlignment="1" applyProtection="1">
      <alignment vertical="center" wrapText="1"/>
      <protection hidden="1"/>
    </xf>
    <xf numFmtId="0" fontId="101" fillId="17" borderId="0" xfId="0" applyFont="1" applyFill="1" applyAlignment="1" applyProtection="1">
      <alignment vertical="center"/>
      <protection hidden="1"/>
    </xf>
    <xf numFmtId="0" fontId="101" fillId="17" borderId="44" xfId="0" applyFont="1" applyFill="1" applyBorder="1" applyAlignment="1" applyProtection="1">
      <alignment vertical="center"/>
      <protection hidden="1"/>
    </xf>
    <xf numFmtId="0" fontId="101" fillId="19" borderId="44" xfId="0" applyFont="1" applyFill="1" applyBorder="1" applyAlignment="1" applyProtection="1">
      <alignment vertical="center"/>
      <protection hidden="1"/>
    </xf>
    <xf numFmtId="0" fontId="45" fillId="0" borderId="0" xfId="0" applyFont="1" applyAlignment="1" applyProtection="1">
      <alignment vertical="center"/>
      <protection hidden="1"/>
    </xf>
    <xf numFmtId="0" fontId="45" fillId="6" borderId="2" xfId="0" applyFont="1" applyFill="1" applyBorder="1" applyAlignment="1" applyProtection="1">
      <alignment horizontal="center" textRotation="90"/>
      <protection hidden="1"/>
    </xf>
    <xf numFmtId="0" fontId="45" fillId="6" borderId="2" xfId="0" applyFont="1" applyFill="1" applyBorder="1" applyAlignment="1" applyProtection="1">
      <alignment horizontal="center" vertical="center"/>
      <protection hidden="1"/>
    </xf>
    <xf numFmtId="0" fontId="45" fillId="6" borderId="2" xfId="0" applyFont="1" applyFill="1" applyBorder="1" applyAlignment="1" applyProtection="1">
      <alignment horizontal="left" vertical="center"/>
      <protection hidden="1"/>
    </xf>
    <xf numFmtId="1" fontId="45" fillId="6" borderId="2" xfId="0" applyNumberFormat="1" applyFont="1" applyFill="1" applyBorder="1" applyAlignment="1" applyProtection="1">
      <alignment horizontal="center" vertical="center"/>
      <protection hidden="1"/>
    </xf>
    <xf numFmtId="0" fontId="89" fillId="31" borderId="81" xfId="0" applyFont="1" applyFill="1" applyBorder="1" applyAlignment="1" applyProtection="1">
      <alignment horizontal="center" shrinkToFit="1"/>
      <protection hidden="1"/>
    </xf>
    <xf numFmtId="0" fontId="49" fillId="27" borderId="82" xfId="0" applyFont="1" applyFill="1" applyBorder="1" applyAlignment="1" applyProtection="1">
      <alignment horizontal="center" vertical="center" wrapText="1"/>
      <protection hidden="1"/>
    </xf>
    <xf numFmtId="0" fontId="49" fillId="27" borderId="82" xfId="0" applyFont="1" applyFill="1" applyBorder="1" applyAlignment="1" applyProtection="1">
      <alignment vertical="center" wrapText="1"/>
      <protection hidden="1"/>
    </xf>
    <xf numFmtId="0" fontId="4" fillId="0" borderId="2" xfId="0" applyFont="1" applyBorder="1" applyAlignment="1" applyProtection="1">
      <alignment horizontal="center" vertical="center"/>
      <protection hidden="1"/>
    </xf>
    <xf numFmtId="1" fontId="4" fillId="0" borderId="2" xfId="0" applyNumberFormat="1" applyFont="1" applyBorder="1" applyAlignment="1" applyProtection="1">
      <alignment horizontal="center" vertical="top"/>
      <protection hidden="1"/>
    </xf>
    <xf numFmtId="1" fontId="4" fillId="0" borderId="2" xfId="0" applyNumberFormat="1" applyFont="1" applyBorder="1" applyAlignment="1" applyProtection="1">
      <alignment horizontal="left" vertical="top"/>
      <protection hidden="1"/>
    </xf>
    <xf numFmtId="0" fontId="82" fillId="23" borderId="2" xfId="0" applyFont="1" applyFill="1" applyBorder="1" applyAlignment="1" applyProtection="1">
      <alignment horizontal="left" vertical="center"/>
      <protection hidden="1"/>
    </xf>
    <xf numFmtId="0" fontId="83" fillId="23" borderId="2" xfId="0" applyFont="1" applyFill="1" applyBorder="1" applyAlignment="1" applyProtection="1">
      <alignment horizontal="center" vertical="center"/>
      <protection hidden="1"/>
    </xf>
    <xf numFmtId="0" fontId="81" fillId="22" borderId="2" xfId="0" applyFont="1" applyFill="1" applyBorder="1" applyAlignment="1" applyProtection="1">
      <alignment horizontal="left" vertical="center" wrapText="1"/>
      <protection hidden="1"/>
    </xf>
    <xf numFmtId="0" fontId="86" fillId="11" borderId="2" xfId="0" applyFont="1" applyFill="1" applyBorder="1" applyAlignment="1" applyProtection="1">
      <alignment horizontal="center" vertical="center" textRotation="90"/>
      <protection hidden="1"/>
    </xf>
    <xf numFmtId="1" fontId="31" fillId="17" borderId="2" xfId="0" applyNumberFormat="1" applyFont="1" applyFill="1" applyBorder="1" applyAlignment="1" applyProtection="1">
      <alignment horizontal="center" vertical="center"/>
      <protection hidden="1"/>
    </xf>
    <xf numFmtId="1" fontId="31" fillId="17" borderId="2" xfId="0" applyNumberFormat="1" applyFont="1" applyFill="1" applyBorder="1" applyAlignment="1" applyProtection="1">
      <alignment horizontal="left" vertical="center"/>
      <protection hidden="1"/>
    </xf>
    <xf numFmtId="165" fontId="0" fillId="0" borderId="2" xfId="0" applyNumberFormat="1" applyBorder="1" applyAlignment="1" applyProtection="1">
      <alignment horizontal="center" vertical="center"/>
      <protection hidden="1"/>
    </xf>
    <xf numFmtId="165" fontId="0" fillId="0" borderId="2" xfId="0" applyNumberFormat="1" applyBorder="1" applyAlignment="1" applyProtection="1">
      <alignment horizontal="center" vertical="center"/>
    </xf>
    <xf numFmtId="0" fontId="0" fillId="0" borderId="0" xfId="0" applyProtection="1"/>
    <xf numFmtId="165" fontId="0" fillId="0" borderId="2" xfId="0" applyNumberFormat="1" applyBorder="1" applyAlignment="1" applyProtection="1">
      <alignment horizontal="center" vertical="center"/>
      <protection locked="0"/>
    </xf>
    <xf numFmtId="0" fontId="82" fillId="23" borderId="2" xfId="0" applyFont="1" applyFill="1" applyBorder="1" applyAlignment="1" applyProtection="1">
      <alignment horizontal="center" vertical="center"/>
      <protection hidden="1"/>
    </xf>
    <xf numFmtId="0" fontId="81" fillId="22" borderId="2" xfId="0" applyFont="1" applyFill="1" applyBorder="1" applyAlignment="1" applyProtection="1">
      <alignment horizontal="center" vertical="center" wrapText="1"/>
      <protection hidden="1"/>
    </xf>
    <xf numFmtId="0" fontId="81" fillId="0" borderId="2" xfId="0" applyFont="1" applyBorder="1" applyAlignment="1" applyProtection="1">
      <alignment horizontal="center"/>
      <protection hidden="1"/>
    </xf>
    <xf numFmtId="0" fontId="81" fillId="0" borderId="2" xfId="0" applyFont="1" applyBorder="1" applyAlignment="1" applyProtection="1">
      <alignment horizontal="left"/>
      <protection hidden="1"/>
    </xf>
    <xf numFmtId="0" fontId="81" fillId="0" borderId="0" xfId="0" applyFont="1" applyAlignment="1" applyProtection="1">
      <alignment horizontal="center"/>
      <protection hidden="1"/>
    </xf>
    <xf numFmtId="165" fontId="81" fillId="0" borderId="0" xfId="0" applyNumberFormat="1" applyFont="1" applyAlignment="1" applyProtection="1">
      <alignment horizontal="center" vertical="center"/>
      <protection hidden="1"/>
    </xf>
    <xf numFmtId="0" fontId="81" fillId="0" borderId="0" xfId="0" applyFont="1" applyAlignment="1" applyProtection="1">
      <alignment horizontal="center" vertical="center"/>
      <protection hidden="1"/>
    </xf>
    <xf numFmtId="0" fontId="0" fillId="0" borderId="0" xfId="0" applyBorder="1"/>
    <xf numFmtId="0" fontId="81" fillId="22" borderId="2" xfId="0" applyFont="1" applyFill="1" applyBorder="1" applyAlignment="1" applyProtection="1">
      <alignment horizontal="center" vertical="center" textRotation="90"/>
      <protection hidden="1"/>
    </xf>
    <xf numFmtId="0" fontId="104" fillId="17" borderId="0" xfId="1" applyFont="1" applyFill="1" applyBorder="1" applyAlignment="1" applyProtection="1">
      <alignment horizontal="left" vertical="center"/>
      <protection hidden="1"/>
    </xf>
    <xf numFmtId="0" fontId="89" fillId="31" borderId="2" xfId="0" quotePrefix="1" applyFont="1" applyFill="1" applyBorder="1" applyAlignment="1" applyProtection="1">
      <alignment horizontal="center" vertical="center" wrapText="1" shrinkToFit="1"/>
      <protection hidden="1"/>
    </xf>
    <xf numFmtId="0" fontId="113" fillId="17" borderId="7" xfId="0" applyFont="1" applyFill="1" applyBorder="1" applyAlignment="1" applyProtection="1">
      <alignment horizontal="center" vertical="center" wrapText="1"/>
      <protection hidden="1"/>
    </xf>
    <xf numFmtId="0" fontId="115" fillId="17" borderId="2" xfId="0" applyFont="1" applyFill="1" applyBorder="1" applyAlignment="1" applyProtection="1">
      <alignment horizontal="center" vertical="center" wrapText="1"/>
      <protection hidden="1"/>
    </xf>
    <xf numFmtId="0" fontId="0" fillId="27" borderId="0" xfId="0" applyFill="1"/>
    <xf numFmtId="0" fontId="134" fillId="34" borderId="2" xfId="0" applyFont="1" applyFill="1" applyBorder="1" applyAlignment="1">
      <alignment horizontal="center" vertical="center"/>
    </xf>
    <xf numFmtId="0" fontId="134" fillId="34" borderId="2" xfId="0" applyFont="1" applyFill="1" applyBorder="1" applyAlignment="1">
      <alignment horizontal="left" vertical="center" wrapText="1"/>
    </xf>
    <xf numFmtId="0" fontId="134" fillId="34" borderId="2" xfId="0" applyFont="1" applyFill="1" applyBorder="1" applyAlignment="1">
      <alignment horizontal="left" vertical="center"/>
    </xf>
    <xf numFmtId="0" fontId="98" fillId="34" borderId="2" xfId="0" applyFont="1" applyFill="1" applyBorder="1" applyAlignment="1">
      <alignment horizontal="center" vertical="center"/>
    </xf>
    <xf numFmtId="0" fontId="70" fillId="31" borderId="2" xfId="0" applyFont="1" applyFill="1" applyBorder="1" applyAlignment="1" applyProtection="1">
      <alignment horizontal="center" vertical="center" wrapText="1"/>
      <protection hidden="1"/>
    </xf>
    <xf numFmtId="0" fontId="136" fillId="31" borderId="2" xfId="0" applyFont="1" applyFill="1" applyBorder="1" applyAlignment="1" applyProtection="1">
      <alignment horizontal="center" vertical="center" wrapText="1"/>
      <protection hidden="1"/>
    </xf>
    <xf numFmtId="165" fontId="45" fillId="6" borderId="2" xfId="0" applyNumberFormat="1" applyFont="1" applyFill="1" applyBorder="1" applyAlignment="1" applyProtection="1">
      <alignment horizontal="center" vertical="center"/>
      <protection hidden="1"/>
    </xf>
    <xf numFmtId="0" fontId="49" fillId="17" borderId="0" xfId="0" applyFont="1" applyFill="1" applyAlignment="1" applyProtection="1">
      <alignment horizontal="center" vertical="center" wrapText="1"/>
      <protection hidden="1"/>
    </xf>
    <xf numFmtId="0" fontId="18" fillId="12" borderId="2" xfId="0" applyFont="1" applyFill="1" applyBorder="1" applyAlignment="1" applyProtection="1">
      <alignment horizontal="left" vertical="center" wrapText="1"/>
      <protection locked="0"/>
    </xf>
    <xf numFmtId="0" fontId="89" fillId="31" borderId="81" xfId="0" applyFont="1" applyFill="1" applyBorder="1" applyAlignment="1" applyProtection="1">
      <alignment horizontal="center" shrinkToFit="1"/>
      <protection locked="0" hidden="1"/>
    </xf>
    <xf numFmtId="0" fontId="82" fillId="23" borderId="2" xfId="0" applyFont="1" applyFill="1" applyBorder="1" applyAlignment="1" applyProtection="1">
      <alignment horizontal="center" vertical="center"/>
      <protection hidden="1"/>
    </xf>
    <xf numFmtId="0" fontId="81" fillId="11" borderId="2" xfId="0" applyFont="1" applyFill="1" applyBorder="1" applyAlignment="1" applyProtection="1">
      <alignment horizontal="center" vertical="center" textRotation="90"/>
      <protection hidden="1"/>
    </xf>
    <xf numFmtId="0" fontId="81" fillId="21" borderId="2" xfId="0" applyFont="1" applyFill="1" applyBorder="1" applyAlignment="1" applyProtection="1">
      <alignment horizontal="center" vertical="center" textRotation="90"/>
      <protection hidden="1"/>
    </xf>
    <xf numFmtId="0" fontId="81" fillId="35" borderId="2" xfId="0" applyFont="1" applyFill="1" applyBorder="1" applyAlignment="1" applyProtection="1">
      <alignment horizontal="center" vertical="center" textRotation="90"/>
      <protection hidden="1"/>
    </xf>
    <xf numFmtId="0" fontId="81" fillId="15" borderId="2" xfId="0" applyFont="1" applyFill="1" applyBorder="1" applyAlignment="1" applyProtection="1">
      <alignment horizontal="center" vertical="center" textRotation="90"/>
      <protection hidden="1"/>
    </xf>
    <xf numFmtId="0" fontId="81" fillId="36" borderId="2" xfId="0" applyFont="1" applyFill="1" applyBorder="1" applyAlignment="1" applyProtection="1">
      <alignment horizontal="center" vertical="center" textRotation="90"/>
      <protection hidden="1"/>
    </xf>
    <xf numFmtId="0" fontId="81" fillId="37" borderId="2" xfId="0" applyFont="1" applyFill="1" applyBorder="1" applyAlignment="1" applyProtection="1">
      <alignment horizontal="center" vertical="center" textRotation="90"/>
      <protection hidden="1"/>
    </xf>
    <xf numFmtId="0" fontId="81" fillId="26" borderId="2" xfId="0" applyFont="1" applyFill="1" applyBorder="1" applyAlignment="1" applyProtection="1">
      <alignment horizontal="center" vertical="center" textRotation="90"/>
      <protection hidden="1"/>
    </xf>
    <xf numFmtId="0" fontId="83" fillId="23" borderId="2" xfId="0" applyFont="1" applyFill="1" applyBorder="1" applyAlignment="1" applyProtection="1">
      <alignment horizontal="center" vertical="center"/>
      <protection locked="0" hidden="1"/>
    </xf>
    <xf numFmtId="1" fontId="144" fillId="0" borderId="2" xfId="0" applyNumberFormat="1" applyFont="1" applyBorder="1" applyAlignment="1" applyProtection="1">
      <alignment horizontal="center" vertical="center"/>
      <protection locked="0"/>
    </xf>
    <xf numFmtId="1" fontId="144" fillId="0" borderId="2" xfId="0" applyNumberFormat="1" applyFont="1" applyBorder="1" applyAlignment="1" applyProtection="1">
      <alignment horizontal="center" vertical="center"/>
      <protection locked="0" hidden="1"/>
    </xf>
    <xf numFmtId="0" fontId="144" fillId="0" borderId="2" xfId="0" applyFont="1" applyBorder="1" applyAlignment="1" applyProtection="1">
      <alignment horizontal="center" vertical="center"/>
      <protection hidden="1"/>
    </xf>
    <xf numFmtId="1" fontId="81" fillId="0" borderId="2" xfId="0" applyNumberFormat="1" applyFont="1" applyBorder="1" applyAlignment="1" applyProtection="1">
      <alignment horizontal="center"/>
      <protection hidden="1"/>
    </xf>
    <xf numFmtId="0" fontId="0" fillId="0" borderId="0" xfId="0" applyBorder="1" applyProtection="1">
      <protection hidden="1"/>
    </xf>
    <xf numFmtId="2" fontId="31" fillId="17" borderId="2" xfId="0" applyNumberFormat="1" applyFont="1" applyFill="1" applyBorder="1" applyAlignment="1" applyProtection="1">
      <alignment horizontal="center" vertical="center"/>
      <protection hidden="1"/>
    </xf>
    <xf numFmtId="0" fontId="138" fillId="28" borderId="2" xfId="0" applyFont="1" applyFill="1" applyBorder="1" applyAlignment="1" applyProtection="1">
      <alignment horizontal="justify" vertical="center" wrapText="1"/>
      <protection hidden="1"/>
    </xf>
    <xf numFmtId="0" fontId="138" fillId="28" borderId="2" xfId="0" applyFont="1" applyFill="1" applyBorder="1" applyAlignment="1" applyProtection="1">
      <alignment horizontal="center" vertical="center" wrapText="1"/>
      <protection hidden="1"/>
    </xf>
    <xf numFmtId="1" fontId="138" fillId="0" borderId="2" xfId="0" applyNumberFormat="1" applyFont="1" applyBorder="1" applyAlignment="1" applyProtection="1">
      <alignment horizontal="center" vertical="center" wrapText="1"/>
      <protection hidden="1"/>
    </xf>
    <xf numFmtId="0" fontId="139" fillId="18" borderId="2" xfId="0" applyFont="1" applyFill="1" applyBorder="1" applyAlignment="1" applyProtection="1">
      <alignment horizontal="center" vertical="center" wrapText="1"/>
      <protection hidden="1"/>
    </xf>
    <xf numFmtId="2" fontId="94" fillId="0" borderId="2" xfId="0" applyNumberFormat="1" applyFont="1" applyBorder="1" applyAlignment="1" applyProtection="1">
      <alignment horizontal="center" vertical="center"/>
      <protection hidden="1"/>
    </xf>
    <xf numFmtId="0" fontId="138" fillId="28" borderId="2" xfId="0" applyFont="1" applyFill="1" applyBorder="1" applyAlignment="1" applyProtection="1">
      <alignment horizontal="left" vertical="center" wrapText="1"/>
      <protection hidden="1"/>
    </xf>
    <xf numFmtId="0" fontId="141" fillId="28" borderId="2" xfId="0" applyFont="1" applyFill="1" applyBorder="1" applyAlignment="1" applyProtection="1">
      <alignment horizontal="center" vertical="center" wrapText="1"/>
      <protection hidden="1"/>
    </xf>
    <xf numFmtId="0" fontId="142" fillId="0" borderId="2" xfId="0" applyFont="1" applyBorder="1" applyAlignment="1" applyProtection="1">
      <alignment horizontal="left" vertical="center" wrapText="1"/>
      <protection hidden="1"/>
    </xf>
    <xf numFmtId="0" fontId="0" fillId="0" borderId="2" xfId="0" applyBorder="1" applyAlignment="1" applyProtection="1">
      <alignment horizontal="center" vertical="center"/>
      <protection hidden="1"/>
    </xf>
    <xf numFmtId="2" fontId="0" fillId="0" borderId="2" xfId="0" applyNumberFormat="1" applyBorder="1" applyAlignment="1" applyProtection="1">
      <alignment horizontal="center" vertical="center"/>
      <protection hidden="1"/>
    </xf>
    <xf numFmtId="0" fontId="0" fillId="0" borderId="1" xfId="0" applyBorder="1" applyAlignment="1"/>
    <xf numFmtId="0" fontId="0" fillId="0" borderId="0" xfId="0" applyAlignment="1"/>
    <xf numFmtId="0" fontId="142" fillId="11" borderId="2" xfId="0" applyFont="1" applyFill="1" applyBorder="1" applyAlignment="1" applyProtection="1">
      <alignment horizontal="center" vertical="center" wrapText="1"/>
      <protection locked="0"/>
    </xf>
    <xf numFmtId="0" fontId="157" fillId="38" borderId="2" xfId="0" applyFont="1" applyFill="1" applyBorder="1"/>
    <xf numFmtId="0" fontId="157" fillId="38" borderId="2" xfId="0" applyFont="1" applyFill="1" applyBorder="1" applyAlignment="1">
      <alignment horizontal="center"/>
    </xf>
    <xf numFmtId="0" fontId="118" fillId="0" borderId="0" xfId="0" applyFont="1" applyAlignment="1">
      <alignment horizontal="center"/>
    </xf>
    <xf numFmtId="0" fontId="5" fillId="27" borderId="2" xfId="0" applyFont="1" applyFill="1" applyBorder="1"/>
    <xf numFmtId="0" fontId="5" fillId="24" borderId="2" xfId="0" applyFont="1" applyFill="1" applyBorder="1"/>
    <xf numFmtId="2" fontId="118" fillId="28" borderId="2" xfId="0" applyNumberFormat="1" applyFont="1" applyFill="1" applyBorder="1" applyAlignment="1">
      <alignment horizontal="center"/>
    </xf>
    <xf numFmtId="0" fontId="158" fillId="40" borderId="2" xfId="0" applyFont="1" applyFill="1" applyBorder="1" applyAlignment="1">
      <alignment horizontal="center" vertical="center" wrapText="1"/>
    </xf>
    <xf numFmtId="0" fontId="0" fillId="15" borderId="0" xfId="0" applyFill="1"/>
    <xf numFmtId="0" fontId="148" fillId="39" borderId="7" xfId="0" applyFont="1" applyFill="1" applyBorder="1" applyAlignment="1">
      <alignment horizontal="center"/>
    </xf>
    <xf numFmtId="1" fontId="118" fillId="28" borderId="2" xfId="0" applyNumberFormat="1" applyFont="1" applyFill="1" applyBorder="1" applyAlignment="1">
      <alignment horizontal="center"/>
    </xf>
    <xf numFmtId="0" fontId="5" fillId="0" borderId="7" xfId="0" applyFont="1" applyFill="1" applyBorder="1"/>
    <xf numFmtId="2" fontId="118" fillId="0" borderId="7" xfId="0" applyNumberFormat="1" applyFont="1" applyFill="1" applyBorder="1" applyAlignment="1">
      <alignment horizontal="center"/>
    </xf>
    <xf numFmtId="2" fontId="138" fillId="11" borderId="2" xfId="0" applyNumberFormat="1" applyFont="1" applyFill="1" applyBorder="1" applyAlignment="1" applyProtection="1">
      <alignment horizontal="center" vertical="center" wrapText="1"/>
      <protection locked="0"/>
    </xf>
    <xf numFmtId="0" fontId="5" fillId="11" borderId="2" xfId="0" applyFont="1" applyFill="1" applyBorder="1" applyAlignment="1" applyProtection="1">
      <alignment horizontal="center"/>
      <protection locked="0"/>
    </xf>
    <xf numFmtId="14" fontId="31" fillId="17" borderId="2" xfId="0" applyNumberFormat="1" applyFont="1" applyFill="1" applyBorder="1" applyAlignment="1" applyProtection="1">
      <alignment horizontal="center" vertical="center"/>
      <protection locked="0"/>
    </xf>
    <xf numFmtId="14" fontId="0" fillId="0" borderId="0" xfId="0" applyNumberFormat="1" applyAlignment="1" applyProtection="1">
      <alignment horizontal="center"/>
      <protection hidden="1"/>
    </xf>
    <xf numFmtId="1" fontId="144" fillId="0" borderId="2" xfId="0" applyNumberFormat="1" applyFont="1" applyFill="1" applyBorder="1" applyAlignment="1" applyProtection="1">
      <alignment horizontal="center" vertical="center"/>
      <protection locked="0" hidden="1"/>
    </xf>
    <xf numFmtId="0" fontId="133" fillId="33" borderId="7" xfId="0" applyFont="1" applyFill="1" applyBorder="1" applyAlignment="1">
      <alignment horizontal="left" vertical="center" wrapText="1"/>
    </xf>
    <xf numFmtId="0" fontId="133" fillId="33" borderId="8" xfId="0" applyFont="1" applyFill="1" applyBorder="1" applyAlignment="1">
      <alignment horizontal="left" vertical="center" wrapText="1"/>
    </xf>
    <xf numFmtId="0" fontId="26" fillId="12" borderId="2" xfId="1" applyFont="1" applyFill="1" applyBorder="1" applyAlignment="1" applyProtection="1">
      <alignment horizontal="left" vertical="center" wrapText="1"/>
      <protection locked="0" hidden="1"/>
    </xf>
    <xf numFmtId="0" fontId="10" fillId="12" borderId="2" xfId="0" applyFont="1" applyFill="1" applyBorder="1" applyAlignment="1" applyProtection="1">
      <alignment horizontal="left" vertical="center"/>
      <protection hidden="1"/>
    </xf>
    <xf numFmtId="0" fontId="147" fillId="31" borderId="1" xfId="0" applyFont="1" applyFill="1" applyBorder="1" applyAlignment="1">
      <alignment horizontal="center" vertical="center"/>
    </xf>
    <xf numFmtId="0" fontId="147" fillId="31" borderId="0" xfId="0" applyFont="1" applyFill="1" applyBorder="1" applyAlignment="1">
      <alignment horizontal="center" vertical="center"/>
    </xf>
    <xf numFmtId="0" fontId="98" fillId="6" borderId="1" xfId="0" applyFont="1" applyFill="1" applyBorder="1" applyAlignment="1">
      <alignment horizontal="left" wrapText="1"/>
    </xf>
    <xf numFmtId="0" fontId="98" fillId="6" borderId="0" xfId="0" applyFont="1" applyFill="1" applyBorder="1" applyAlignment="1">
      <alignment horizontal="left"/>
    </xf>
    <xf numFmtId="0" fontId="98" fillId="6" borderId="1" xfId="0" applyFont="1" applyFill="1" applyBorder="1" applyAlignment="1">
      <alignment horizontal="left"/>
    </xf>
    <xf numFmtId="0" fontId="11" fillId="12" borderId="2" xfId="0" applyFont="1" applyFill="1" applyBorder="1" applyAlignment="1" applyProtection="1">
      <alignment horizontal="left" vertical="center" wrapText="1"/>
      <protection locked="0" hidden="1"/>
    </xf>
    <xf numFmtId="0" fontId="19" fillId="9" borderId="11" xfId="0" applyFont="1" applyFill="1" applyBorder="1" applyAlignment="1" applyProtection="1">
      <alignment horizontal="center" vertical="center"/>
      <protection hidden="1"/>
    </xf>
    <xf numFmtId="0" fontId="19" fillId="9" borderId="13" xfId="0" applyFont="1" applyFill="1" applyBorder="1" applyAlignment="1" applyProtection="1">
      <alignment horizontal="center" vertical="center"/>
      <protection hidden="1"/>
    </xf>
    <xf numFmtId="0" fontId="19" fillId="9" borderId="12" xfId="0" applyFont="1" applyFill="1" applyBorder="1" applyAlignment="1" applyProtection="1">
      <alignment horizontal="center" vertical="center"/>
      <protection hidden="1"/>
    </xf>
    <xf numFmtId="0" fontId="78" fillId="29" borderId="3" xfId="1" applyFont="1" applyFill="1" applyBorder="1" applyAlignment="1" applyProtection="1">
      <alignment horizontal="center" vertical="center" wrapText="1"/>
    </xf>
    <xf numFmtId="0" fontId="79" fillId="29" borderId="4" xfId="1" applyFont="1" applyFill="1" applyBorder="1" applyAlignment="1" applyProtection="1">
      <alignment horizontal="center" vertical="center"/>
    </xf>
    <xf numFmtId="0" fontId="79" fillId="29" borderId="5" xfId="1" applyFont="1" applyFill="1" applyBorder="1" applyAlignment="1" applyProtection="1">
      <alignment horizontal="center" vertical="center"/>
    </xf>
    <xf numFmtId="0" fontId="79" fillId="29" borderId="1" xfId="1" applyFont="1" applyFill="1" applyBorder="1" applyAlignment="1" applyProtection="1">
      <alignment horizontal="center" vertical="center"/>
    </xf>
    <xf numFmtId="0" fontId="79" fillId="29" borderId="0" xfId="1" applyFont="1" applyFill="1" applyBorder="1" applyAlignment="1" applyProtection="1">
      <alignment horizontal="center" vertical="center"/>
    </xf>
    <xf numFmtId="0" fontId="79" fillId="29" borderId="24" xfId="1" applyFont="1" applyFill="1" applyBorder="1" applyAlignment="1" applyProtection="1">
      <alignment horizontal="center" vertical="center"/>
    </xf>
    <xf numFmtId="0" fontId="79" fillId="29" borderId="6" xfId="1" applyFont="1" applyFill="1" applyBorder="1" applyAlignment="1" applyProtection="1">
      <alignment horizontal="center" vertical="center"/>
    </xf>
    <xf numFmtId="0" fontId="79" fillId="29" borderId="7" xfId="1" applyFont="1" applyFill="1" applyBorder="1" applyAlignment="1" applyProtection="1">
      <alignment horizontal="center" vertical="center"/>
    </xf>
    <xf numFmtId="0" fontId="79" fillId="29" borderId="8" xfId="1" applyFont="1" applyFill="1" applyBorder="1" applyAlignment="1" applyProtection="1">
      <alignment horizontal="center" vertical="center"/>
    </xf>
    <xf numFmtId="0" fontId="16" fillId="13" borderId="11" xfId="0" applyFont="1" applyFill="1" applyBorder="1" applyAlignment="1" applyProtection="1">
      <alignment horizontal="center" vertical="center" wrapText="1"/>
      <protection hidden="1"/>
    </xf>
    <xf numFmtId="0" fontId="16" fillId="13" borderId="12" xfId="0" applyFont="1" applyFill="1" applyBorder="1" applyAlignment="1" applyProtection="1">
      <alignment horizontal="center" vertical="center" wrapText="1"/>
      <protection hidden="1"/>
    </xf>
    <xf numFmtId="0" fontId="155" fillId="2" borderId="3" xfId="0" applyFont="1" applyFill="1" applyBorder="1" applyAlignment="1" applyProtection="1">
      <alignment horizontal="center" vertical="center" wrapText="1"/>
      <protection hidden="1"/>
    </xf>
    <xf numFmtId="0" fontId="155" fillId="2" borderId="4" xfId="0" applyFont="1" applyFill="1" applyBorder="1" applyAlignment="1" applyProtection="1">
      <alignment horizontal="center" vertical="center" wrapText="1"/>
      <protection hidden="1"/>
    </xf>
    <xf numFmtId="0" fontId="155" fillId="2" borderId="5" xfId="0" applyFont="1" applyFill="1" applyBorder="1" applyAlignment="1" applyProtection="1">
      <alignment horizontal="center" vertical="center" wrapText="1"/>
      <protection hidden="1"/>
    </xf>
    <xf numFmtId="0" fontId="155" fillId="2" borderId="1" xfId="0" applyFont="1" applyFill="1" applyBorder="1" applyAlignment="1" applyProtection="1">
      <alignment horizontal="center" vertical="center" wrapText="1"/>
      <protection hidden="1"/>
    </xf>
    <xf numFmtId="0" fontId="155" fillId="2" borderId="0" xfId="0" applyFont="1" applyFill="1" applyBorder="1" applyAlignment="1" applyProtection="1">
      <alignment horizontal="center" vertical="center" wrapText="1"/>
      <protection hidden="1"/>
    </xf>
    <xf numFmtId="0" fontId="155" fillId="2" borderId="24" xfId="0" applyFont="1" applyFill="1" applyBorder="1" applyAlignment="1" applyProtection="1">
      <alignment horizontal="center" vertical="center" wrapText="1"/>
      <protection hidden="1"/>
    </xf>
    <xf numFmtId="0" fontId="155" fillId="2" borderId="6" xfId="0" applyFont="1" applyFill="1" applyBorder="1" applyAlignment="1" applyProtection="1">
      <alignment horizontal="center" vertical="center" wrapText="1"/>
      <protection hidden="1"/>
    </xf>
    <xf numFmtId="0" fontId="155" fillId="2" borderId="7" xfId="0" applyFont="1" applyFill="1" applyBorder="1" applyAlignment="1" applyProtection="1">
      <alignment horizontal="center" vertical="center" wrapText="1"/>
      <protection hidden="1"/>
    </xf>
    <xf numFmtId="0" fontId="155" fillId="2" borderId="8" xfId="0" applyFont="1" applyFill="1" applyBorder="1" applyAlignment="1" applyProtection="1">
      <alignment horizontal="center" vertical="center" wrapText="1"/>
      <protection hidden="1"/>
    </xf>
    <xf numFmtId="0" fontId="27" fillId="5" borderId="2" xfId="0" applyFont="1" applyFill="1" applyBorder="1" applyAlignment="1" applyProtection="1">
      <alignment horizontal="center" vertical="center" wrapText="1"/>
      <protection hidden="1"/>
    </xf>
    <xf numFmtId="0" fontId="27" fillId="5" borderId="2" xfId="0" applyFont="1" applyFill="1" applyBorder="1" applyAlignment="1" applyProtection="1">
      <alignment horizontal="center" vertical="center"/>
      <protection hidden="1"/>
    </xf>
    <xf numFmtId="0" fontId="23" fillId="12" borderId="2" xfId="0" applyFont="1" applyFill="1" applyBorder="1" applyAlignment="1" applyProtection="1">
      <alignment horizontal="left" vertical="center" wrapText="1"/>
      <protection locked="0" hidden="1"/>
    </xf>
    <xf numFmtId="0" fontId="1" fillId="12" borderId="2" xfId="1" applyFill="1" applyBorder="1" applyAlignment="1" applyProtection="1">
      <alignment horizontal="left" vertical="center" wrapText="1"/>
      <protection locked="0" hidden="1"/>
    </xf>
    <xf numFmtId="0" fontId="24" fillId="12" borderId="2" xfId="0" applyFont="1" applyFill="1" applyBorder="1" applyAlignment="1" applyProtection="1">
      <alignment horizontal="left" vertical="center" wrapText="1"/>
      <protection locked="0" hidden="1"/>
    </xf>
    <xf numFmtId="0" fontId="23" fillId="14" borderId="2" xfId="0" applyFont="1" applyFill="1" applyBorder="1" applyAlignment="1" applyProtection="1">
      <alignment horizontal="left" vertical="center" wrapText="1"/>
      <protection hidden="1"/>
    </xf>
    <xf numFmtId="49" fontId="25" fillId="12" borderId="2" xfId="0" applyNumberFormat="1" applyFont="1" applyFill="1" applyBorder="1" applyAlignment="1" applyProtection="1">
      <alignment horizontal="center" vertical="center" wrapText="1"/>
      <protection locked="0" hidden="1"/>
    </xf>
    <xf numFmtId="0" fontId="148" fillId="18" borderId="1" xfId="0" applyFont="1" applyFill="1" applyBorder="1" applyAlignment="1" applyProtection="1">
      <alignment horizontal="center" vertical="center"/>
      <protection hidden="1"/>
    </xf>
    <xf numFmtId="0" fontId="148" fillId="18" borderId="0" xfId="0" applyFont="1" applyFill="1" applyAlignment="1" applyProtection="1">
      <alignment horizontal="center" vertical="center"/>
      <protection hidden="1"/>
    </xf>
    <xf numFmtId="0" fontId="149" fillId="3" borderId="1" xfId="0" applyFont="1" applyFill="1" applyBorder="1" applyAlignment="1">
      <alignment horizontal="center" vertical="center" wrapText="1"/>
    </xf>
    <xf numFmtId="0" fontId="149" fillId="3" borderId="0" xfId="0" applyFont="1" applyFill="1" applyBorder="1" applyAlignment="1">
      <alignment horizontal="center" vertical="center" wrapText="1"/>
    </xf>
    <xf numFmtId="0" fontId="10" fillId="12" borderId="2" xfId="0" applyFont="1" applyFill="1" applyBorder="1" applyAlignment="1" applyProtection="1">
      <alignment horizontal="left" vertical="center" wrapText="1"/>
      <protection hidden="1"/>
    </xf>
    <xf numFmtId="0" fontId="1" fillId="15" borderId="3" xfId="1" applyFill="1" applyBorder="1" applyAlignment="1" applyProtection="1">
      <alignment horizontal="center" vertical="center" wrapText="1"/>
      <protection hidden="1"/>
    </xf>
    <xf numFmtId="0" fontId="1" fillId="15" borderId="4" xfId="1" applyFill="1" applyBorder="1" applyAlignment="1" applyProtection="1">
      <alignment horizontal="center" vertical="center" wrapText="1"/>
      <protection hidden="1"/>
    </xf>
    <xf numFmtId="0" fontId="1" fillId="15" borderId="5" xfId="1" applyFill="1" applyBorder="1" applyAlignment="1" applyProtection="1">
      <alignment horizontal="center" vertical="center" wrapText="1"/>
      <protection hidden="1"/>
    </xf>
    <xf numFmtId="0" fontId="1" fillId="15" borderId="1" xfId="1" applyFill="1" applyBorder="1" applyAlignment="1" applyProtection="1">
      <alignment horizontal="center" vertical="center" wrapText="1"/>
      <protection hidden="1"/>
    </xf>
    <xf numFmtId="0" fontId="1" fillId="15" borderId="0" xfId="1" applyFill="1" applyBorder="1" applyAlignment="1" applyProtection="1">
      <alignment horizontal="center" vertical="center" wrapText="1"/>
      <protection hidden="1"/>
    </xf>
    <xf numFmtId="0" fontId="1" fillId="15" borderId="24" xfId="1" applyFill="1" applyBorder="1" applyAlignment="1" applyProtection="1">
      <alignment horizontal="center" vertical="center" wrapText="1"/>
      <protection hidden="1"/>
    </xf>
    <xf numFmtId="0" fontId="1" fillId="16" borderId="11" xfId="1" applyFill="1" applyBorder="1" applyAlignment="1" applyProtection="1">
      <alignment horizontal="center" vertical="center" shrinkToFit="1"/>
      <protection hidden="1"/>
    </xf>
    <xf numFmtId="0" fontId="1" fillId="16" borderId="13" xfId="1" applyFill="1" applyBorder="1" applyAlignment="1" applyProtection="1">
      <alignment horizontal="center" vertical="center" shrinkToFit="1"/>
      <protection hidden="1"/>
    </xf>
    <xf numFmtId="0" fontId="1" fillId="16" borderId="12" xfId="1" applyFill="1" applyBorder="1" applyAlignment="1" applyProtection="1">
      <alignment horizontal="center" vertical="center" shrinkToFit="1"/>
      <protection hidden="1"/>
    </xf>
    <xf numFmtId="0" fontId="25" fillId="12" borderId="2" xfId="0" applyFont="1" applyFill="1" applyBorder="1" applyAlignment="1" applyProtection="1">
      <alignment horizontal="center" vertical="center" wrapText="1"/>
      <protection locked="0" hidden="1"/>
    </xf>
    <xf numFmtId="0" fontId="1" fillId="9" borderId="9" xfId="1" applyFill="1" applyBorder="1" applyAlignment="1" applyProtection="1">
      <alignment horizontal="center" vertical="center"/>
      <protection locked="0"/>
    </xf>
    <xf numFmtId="0" fontId="1" fillId="9" borderId="23" xfId="1" applyFill="1" applyBorder="1" applyAlignment="1" applyProtection="1">
      <alignment horizontal="center" vertical="center"/>
      <protection locked="0"/>
    </xf>
    <xf numFmtId="0" fontId="1" fillId="9" borderId="10" xfId="1" applyFill="1" applyBorder="1" applyAlignment="1" applyProtection="1">
      <alignment horizontal="center" vertical="center"/>
      <protection locked="0"/>
    </xf>
    <xf numFmtId="0" fontId="6" fillId="10" borderId="2" xfId="0" applyFont="1" applyFill="1" applyBorder="1" applyAlignment="1" applyProtection="1">
      <alignment horizontal="center" vertical="center" wrapText="1"/>
      <protection hidden="1"/>
    </xf>
    <xf numFmtId="0" fontId="7" fillId="9" borderId="9" xfId="2" applyFont="1" applyFill="1" applyBorder="1" applyAlignment="1" applyProtection="1">
      <alignment horizontal="center" vertical="center"/>
      <protection locked="0"/>
    </xf>
    <xf numFmtId="0" fontId="7" fillId="9" borderId="23" xfId="2" applyFont="1" applyFill="1" applyBorder="1" applyAlignment="1" applyProtection="1">
      <alignment horizontal="center" vertical="center"/>
      <protection locked="0"/>
    </xf>
    <xf numFmtId="0" fontId="7" fillId="9" borderId="10" xfId="2" applyFont="1" applyFill="1" applyBorder="1" applyAlignment="1" applyProtection="1">
      <alignment horizontal="center" vertical="center"/>
      <protection locked="0"/>
    </xf>
    <xf numFmtId="0" fontId="8" fillId="11" borderId="2" xfId="0" applyFont="1" applyFill="1" applyBorder="1" applyAlignment="1" applyProtection="1">
      <alignment horizontal="center" vertical="center"/>
      <protection hidden="1"/>
    </xf>
    <xf numFmtId="0" fontId="9" fillId="28" borderId="2" xfId="0" applyFont="1" applyFill="1" applyBorder="1" applyAlignment="1" applyProtection="1">
      <alignment horizontal="center" vertical="center"/>
      <protection hidden="1"/>
    </xf>
    <xf numFmtId="0" fontId="1" fillId="15" borderId="11" xfId="1" applyFill="1" applyBorder="1" applyAlignment="1" applyProtection="1">
      <alignment horizontal="center" vertical="center"/>
      <protection hidden="1"/>
    </xf>
    <xf numFmtId="0" fontId="1" fillId="15" borderId="12" xfId="1" applyFill="1" applyBorder="1" applyAlignment="1" applyProtection="1">
      <alignment horizontal="center" vertical="center"/>
      <protection hidden="1"/>
    </xf>
    <xf numFmtId="0" fontId="1" fillId="15" borderId="11" xfId="1" applyFill="1" applyBorder="1" applyAlignment="1" applyProtection="1">
      <alignment horizontal="center" vertical="center" wrapText="1"/>
      <protection hidden="1"/>
    </xf>
    <xf numFmtId="0" fontId="1" fillId="15" borderId="12" xfId="1" applyFill="1" applyBorder="1" applyAlignment="1" applyProtection="1">
      <alignment horizontal="center" vertical="center" wrapText="1"/>
      <protection hidden="1"/>
    </xf>
    <xf numFmtId="0" fontId="1" fillId="15" borderId="3" xfId="1" applyFill="1" applyBorder="1" applyAlignment="1" applyProtection="1">
      <alignment horizontal="center" vertical="center"/>
    </xf>
    <xf numFmtId="0" fontId="1" fillId="15" borderId="4" xfId="1" applyFill="1" applyBorder="1" applyAlignment="1" applyProtection="1">
      <alignment horizontal="center" vertical="center"/>
    </xf>
    <xf numFmtId="0" fontId="1" fillId="15" borderId="5" xfId="1" applyFill="1" applyBorder="1" applyAlignment="1" applyProtection="1">
      <alignment horizontal="center" vertical="center"/>
    </xf>
    <xf numFmtId="0" fontId="1" fillId="15" borderId="6" xfId="1" applyFill="1" applyBorder="1" applyAlignment="1" applyProtection="1">
      <alignment horizontal="center" vertical="center"/>
    </xf>
    <xf numFmtId="0" fontId="1" fillId="15" borderId="7" xfId="1" applyFill="1" applyBorder="1" applyAlignment="1" applyProtection="1">
      <alignment horizontal="center" vertical="center"/>
    </xf>
    <xf numFmtId="0" fontId="1" fillId="15" borderId="8" xfId="1" applyFill="1" applyBorder="1" applyAlignment="1" applyProtection="1">
      <alignment horizontal="center" vertical="center"/>
    </xf>
    <xf numFmtId="0" fontId="13" fillId="9" borderId="11" xfId="0" applyFont="1" applyFill="1" applyBorder="1" applyAlignment="1" applyProtection="1">
      <alignment horizontal="center" vertical="center"/>
      <protection hidden="1"/>
    </xf>
    <xf numFmtId="0" fontId="13" fillId="9" borderId="12" xfId="0" applyFont="1" applyFill="1" applyBorder="1" applyAlignment="1" applyProtection="1">
      <alignment horizontal="center" vertical="center"/>
      <protection hidden="1"/>
    </xf>
    <xf numFmtId="0" fontId="13" fillId="9" borderId="13" xfId="0" applyFont="1" applyFill="1" applyBorder="1" applyAlignment="1" applyProtection="1">
      <alignment horizontal="center" vertical="center"/>
      <protection hidden="1"/>
    </xf>
    <xf numFmtId="0" fontId="13" fillId="9" borderId="2" xfId="0" applyFont="1" applyFill="1" applyBorder="1" applyAlignment="1" applyProtection="1">
      <alignment horizontal="center" vertical="center"/>
      <protection hidden="1"/>
    </xf>
    <xf numFmtId="0" fontId="15" fillId="13" borderId="2" xfId="0" applyFont="1" applyFill="1" applyBorder="1" applyAlignment="1" applyProtection="1">
      <alignment horizontal="center" vertical="center"/>
      <protection hidden="1"/>
    </xf>
    <xf numFmtId="49" fontId="12" fillId="12" borderId="2" xfId="0" applyNumberFormat="1" applyFont="1" applyFill="1" applyBorder="1" applyAlignment="1" applyProtection="1">
      <alignment horizontal="left" vertical="center" wrapText="1"/>
      <protection locked="0" hidden="1"/>
    </xf>
    <xf numFmtId="49" fontId="11" fillId="12" borderId="2" xfId="0" applyNumberFormat="1" applyFont="1" applyFill="1" applyBorder="1" applyAlignment="1" applyProtection="1">
      <alignment horizontal="left" vertical="center" wrapText="1"/>
      <protection locked="0" hidden="1"/>
    </xf>
    <xf numFmtId="0" fontId="30" fillId="17" borderId="2" xfId="0" applyFont="1" applyFill="1" applyBorder="1" applyAlignment="1">
      <alignment horizontal="center" vertical="center"/>
    </xf>
    <xf numFmtId="0" fontId="41" fillId="14" borderId="2" xfId="0" applyFont="1" applyFill="1" applyBorder="1" applyAlignment="1" applyProtection="1">
      <alignment horizontal="center" vertical="center"/>
      <protection hidden="1"/>
    </xf>
    <xf numFmtId="0" fontId="39" fillId="14" borderId="9" xfId="0" applyFont="1" applyFill="1" applyBorder="1" applyAlignment="1" applyProtection="1">
      <alignment horizontal="center" vertical="center" wrapText="1"/>
      <protection hidden="1"/>
    </xf>
    <xf numFmtId="0" fontId="39" fillId="14" borderId="10" xfId="0" applyFont="1" applyFill="1" applyBorder="1" applyAlignment="1" applyProtection="1">
      <alignment horizontal="center" vertical="center" wrapText="1"/>
      <protection hidden="1"/>
    </xf>
    <xf numFmtId="0" fontId="39" fillId="14" borderId="9" xfId="0" applyFont="1" applyFill="1" applyBorder="1" applyAlignment="1" applyProtection="1">
      <alignment horizontal="center" vertical="center" textRotation="90" wrapText="1"/>
      <protection hidden="1"/>
    </xf>
    <xf numFmtId="0" fontId="39" fillId="14" borderId="10" xfId="0" applyFont="1" applyFill="1" applyBorder="1" applyAlignment="1" applyProtection="1">
      <alignment horizontal="center" vertical="center" textRotation="90" wrapText="1"/>
      <protection hidden="1"/>
    </xf>
    <xf numFmtId="0" fontId="39" fillId="14" borderId="2" xfId="0" applyFont="1" applyFill="1" applyBorder="1" applyAlignment="1" applyProtection="1">
      <alignment horizontal="center" vertical="center"/>
      <protection hidden="1"/>
    </xf>
    <xf numFmtId="0" fontId="39" fillId="14" borderId="9" xfId="0" applyNumberFormat="1" applyFont="1" applyFill="1" applyBorder="1" applyAlignment="1" applyProtection="1">
      <alignment horizontal="center" vertical="center" textRotation="90" wrapText="1"/>
      <protection hidden="1"/>
    </xf>
    <xf numFmtId="0" fontId="39" fillId="14" borderId="10" xfId="0" applyNumberFormat="1" applyFont="1" applyFill="1" applyBorder="1" applyAlignment="1" applyProtection="1">
      <alignment horizontal="center" vertical="center" textRotation="90" wrapText="1"/>
      <protection hidden="1"/>
    </xf>
    <xf numFmtId="0" fontId="40" fillId="14" borderId="9" xfId="0" applyFont="1" applyFill="1" applyBorder="1" applyAlignment="1" applyProtection="1">
      <alignment horizontal="center" vertical="center" textRotation="90" wrapText="1"/>
      <protection hidden="1"/>
    </xf>
    <xf numFmtId="0" fontId="40" fillId="14" borderId="10" xfId="0" applyFont="1" applyFill="1" applyBorder="1" applyAlignment="1" applyProtection="1">
      <alignment horizontal="center" vertical="center" textRotation="90" wrapText="1"/>
      <protection hidden="1"/>
    </xf>
    <xf numFmtId="0" fontId="39" fillId="14" borderId="9" xfId="0" applyFont="1" applyFill="1" applyBorder="1" applyAlignment="1" applyProtection="1">
      <alignment vertical="center" wrapText="1"/>
      <protection hidden="1"/>
    </xf>
    <xf numFmtId="0" fontId="39" fillId="14" borderId="10" xfId="0" applyFont="1" applyFill="1" applyBorder="1" applyAlignment="1" applyProtection="1">
      <alignment vertical="center" wrapText="1"/>
      <protection hidden="1"/>
    </xf>
    <xf numFmtId="0" fontId="39" fillId="14" borderId="9" xfId="0" applyFont="1" applyFill="1" applyBorder="1" applyAlignment="1" applyProtection="1">
      <alignment horizontal="left" vertical="center" wrapText="1"/>
      <protection hidden="1"/>
    </xf>
    <xf numFmtId="0" fontId="39" fillId="14" borderId="10" xfId="0" applyFont="1" applyFill="1" applyBorder="1" applyAlignment="1" applyProtection="1">
      <alignment horizontal="left" vertical="center" wrapText="1"/>
      <protection hidden="1"/>
    </xf>
    <xf numFmtId="0" fontId="34" fillId="18" borderId="11" xfId="1" applyFont="1" applyFill="1" applyBorder="1" applyAlignment="1" applyProtection="1">
      <alignment horizontal="center" vertical="center"/>
      <protection hidden="1"/>
    </xf>
    <xf numFmtId="0" fontId="34" fillId="18" borderId="3" xfId="1" applyFont="1" applyFill="1" applyBorder="1" applyAlignment="1" applyProtection="1">
      <alignment horizontal="center" vertical="center"/>
      <protection hidden="1"/>
    </xf>
    <xf numFmtId="0" fontId="35" fillId="15" borderId="3" xfId="1" applyFont="1" applyFill="1" applyBorder="1" applyAlignment="1" applyProtection="1">
      <alignment horizontal="center" vertical="center"/>
      <protection hidden="1"/>
    </xf>
    <xf numFmtId="0" fontId="35" fillId="15" borderId="4" xfId="1" applyFont="1" applyFill="1" applyBorder="1" applyAlignment="1" applyProtection="1">
      <alignment horizontal="center" vertical="center"/>
      <protection hidden="1"/>
    </xf>
    <xf numFmtId="0" fontId="35" fillId="15" borderId="1" xfId="1" applyFont="1" applyFill="1" applyBorder="1" applyAlignment="1" applyProtection="1">
      <alignment horizontal="center" vertical="center"/>
      <protection hidden="1"/>
    </xf>
    <xf numFmtId="0" fontId="35" fillId="15" borderId="0" xfId="1" applyFont="1" applyFill="1" applyBorder="1" applyAlignment="1" applyProtection="1">
      <alignment horizontal="center" vertical="center"/>
      <protection hidden="1"/>
    </xf>
    <xf numFmtId="0" fontId="35" fillId="15" borderId="6" xfId="1" applyFont="1" applyFill="1" applyBorder="1" applyAlignment="1" applyProtection="1">
      <alignment horizontal="center" vertical="center"/>
      <protection hidden="1"/>
    </xf>
    <xf numFmtId="0" fontId="35" fillId="15" borderId="7" xfId="1" applyFont="1" applyFill="1" applyBorder="1" applyAlignment="1" applyProtection="1">
      <alignment horizontal="center" vertical="center"/>
      <protection hidden="1"/>
    </xf>
    <xf numFmtId="0" fontId="35" fillId="15" borderId="5" xfId="1" applyFont="1" applyFill="1" applyBorder="1" applyAlignment="1" applyProtection="1">
      <alignment horizontal="center" vertical="center"/>
      <protection hidden="1"/>
    </xf>
    <xf numFmtId="0" fontId="35" fillId="15" borderId="24" xfId="1" applyFont="1" applyFill="1" applyBorder="1" applyAlignment="1" applyProtection="1">
      <alignment horizontal="center" vertical="center"/>
      <protection hidden="1"/>
    </xf>
    <xf numFmtId="0" fontId="35" fillId="15" borderId="8" xfId="1" applyFont="1" applyFill="1" applyBorder="1" applyAlignment="1" applyProtection="1">
      <alignment horizontal="center" vertical="center"/>
      <protection hidden="1"/>
    </xf>
    <xf numFmtId="0" fontId="36" fillId="15" borderId="23" xfId="1" applyFont="1" applyFill="1" applyBorder="1" applyAlignment="1" applyProtection="1">
      <alignment horizontal="center" textRotation="90"/>
      <protection hidden="1"/>
    </xf>
    <xf numFmtId="0" fontId="36" fillId="15" borderId="10" xfId="1" applyFont="1" applyFill="1" applyBorder="1" applyAlignment="1" applyProtection="1">
      <alignment horizontal="center" textRotation="90"/>
      <protection hidden="1"/>
    </xf>
    <xf numFmtId="0" fontId="37" fillId="15" borderId="1" xfId="0" applyFont="1" applyFill="1" applyBorder="1" applyAlignment="1" applyProtection="1">
      <alignment horizontal="center" vertical="center"/>
      <protection hidden="1"/>
    </xf>
    <xf numFmtId="0" fontId="37" fillId="15" borderId="0" xfId="0" applyFont="1" applyFill="1" applyBorder="1" applyAlignment="1" applyProtection="1">
      <alignment horizontal="center" vertical="center"/>
      <protection hidden="1"/>
    </xf>
    <xf numFmtId="0" fontId="37" fillId="15" borderId="6" xfId="0" applyFont="1" applyFill="1" applyBorder="1" applyAlignment="1" applyProtection="1">
      <alignment horizontal="center" vertical="center"/>
      <protection hidden="1"/>
    </xf>
    <xf numFmtId="0" fontId="37" fillId="15" borderId="7" xfId="0" applyFont="1" applyFill="1" applyBorder="1" applyAlignment="1" applyProtection="1">
      <alignment horizontal="center" vertical="center"/>
      <protection hidden="1"/>
    </xf>
    <xf numFmtId="0" fontId="33" fillId="16" borderId="2" xfId="0" applyFont="1" applyFill="1" applyBorder="1" applyAlignment="1" applyProtection="1">
      <alignment horizontal="left"/>
      <protection hidden="1"/>
    </xf>
    <xf numFmtId="0" fontId="33" fillId="16" borderId="11" xfId="0" applyFont="1" applyFill="1" applyBorder="1" applyAlignment="1" applyProtection="1">
      <alignment horizontal="center"/>
      <protection hidden="1"/>
    </xf>
    <xf numFmtId="0" fontId="33" fillId="16" borderId="13" xfId="0" applyFont="1" applyFill="1" applyBorder="1" applyAlignment="1" applyProtection="1">
      <alignment horizontal="center"/>
      <protection hidden="1"/>
    </xf>
    <xf numFmtId="0" fontId="33" fillId="16" borderId="13" xfId="0" applyFont="1" applyFill="1" applyBorder="1" applyAlignment="1" applyProtection="1">
      <alignment horizontal="left"/>
      <protection hidden="1"/>
    </xf>
    <xf numFmtId="0" fontId="33" fillId="16" borderId="12" xfId="0" applyFont="1" applyFill="1" applyBorder="1" applyAlignment="1" applyProtection="1">
      <alignment horizontal="center"/>
      <protection hidden="1"/>
    </xf>
    <xf numFmtId="0" fontId="33" fillId="16" borderId="11" xfId="0" quotePrefix="1" applyNumberFormat="1" applyFont="1" applyFill="1" applyBorder="1" applyAlignment="1" applyProtection="1">
      <alignment horizontal="center"/>
    </xf>
    <xf numFmtId="0" fontId="33" fillId="16" borderId="13" xfId="0" quotePrefix="1" applyNumberFormat="1" applyFont="1" applyFill="1" applyBorder="1" applyAlignment="1" applyProtection="1">
      <alignment horizontal="center"/>
    </xf>
    <xf numFmtId="0" fontId="33" fillId="16" borderId="12" xfId="0" quotePrefix="1" applyNumberFormat="1" applyFont="1" applyFill="1" applyBorder="1" applyAlignment="1" applyProtection="1">
      <alignment horizontal="center"/>
    </xf>
    <xf numFmtId="0" fontId="33" fillId="16" borderId="11" xfId="0" quotePrefix="1" applyFont="1" applyFill="1" applyBorder="1" applyAlignment="1" applyProtection="1">
      <alignment horizontal="left"/>
      <protection hidden="1"/>
    </xf>
    <xf numFmtId="0" fontId="33" fillId="16" borderId="12" xfId="0" quotePrefix="1" applyFont="1" applyFill="1" applyBorder="1" applyAlignment="1" applyProtection="1">
      <alignment horizontal="left"/>
      <protection hidden="1"/>
    </xf>
    <xf numFmtId="0" fontId="33" fillId="16" borderId="2" xfId="0" applyFont="1" applyFill="1" applyBorder="1" applyAlignment="1" applyProtection="1">
      <alignment horizontal="center"/>
      <protection hidden="1"/>
    </xf>
    <xf numFmtId="0" fontId="38" fillId="16" borderId="11" xfId="0" applyFont="1" applyFill="1" applyBorder="1" applyAlignment="1" applyProtection="1">
      <alignment horizontal="center"/>
      <protection hidden="1"/>
    </xf>
    <xf numFmtId="0" fontId="38" fillId="16" borderId="13" xfId="0" applyFont="1" applyFill="1" applyBorder="1" applyAlignment="1" applyProtection="1">
      <alignment horizontal="center"/>
      <protection hidden="1"/>
    </xf>
    <xf numFmtId="0" fontId="38" fillId="16" borderId="12" xfId="0" applyFont="1" applyFill="1" applyBorder="1" applyAlignment="1" applyProtection="1">
      <alignment horizontal="center"/>
      <protection hidden="1"/>
    </xf>
    <xf numFmtId="0" fontId="38" fillId="16" borderId="2" xfId="0" applyFont="1" applyFill="1" applyBorder="1" applyAlignment="1" applyProtection="1">
      <alignment horizontal="left"/>
      <protection hidden="1"/>
    </xf>
    <xf numFmtId="0" fontId="27" fillId="16" borderId="11" xfId="0" applyFont="1" applyFill="1" applyBorder="1" applyAlignment="1" applyProtection="1">
      <alignment horizontal="center"/>
      <protection hidden="1"/>
    </xf>
    <xf numFmtId="0" fontId="27" fillId="16" borderId="12" xfId="0" applyFont="1" applyFill="1" applyBorder="1" applyAlignment="1" applyProtection="1">
      <alignment horizontal="center"/>
      <protection hidden="1"/>
    </xf>
    <xf numFmtId="1" fontId="43" fillId="16" borderId="11" xfId="1" applyNumberFormat="1" applyFont="1" applyFill="1" applyBorder="1" applyAlignment="1" applyProtection="1">
      <alignment horizontal="center"/>
      <protection hidden="1"/>
    </xf>
    <xf numFmtId="1" fontId="43" fillId="16" borderId="12" xfId="1" applyNumberFormat="1" applyFont="1" applyFill="1" applyBorder="1" applyAlignment="1" applyProtection="1">
      <alignment horizontal="center"/>
      <protection hidden="1"/>
    </xf>
    <xf numFmtId="0" fontId="146" fillId="7" borderId="0" xfId="0" applyFont="1" applyFill="1" applyAlignment="1" applyProtection="1">
      <alignment horizontal="center"/>
      <protection hidden="1"/>
    </xf>
    <xf numFmtId="0" fontId="0" fillId="7" borderId="0" xfId="0" applyFill="1" applyAlignment="1" applyProtection="1">
      <alignment horizontal="center"/>
      <protection hidden="1"/>
    </xf>
    <xf numFmtId="0" fontId="148" fillId="39" borderId="7" xfId="0" applyFont="1" applyFill="1" applyBorder="1" applyAlignment="1">
      <alignment horizontal="center"/>
    </xf>
    <xf numFmtId="2" fontId="138" fillId="0" borderId="2" xfId="0" applyNumberFormat="1" applyFont="1" applyBorder="1" applyAlignment="1" applyProtection="1">
      <alignment horizontal="center" vertical="center" wrapText="1"/>
      <protection hidden="1"/>
    </xf>
    <xf numFmtId="0" fontId="138" fillId="0" borderId="2" xfId="0" applyFont="1" applyBorder="1" applyAlignment="1" applyProtection="1">
      <alignment horizontal="center" vertical="center" wrapText="1"/>
      <protection hidden="1"/>
    </xf>
    <xf numFmtId="2" fontId="140" fillId="32" borderId="2" xfId="0" applyNumberFormat="1" applyFont="1" applyFill="1" applyBorder="1" applyAlignment="1" applyProtection="1">
      <alignment horizontal="center" vertical="center" wrapText="1"/>
      <protection hidden="1"/>
    </xf>
    <xf numFmtId="2" fontId="94" fillId="0" borderId="2" xfId="0" applyNumberFormat="1" applyFont="1" applyBorder="1" applyAlignment="1" applyProtection="1">
      <alignment horizontal="center" vertical="center" wrapText="1"/>
      <protection hidden="1"/>
    </xf>
    <xf numFmtId="0" fontId="160" fillId="11" borderId="4" xfId="0" applyFont="1" applyFill="1" applyBorder="1" applyAlignment="1">
      <alignment horizontal="center"/>
    </xf>
    <xf numFmtId="0" fontId="158" fillId="15" borderId="2" xfId="0" applyFont="1" applyFill="1" applyBorder="1" applyAlignment="1">
      <alignment horizontal="center" vertical="center"/>
    </xf>
    <xf numFmtId="0" fontId="82" fillId="23" borderId="2" xfId="0" applyFont="1" applyFill="1" applyBorder="1" applyAlignment="1" applyProtection="1">
      <alignment horizontal="center" vertical="center" wrapText="1"/>
      <protection hidden="1"/>
    </xf>
    <xf numFmtId="0" fontId="143" fillId="19" borderId="2" xfId="0" applyFont="1" applyFill="1" applyBorder="1" applyAlignment="1" applyProtection="1">
      <alignment horizontal="center" vertical="center"/>
      <protection hidden="1"/>
    </xf>
    <xf numFmtId="0" fontId="82" fillId="23" borderId="2" xfId="0" applyFont="1" applyFill="1" applyBorder="1" applyAlignment="1" applyProtection="1">
      <alignment horizontal="center" vertical="center"/>
      <protection hidden="1"/>
    </xf>
    <xf numFmtId="0" fontId="60" fillId="20" borderId="2" xfId="1" applyFont="1" applyFill="1" applyBorder="1" applyAlignment="1" applyProtection="1">
      <alignment horizontal="center"/>
      <protection hidden="1"/>
    </xf>
    <xf numFmtId="0" fontId="46" fillId="11" borderId="2" xfId="0" applyFont="1" applyFill="1" applyBorder="1" applyAlignment="1" applyProtection="1">
      <alignment horizontal="center"/>
      <protection hidden="1"/>
    </xf>
    <xf numFmtId="0" fontId="62" fillId="27" borderId="11" xfId="0" applyFont="1" applyFill="1" applyBorder="1" applyAlignment="1" applyProtection="1">
      <alignment horizontal="center"/>
      <protection hidden="1"/>
    </xf>
    <xf numFmtId="0" fontId="62" fillId="27" borderId="13" xfId="0" applyFont="1" applyFill="1" applyBorder="1" applyAlignment="1" applyProtection="1">
      <alignment horizontal="center"/>
      <protection hidden="1"/>
    </xf>
    <xf numFmtId="0" fontId="62" fillId="27" borderId="2" xfId="0" applyFont="1" applyFill="1" applyBorder="1" applyAlignment="1" applyProtection="1">
      <alignment horizontal="center"/>
      <protection hidden="1"/>
    </xf>
    <xf numFmtId="0" fontId="58" fillId="27" borderId="81" xfId="0" applyFont="1" applyFill="1" applyBorder="1" applyAlignment="1" applyProtection="1">
      <alignment horizontal="center"/>
      <protection hidden="1"/>
    </xf>
    <xf numFmtId="0" fontId="60" fillId="20" borderId="81" xfId="1" applyFont="1" applyFill="1" applyBorder="1" applyAlignment="1" applyProtection="1">
      <alignment horizontal="center"/>
      <protection hidden="1"/>
    </xf>
    <xf numFmtId="0" fontId="145" fillId="11" borderId="81" xfId="0" applyFont="1" applyFill="1" applyBorder="1" applyAlignment="1" applyProtection="1">
      <alignment horizontal="center" vertical="center"/>
      <protection hidden="1"/>
    </xf>
    <xf numFmtId="0" fontId="84" fillId="19" borderId="81" xfId="0" applyFont="1" applyFill="1" applyBorder="1" applyAlignment="1" applyProtection="1">
      <alignment horizontal="center" vertical="center"/>
      <protection hidden="1"/>
    </xf>
    <xf numFmtId="0" fontId="47" fillId="3" borderId="81" xfId="0" applyFont="1" applyFill="1" applyBorder="1" applyAlignment="1" applyProtection="1">
      <alignment horizontal="center" vertical="center" wrapText="1"/>
      <protection hidden="1"/>
    </xf>
    <xf numFmtId="0" fontId="47" fillId="3" borderId="82" xfId="0" applyFont="1" applyFill="1" applyBorder="1" applyAlignment="1" applyProtection="1">
      <alignment horizontal="center" vertical="center"/>
      <protection hidden="1"/>
    </xf>
    <xf numFmtId="0" fontId="47" fillId="3" borderId="82" xfId="0" applyFont="1" applyFill="1" applyBorder="1" applyAlignment="1" applyProtection="1">
      <alignment horizontal="center" vertical="center" wrapText="1"/>
      <protection hidden="1"/>
    </xf>
    <xf numFmtId="0" fontId="47" fillId="3" borderId="81" xfId="0" applyFont="1" applyFill="1" applyBorder="1" applyAlignment="1" applyProtection="1">
      <alignment horizontal="center" vertical="center"/>
      <protection hidden="1"/>
    </xf>
    <xf numFmtId="0" fontId="59" fillId="19" borderId="2" xfId="0" applyFont="1" applyFill="1" applyBorder="1" applyAlignment="1" applyProtection="1">
      <alignment horizontal="center" vertical="center"/>
      <protection hidden="1"/>
    </xf>
    <xf numFmtId="0" fontId="46" fillId="11" borderId="2" xfId="0" applyFont="1" applyFill="1" applyBorder="1" applyAlignment="1" applyProtection="1">
      <alignment horizontal="center" wrapText="1"/>
      <protection hidden="1"/>
    </xf>
    <xf numFmtId="0" fontId="46" fillId="11" borderId="2" xfId="0" applyFont="1" applyFill="1" applyBorder="1" applyAlignment="1" applyProtection="1">
      <alignment horizontal="center" vertical="center" wrapText="1"/>
      <protection hidden="1"/>
    </xf>
    <xf numFmtId="0" fontId="46" fillId="11" borderId="2" xfId="0" applyFont="1" applyFill="1" applyBorder="1" applyAlignment="1" applyProtection="1">
      <alignment horizontal="center" vertical="center"/>
      <protection hidden="1"/>
    </xf>
    <xf numFmtId="0" fontId="84" fillId="19" borderId="3" xfId="0" applyFont="1" applyFill="1" applyBorder="1" applyAlignment="1" applyProtection="1">
      <alignment horizontal="center" vertical="center"/>
      <protection hidden="1"/>
    </xf>
    <xf numFmtId="0" fontId="84" fillId="19" borderId="4" xfId="0" applyFont="1" applyFill="1" applyBorder="1" applyAlignment="1" applyProtection="1">
      <alignment horizontal="center" vertical="center"/>
      <protection hidden="1"/>
    </xf>
    <xf numFmtId="0" fontId="84" fillId="19" borderId="5" xfId="0" applyFont="1" applyFill="1" applyBorder="1" applyAlignment="1" applyProtection="1">
      <alignment horizontal="center" vertical="center"/>
      <protection hidden="1"/>
    </xf>
    <xf numFmtId="0" fontId="84" fillId="19" borderId="6" xfId="0" applyFont="1" applyFill="1" applyBorder="1" applyAlignment="1" applyProtection="1">
      <alignment horizontal="center" vertical="center"/>
      <protection hidden="1"/>
    </xf>
    <xf numFmtId="0" fontId="84" fillId="19" borderId="7" xfId="0" applyFont="1" applyFill="1" applyBorder="1" applyAlignment="1" applyProtection="1">
      <alignment horizontal="center" vertical="center"/>
      <protection hidden="1"/>
    </xf>
    <xf numFmtId="0" fontId="84" fillId="19" borderId="8" xfId="0" applyFont="1" applyFill="1" applyBorder="1" applyAlignment="1" applyProtection="1">
      <alignment horizontal="center" vertical="center"/>
      <protection hidden="1"/>
    </xf>
    <xf numFmtId="0" fontId="46" fillId="11" borderId="7" xfId="0" applyFont="1" applyFill="1" applyBorder="1" applyAlignment="1" applyProtection="1">
      <alignment horizontal="center"/>
      <protection hidden="1"/>
    </xf>
    <xf numFmtId="0" fontId="46" fillId="11" borderId="8" xfId="0" applyFont="1" applyFill="1" applyBorder="1" applyAlignment="1" applyProtection="1">
      <alignment horizontal="center"/>
      <protection hidden="1"/>
    </xf>
    <xf numFmtId="0" fontId="82" fillId="23" borderId="9" xfId="0" applyFont="1" applyFill="1" applyBorder="1" applyAlignment="1" applyProtection="1">
      <alignment horizontal="center" vertical="center"/>
      <protection hidden="1"/>
    </xf>
    <xf numFmtId="0" fontId="82" fillId="23" borderId="23" xfId="0" applyFont="1" applyFill="1" applyBorder="1" applyAlignment="1" applyProtection="1">
      <alignment horizontal="center" vertical="center"/>
      <protection hidden="1"/>
    </xf>
    <xf numFmtId="0" fontId="82" fillId="23" borderId="9" xfId="0" applyFont="1" applyFill="1" applyBorder="1" applyAlignment="1" applyProtection="1">
      <alignment horizontal="center" vertical="center" wrapText="1"/>
      <protection hidden="1"/>
    </xf>
    <xf numFmtId="0" fontId="82" fillId="23" borderId="10" xfId="0" applyFont="1" applyFill="1" applyBorder="1" applyAlignment="1" applyProtection="1">
      <alignment horizontal="center" vertical="center" wrapText="1"/>
      <protection hidden="1"/>
    </xf>
    <xf numFmtId="0" fontId="85" fillId="19" borderId="0" xfId="0" applyFont="1" applyFill="1" applyBorder="1" applyAlignment="1" applyProtection="1">
      <alignment horizontal="center" vertical="center"/>
      <protection hidden="1"/>
    </xf>
    <xf numFmtId="0" fontId="85" fillId="19" borderId="7" xfId="0" applyFont="1" applyFill="1" applyBorder="1" applyAlignment="1" applyProtection="1">
      <alignment horizontal="center" vertical="center"/>
      <protection hidden="1"/>
    </xf>
    <xf numFmtId="0" fontId="62" fillId="27" borderId="0" xfId="0" applyFont="1" applyFill="1" applyBorder="1" applyAlignment="1" applyProtection="1">
      <alignment horizontal="center"/>
      <protection hidden="1"/>
    </xf>
    <xf numFmtId="0" fontId="62" fillId="27" borderId="24" xfId="0" applyFont="1" applyFill="1" applyBorder="1" applyAlignment="1" applyProtection="1">
      <alignment horizontal="center"/>
      <protection hidden="1"/>
    </xf>
    <xf numFmtId="0" fontId="60" fillId="20" borderId="0" xfId="1" applyFont="1" applyFill="1" applyBorder="1" applyAlignment="1" applyProtection="1">
      <alignment horizontal="center"/>
      <protection hidden="1"/>
    </xf>
    <xf numFmtId="0" fontId="60" fillId="20" borderId="24" xfId="1" applyFont="1" applyFill="1" applyBorder="1" applyAlignment="1" applyProtection="1">
      <alignment horizontal="center"/>
      <protection hidden="1"/>
    </xf>
    <xf numFmtId="0" fontId="46" fillId="11" borderId="6" xfId="0" applyFont="1" applyFill="1" applyBorder="1" applyAlignment="1" applyProtection="1">
      <alignment horizontal="center"/>
      <protection hidden="1"/>
    </xf>
    <xf numFmtId="0" fontId="46" fillId="11" borderId="11" xfId="0" applyFont="1" applyFill="1" applyBorder="1" applyAlignment="1" applyProtection="1">
      <alignment horizontal="center"/>
      <protection hidden="1"/>
    </xf>
    <xf numFmtId="0" fontId="46" fillId="11" borderId="13" xfId="0" applyFont="1" applyFill="1" applyBorder="1" applyAlignment="1" applyProtection="1">
      <alignment horizontal="center"/>
      <protection hidden="1"/>
    </xf>
    <xf numFmtId="0" fontId="46" fillId="11" borderId="12" xfId="0" applyFont="1" applyFill="1" applyBorder="1" applyAlignment="1" applyProtection="1">
      <alignment horizontal="center"/>
      <protection hidden="1"/>
    </xf>
    <xf numFmtId="0" fontId="132" fillId="19" borderId="0" xfId="0" applyFont="1" applyFill="1" applyBorder="1" applyAlignment="1" applyProtection="1">
      <alignment horizontal="center" vertical="center"/>
      <protection hidden="1"/>
    </xf>
    <xf numFmtId="0" fontId="132" fillId="19" borderId="7" xfId="0" applyFont="1" applyFill="1" applyBorder="1" applyAlignment="1" applyProtection="1">
      <alignment horizontal="center" vertical="center"/>
      <protection hidden="1"/>
    </xf>
    <xf numFmtId="0" fontId="48" fillId="21" borderId="3" xfId="0" applyFont="1" applyFill="1" applyBorder="1" applyAlignment="1" applyProtection="1">
      <alignment horizontal="center" vertical="center" wrapText="1"/>
      <protection hidden="1"/>
    </xf>
    <xf numFmtId="0" fontId="48" fillId="21" borderId="4" xfId="0" applyFont="1" applyFill="1" applyBorder="1" applyAlignment="1" applyProtection="1">
      <alignment horizontal="center" vertical="center" wrapText="1"/>
      <protection hidden="1"/>
    </xf>
    <xf numFmtId="0" fontId="48" fillId="21" borderId="6" xfId="0" applyFont="1" applyFill="1" applyBorder="1" applyAlignment="1" applyProtection="1">
      <alignment horizontal="center" vertical="center" wrapText="1"/>
      <protection hidden="1"/>
    </xf>
    <xf numFmtId="0" fontId="48" fillId="21" borderId="7" xfId="0" applyFont="1" applyFill="1" applyBorder="1" applyAlignment="1" applyProtection="1">
      <alignment horizontal="center" vertical="center" wrapText="1"/>
      <protection hidden="1"/>
    </xf>
    <xf numFmtId="0" fontId="47" fillId="4" borderId="9" xfId="0" applyFont="1" applyFill="1" applyBorder="1" applyAlignment="1" applyProtection="1">
      <alignment horizontal="center" vertical="center" wrapText="1"/>
      <protection hidden="1"/>
    </xf>
    <xf numFmtId="0" fontId="47" fillId="4" borderId="23" xfId="0" applyFont="1" applyFill="1" applyBorder="1" applyAlignment="1" applyProtection="1">
      <alignment horizontal="center" vertical="center" wrapText="1"/>
      <protection hidden="1"/>
    </xf>
    <xf numFmtId="0" fontId="47" fillId="4" borderId="10" xfId="0" applyFont="1" applyFill="1" applyBorder="1" applyAlignment="1" applyProtection="1">
      <alignment horizontal="center" vertical="center" wrapText="1"/>
      <protection hidden="1"/>
    </xf>
    <xf numFmtId="0" fontId="47" fillId="4" borderId="9" xfId="0" applyFont="1" applyFill="1" applyBorder="1" applyAlignment="1" applyProtection="1">
      <alignment horizontal="center" vertical="center"/>
      <protection hidden="1"/>
    </xf>
    <xf numFmtId="0" fontId="47" fillId="4" borderId="23" xfId="0" applyFont="1" applyFill="1" applyBorder="1" applyAlignment="1" applyProtection="1">
      <alignment horizontal="center" vertical="center"/>
      <protection hidden="1"/>
    </xf>
    <xf numFmtId="0" fontId="47" fillId="4" borderId="10" xfId="0" applyFont="1" applyFill="1" applyBorder="1" applyAlignment="1" applyProtection="1">
      <alignment horizontal="center" vertical="center"/>
      <protection hidden="1"/>
    </xf>
    <xf numFmtId="0" fontId="45" fillId="20" borderId="2" xfId="0" applyFont="1" applyFill="1" applyBorder="1" applyAlignment="1" applyProtection="1">
      <alignment horizontal="center" vertical="center"/>
      <protection hidden="1"/>
    </xf>
    <xf numFmtId="0" fontId="48" fillId="20" borderId="3" xfId="0" applyFont="1" applyFill="1" applyBorder="1" applyAlignment="1" applyProtection="1">
      <alignment horizontal="center" vertical="center" wrapText="1"/>
      <protection hidden="1"/>
    </xf>
    <xf numFmtId="0" fontId="48" fillId="20" borderId="4" xfId="0" applyFont="1" applyFill="1" applyBorder="1" applyAlignment="1" applyProtection="1">
      <alignment horizontal="center" vertical="center" wrapText="1"/>
      <protection hidden="1"/>
    </xf>
    <xf numFmtId="0" fontId="48" fillId="20" borderId="5" xfId="0" applyFont="1" applyFill="1" applyBorder="1" applyAlignment="1" applyProtection="1">
      <alignment horizontal="center" vertical="center" wrapText="1"/>
      <protection hidden="1"/>
    </xf>
    <xf numFmtId="0" fontId="48" fillId="20" borderId="6" xfId="0" applyFont="1" applyFill="1" applyBorder="1" applyAlignment="1" applyProtection="1">
      <alignment horizontal="center" vertical="center" wrapText="1"/>
      <protection hidden="1"/>
    </xf>
    <xf numFmtId="0" fontId="48" fillId="20" borderId="7" xfId="0" applyFont="1" applyFill="1" applyBorder="1" applyAlignment="1" applyProtection="1">
      <alignment horizontal="center" vertical="center" wrapText="1"/>
      <protection hidden="1"/>
    </xf>
    <xf numFmtId="0" fontId="48" fillId="20" borderId="8" xfId="0" applyFont="1" applyFill="1" applyBorder="1" applyAlignment="1" applyProtection="1">
      <alignment horizontal="center" vertical="center" wrapText="1"/>
      <protection hidden="1"/>
    </xf>
    <xf numFmtId="0" fontId="48" fillId="21" borderId="5" xfId="0" applyFont="1" applyFill="1" applyBorder="1" applyAlignment="1" applyProtection="1">
      <alignment horizontal="center" vertical="center" wrapText="1"/>
      <protection hidden="1"/>
    </xf>
    <xf numFmtId="0" fontId="48" fillId="21" borderId="8" xfId="0" applyFont="1" applyFill="1" applyBorder="1" applyAlignment="1" applyProtection="1">
      <alignment horizontal="center" vertical="center" wrapText="1"/>
      <protection hidden="1"/>
    </xf>
    <xf numFmtId="0" fontId="45" fillId="21" borderId="3" xfId="0" applyFont="1" applyFill="1" applyBorder="1" applyAlignment="1" applyProtection="1">
      <alignment horizontal="center" vertical="center" wrapText="1"/>
      <protection hidden="1"/>
    </xf>
    <xf numFmtId="0" fontId="45" fillId="21" borderId="4" xfId="0" applyFont="1" applyFill="1" applyBorder="1" applyAlignment="1" applyProtection="1">
      <alignment horizontal="center" vertical="center"/>
      <protection hidden="1"/>
    </xf>
    <xf numFmtId="0" fontId="45" fillId="21" borderId="5" xfId="0" applyFont="1" applyFill="1" applyBorder="1" applyAlignment="1" applyProtection="1">
      <alignment horizontal="center" vertical="center"/>
      <protection hidden="1"/>
    </xf>
    <xf numFmtId="0" fontId="45" fillId="21" borderId="6" xfId="0" applyFont="1" applyFill="1" applyBorder="1" applyAlignment="1" applyProtection="1">
      <alignment horizontal="center" vertical="center"/>
      <protection hidden="1"/>
    </xf>
    <xf numFmtId="0" fontId="45" fillId="21" borderId="7" xfId="0" applyFont="1" applyFill="1" applyBorder="1" applyAlignment="1" applyProtection="1">
      <alignment horizontal="center" vertical="center"/>
      <protection hidden="1"/>
    </xf>
    <xf numFmtId="0" fontId="45" fillId="21" borderId="8" xfId="0" applyFont="1" applyFill="1" applyBorder="1" applyAlignment="1" applyProtection="1">
      <alignment horizontal="center" vertical="center"/>
      <protection hidden="1"/>
    </xf>
    <xf numFmtId="0" fontId="50" fillId="4" borderId="2" xfId="0" applyFont="1" applyFill="1" applyBorder="1" applyAlignment="1" applyProtection="1">
      <alignment horizontal="center"/>
      <protection hidden="1"/>
    </xf>
    <xf numFmtId="0" fontId="3" fillId="25" borderId="11" xfId="0" applyFont="1" applyFill="1" applyBorder="1" applyAlignment="1" applyProtection="1">
      <alignment horizontal="center" vertical="center"/>
      <protection hidden="1"/>
    </xf>
    <xf numFmtId="0" fontId="3" fillId="25" borderId="13" xfId="0" applyFont="1" applyFill="1" applyBorder="1" applyAlignment="1" applyProtection="1">
      <alignment horizontal="center" vertical="center"/>
      <protection hidden="1"/>
    </xf>
    <xf numFmtId="0" fontId="3" fillId="25" borderId="12" xfId="0" applyFont="1" applyFill="1" applyBorder="1" applyAlignment="1" applyProtection="1">
      <alignment horizontal="center" vertical="center"/>
      <protection hidden="1"/>
    </xf>
    <xf numFmtId="0" fontId="3" fillId="4" borderId="9" xfId="0" applyFont="1" applyFill="1" applyBorder="1" applyAlignment="1" applyProtection="1">
      <alignment horizontal="center" vertical="center" wrapText="1"/>
      <protection hidden="1"/>
    </xf>
    <xf numFmtId="0" fontId="3" fillId="4" borderId="10" xfId="0" applyFont="1" applyFill="1" applyBorder="1" applyAlignment="1" applyProtection="1">
      <alignment horizontal="center" vertical="center" wrapText="1"/>
      <protection hidden="1"/>
    </xf>
    <xf numFmtId="0" fontId="50" fillId="4" borderId="7" xfId="0" applyFont="1" applyFill="1" applyBorder="1" applyAlignment="1" applyProtection="1">
      <alignment horizontal="center"/>
      <protection hidden="1"/>
    </xf>
    <xf numFmtId="0" fontId="45" fillId="9" borderId="2" xfId="0" applyFont="1" applyFill="1" applyBorder="1" applyAlignment="1">
      <alignment horizontal="center"/>
    </xf>
    <xf numFmtId="0" fontId="72" fillId="9" borderId="11" xfId="0" applyFont="1" applyFill="1" applyBorder="1" applyAlignment="1">
      <alignment horizontal="center"/>
    </xf>
    <xf numFmtId="0" fontId="72" fillId="9" borderId="12" xfId="0" applyFont="1" applyFill="1" applyBorder="1" applyAlignment="1">
      <alignment horizontal="center"/>
    </xf>
    <xf numFmtId="0" fontId="72" fillId="9" borderId="2" xfId="0" applyFont="1" applyFill="1" applyBorder="1" applyAlignment="1">
      <alignment horizontal="center"/>
    </xf>
    <xf numFmtId="0" fontId="73" fillId="9" borderId="11" xfId="0" applyFont="1" applyFill="1" applyBorder="1" applyAlignment="1">
      <alignment horizontal="center" vertical="center" wrapText="1"/>
    </xf>
    <xf numFmtId="0" fontId="73" fillId="9" borderId="12" xfId="0" applyFont="1" applyFill="1" applyBorder="1" applyAlignment="1">
      <alignment horizontal="center" vertical="center" wrapText="1"/>
    </xf>
    <xf numFmtId="0" fontId="71" fillId="9" borderId="2" xfId="0" applyFont="1" applyFill="1" applyBorder="1" applyAlignment="1">
      <alignment horizontal="center"/>
    </xf>
    <xf numFmtId="0" fontId="74" fillId="9" borderId="2" xfId="0" applyFont="1" applyFill="1" applyBorder="1" applyAlignment="1">
      <alignment horizontal="center" vertical="center"/>
    </xf>
    <xf numFmtId="0" fontId="45" fillId="22" borderId="0" xfId="0" applyFont="1" applyFill="1" applyBorder="1" applyAlignment="1" applyProtection="1">
      <alignment horizontal="center"/>
      <protection hidden="1"/>
    </xf>
    <xf numFmtId="0" fontId="45" fillId="22" borderId="24" xfId="0" applyFont="1" applyFill="1" applyBorder="1" applyAlignment="1" applyProtection="1">
      <alignment horizontal="center"/>
      <protection hidden="1"/>
    </xf>
    <xf numFmtId="0" fontId="45" fillId="22" borderId="45" xfId="0" applyFont="1" applyFill="1" applyBorder="1" applyAlignment="1" applyProtection="1">
      <alignment horizontal="center"/>
      <protection hidden="1"/>
    </xf>
    <xf numFmtId="0" fontId="51" fillId="22" borderId="11" xfId="0" applyFont="1" applyFill="1" applyBorder="1" applyAlignment="1" applyProtection="1">
      <alignment horizontal="left" vertical="center" wrapText="1"/>
      <protection hidden="1"/>
    </xf>
    <xf numFmtId="0" fontId="51" fillId="22" borderId="13" xfId="0" applyFont="1" applyFill="1" applyBorder="1" applyAlignment="1" applyProtection="1">
      <alignment horizontal="left" vertical="center" wrapText="1"/>
      <protection hidden="1"/>
    </xf>
    <xf numFmtId="0" fontId="51" fillId="22" borderId="12" xfId="0" applyFont="1" applyFill="1" applyBorder="1" applyAlignment="1" applyProtection="1">
      <alignment horizontal="left" vertical="center" wrapText="1"/>
      <protection hidden="1"/>
    </xf>
    <xf numFmtId="0" fontId="45" fillId="22" borderId="11" xfId="0" applyFont="1" applyFill="1" applyBorder="1" applyAlignment="1" applyProtection="1">
      <alignment horizontal="center"/>
      <protection hidden="1"/>
    </xf>
    <xf numFmtId="0" fontId="45" fillId="22" borderId="13" xfId="0" applyFont="1" applyFill="1" applyBorder="1" applyAlignment="1" applyProtection="1">
      <alignment horizontal="center"/>
      <protection hidden="1"/>
    </xf>
    <xf numFmtId="0" fontId="45" fillId="22" borderId="12" xfId="0" applyFont="1" applyFill="1" applyBorder="1" applyAlignment="1" applyProtection="1">
      <alignment horizontal="center"/>
      <protection hidden="1"/>
    </xf>
    <xf numFmtId="0" fontId="48" fillId="9" borderId="1" xfId="0" applyFont="1" applyFill="1" applyBorder="1" applyAlignment="1" applyProtection="1">
      <alignment horizontal="center"/>
      <protection hidden="1"/>
    </xf>
    <xf numFmtId="0" fontId="48" fillId="9" borderId="0" xfId="0" applyFont="1" applyFill="1" applyBorder="1" applyAlignment="1" applyProtection="1">
      <alignment horizontal="center"/>
      <protection hidden="1"/>
    </xf>
    <xf numFmtId="0" fontId="48" fillId="9" borderId="0" xfId="0" applyFont="1" applyFill="1" applyBorder="1" applyAlignment="1" applyProtection="1">
      <alignment horizontal="left"/>
      <protection hidden="1"/>
    </xf>
    <xf numFmtId="0" fontId="52" fillId="9" borderId="0" xfId="0" applyFont="1" applyFill="1" applyBorder="1" applyAlignment="1" applyProtection="1">
      <alignment horizontal="center"/>
      <protection hidden="1"/>
    </xf>
    <xf numFmtId="0" fontId="52" fillId="9" borderId="24" xfId="0" applyFont="1" applyFill="1" applyBorder="1" applyAlignment="1" applyProtection="1">
      <alignment horizontal="center"/>
      <protection hidden="1"/>
    </xf>
    <xf numFmtId="1" fontId="57" fillId="22" borderId="0" xfId="0" applyNumberFormat="1" applyFont="1" applyFill="1" applyBorder="1" applyAlignment="1" applyProtection="1">
      <alignment horizontal="left"/>
      <protection hidden="1"/>
    </xf>
    <xf numFmtId="164" fontId="57" fillId="22" borderId="0" xfId="0" applyNumberFormat="1" applyFont="1" applyFill="1" applyBorder="1" applyAlignment="1" applyProtection="1">
      <alignment horizontal="left"/>
      <protection hidden="1"/>
    </xf>
    <xf numFmtId="0" fontId="20" fillId="22" borderId="0" xfId="0" applyFont="1" applyFill="1" applyBorder="1" applyAlignment="1" applyProtection="1">
      <alignment horizontal="left"/>
      <protection hidden="1"/>
    </xf>
    <xf numFmtId="1" fontId="57" fillId="22" borderId="0" xfId="0" applyNumberFormat="1" applyFont="1" applyFill="1" applyBorder="1" applyAlignment="1" applyProtection="1">
      <alignment horizontal="left" shrinkToFit="1"/>
      <protection hidden="1"/>
    </xf>
    <xf numFmtId="0" fontId="57" fillId="22" borderId="0" xfId="0" applyFont="1" applyFill="1" applyBorder="1" applyAlignment="1" applyProtection="1">
      <alignment horizontal="left"/>
      <protection hidden="1"/>
    </xf>
    <xf numFmtId="0" fontId="45" fillId="9" borderId="0" xfId="0" applyFont="1" applyFill="1" applyAlignment="1" applyProtection="1">
      <alignment horizontal="center"/>
      <protection hidden="1"/>
    </xf>
    <xf numFmtId="0" fontId="45" fillId="9" borderId="1" xfId="0" applyFont="1" applyFill="1" applyBorder="1" applyAlignment="1" applyProtection="1">
      <alignment horizontal="center"/>
      <protection hidden="1"/>
    </xf>
    <xf numFmtId="0" fontId="64" fillId="22" borderId="1" xfId="0" applyFont="1" applyFill="1" applyBorder="1" applyAlignment="1" applyProtection="1">
      <alignment horizontal="right"/>
      <protection hidden="1"/>
    </xf>
    <xf numFmtId="0" fontId="64" fillId="22" borderId="0" xfId="0" applyFont="1" applyFill="1" applyBorder="1" applyAlignment="1" applyProtection="1">
      <alignment horizontal="right"/>
      <protection hidden="1"/>
    </xf>
    <xf numFmtId="0" fontId="65" fillId="22" borderId="0" xfId="0" applyFont="1" applyFill="1" applyBorder="1" applyAlignment="1" applyProtection="1">
      <alignment horizontal="left"/>
      <protection hidden="1"/>
    </xf>
    <xf numFmtId="0" fontId="65" fillId="22" borderId="24" xfId="0" applyFont="1" applyFill="1" applyBorder="1" applyAlignment="1" applyProtection="1">
      <alignment horizontal="left"/>
      <protection hidden="1"/>
    </xf>
    <xf numFmtId="0" fontId="66" fillId="22" borderId="1" xfId="0" applyFont="1" applyFill="1" applyBorder="1" applyAlignment="1" applyProtection="1">
      <alignment horizontal="right"/>
      <protection hidden="1"/>
    </xf>
    <xf numFmtId="0" fontId="66" fillId="22" borderId="0" xfId="0" applyFont="1" applyFill="1" applyBorder="1" applyAlignment="1" applyProtection="1">
      <alignment horizontal="right"/>
      <protection hidden="1"/>
    </xf>
    <xf numFmtId="0" fontId="66" fillId="22" borderId="0" xfId="0" applyFont="1" applyFill="1" applyBorder="1" applyAlignment="1" applyProtection="1">
      <alignment horizontal="left"/>
      <protection hidden="1"/>
    </xf>
    <xf numFmtId="0" fontId="66" fillId="22" borderId="24" xfId="0" applyFont="1" applyFill="1" applyBorder="1" applyAlignment="1" applyProtection="1">
      <alignment horizontal="left"/>
      <protection hidden="1"/>
    </xf>
    <xf numFmtId="0" fontId="67" fillId="22" borderId="1" xfId="0" applyFont="1" applyFill="1" applyBorder="1" applyAlignment="1" applyProtection="1">
      <alignment horizontal="center"/>
      <protection hidden="1"/>
    </xf>
    <xf numFmtId="0" fontId="67" fillId="22" borderId="0" xfId="0" applyFont="1" applyFill="1" applyBorder="1" applyAlignment="1" applyProtection="1">
      <alignment horizontal="center"/>
      <protection hidden="1"/>
    </xf>
    <xf numFmtId="0" fontId="67" fillId="22" borderId="24" xfId="0" applyFont="1" applyFill="1" applyBorder="1" applyAlignment="1" applyProtection="1">
      <alignment horizontal="center"/>
      <protection hidden="1"/>
    </xf>
    <xf numFmtId="2" fontId="57" fillId="22" borderId="0" xfId="0" applyNumberFormat="1" applyFont="1" applyFill="1" applyBorder="1" applyAlignment="1" applyProtection="1">
      <alignment horizontal="left"/>
      <protection hidden="1"/>
    </xf>
    <xf numFmtId="0" fontId="69" fillId="22" borderId="24" xfId="0" applyFont="1" applyFill="1" applyBorder="1" applyAlignment="1" applyProtection="1">
      <alignment horizontal="center"/>
      <protection hidden="1"/>
    </xf>
    <xf numFmtId="14" fontId="57" fillId="22" borderId="0" xfId="0" applyNumberFormat="1" applyFont="1" applyFill="1" applyBorder="1" applyAlignment="1" applyProtection="1">
      <alignment horizontal="left"/>
      <protection hidden="1"/>
    </xf>
    <xf numFmtId="0" fontId="45" fillId="22" borderId="7" xfId="0" applyFont="1" applyFill="1" applyBorder="1" applyAlignment="1" applyProtection="1">
      <alignment horizontal="center"/>
      <protection hidden="1"/>
    </xf>
    <xf numFmtId="0" fontId="45" fillId="22" borderId="8" xfId="0" applyFont="1" applyFill="1" applyBorder="1" applyAlignment="1" applyProtection="1">
      <alignment horizontal="center"/>
      <protection hidden="1"/>
    </xf>
    <xf numFmtId="0" fontId="51" fillId="22" borderId="1" xfId="0" applyFont="1" applyFill="1" applyBorder="1" applyAlignment="1" applyProtection="1">
      <alignment horizontal="left"/>
      <protection hidden="1"/>
    </xf>
    <xf numFmtId="0" fontId="51" fillId="22" borderId="0" xfId="0" applyFont="1" applyFill="1" applyBorder="1" applyAlignment="1" applyProtection="1">
      <alignment horizontal="left"/>
      <protection hidden="1"/>
    </xf>
    <xf numFmtId="0" fontId="56" fillId="22" borderId="0" xfId="0" applyFont="1" applyFill="1" applyBorder="1" applyAlignment="1" applyProtection="1">
      <alignment horizontal="center"/>
      <protection hidden="1"/>
    </xf>
    <xf numFmtId="0" fontId="56" fillId="22" borderId="24" xfId="0" applyFont="1" applyFill="1" applyBorder="1" applyAlignment="1" applyProtection="1">
      <alignment horizontal="center"/>
      <protection hidden="1"/>
    </xf>
    <xf numFmtId="0" fontId="45" fillId="22" borderId="1" xfId="0" applyFont="1" applyFill="1" applyBorder="1" applyAlignment="1" applyProtection="1">
      <alignment horizontal="center"/>
      <protection hidden="1"/>
    </xf>
    <xf numFmtId="0" fontId="45" fillId="22" borderId="3" xfId="0" applyFont="1" applyFill="1" applyBorder="1" applyAlignment="1" applyProtection="1">
      <alignment horizontal="left"/>
      <protection hidden="1"/>
    </xf>
    <xf numFmtId="0" fontId="45" fillId="22" borderId="4" xfId="0" applyFont="1" applyFill="1" applyBorder="1" applyAlignment="1" applyProtection="1">
      <alignment horizontal="left"/>
      <protection hidden="1"/>
    </xf>
    <xf numFmtId="0" fontId="45" fillId="22" borderId="5" xfId="0" applyFont="1" applyFill="1" applyBorder="1" applyAlignment="1" applyProtection="1">
      <alignment horizontal="left"/>
      <protection hidden="1"/>
    </xf>
    <xf numFmtId="0" fontId="63" fillId="9" borderId="24" xfId="0" applyFont="1" applyFill="1" applyBorder="1" applyAlignment="1" applyProtection="1">
      <alignment horizontal="center"/>
      <protection hidden="1"/>
    </xf>
    <xf numFmtId="0" fontId="45" fillId="24" borderId="20" xfId="0" applyFont="1" applyFill="1" applyBorder="1" applyAlignment="1" applyProtection="1">
      <alignment horizontal="center"/>
      <protection hidden="1"/>
    </xf>
    <xf numFmtId="0" fontId="45" fillId="24" borderId="21" xfId="0" applyFont="1" applyFill="1" applyBorder="1" applyAlignment="1" applyProtection="1">
      <alignment horizontal="center"/>
      <protection hidden="1"/>
    </xf>
    <xf numFmtId="0" fontId="45" fillId="24" borderId="22" xfId="0" applyFont="1" applyFill="1" applyBorder="1" applyAlignment="1" applyProtection="1">
      <alignment horizontal="center"/>
      <protection hidden="1"/>
    </xf>
    <xf numFmtId="0" fontId="55" fillId="22" borderId="20" xfId="0" applyFont="1" applyFill="1" applyBorder="1" applyAlignment="1" applyProtection="1">
      <alignment horizontal="center"/>
      <protection hidden="1"/>
    </xf>
    <xf numFmtId="0" fontId="55" fillId="22" borderId="21" xfId="0" applyFont="1" applyFill="1" applyBorder="1" applyAlignment="1" applyProtection="1">
      <alignment horizontal="center"/>
      <protection hidden="1"/>
    </xf>
    <xf numFmtId="0" fontId="55" fillId="22" borderId="22" xfId="0" applyFont="1" applyFill="1" applyBorder="1" applyAlignment="1" applyProtection="1">
      <alignment horizontal="center"/>
      <protection hidden="1"/>
    </xf>
    <xf numFmtId="0" fontId="63" fillId="9" borderId="23" xfId="0" applyFont="1" applyFill="1" applyBorder="1" applyAlignment="1" applyProtection="1">
      <alignment horizontal="center"/>
      <protection hidden="1"/>
    </xf>
    <xf numFmtId="0" fontId="70" fillId="23" borderId="57" xfId="0" applyFont="1" applyFill="1" applyBorder="1" applyAlignment="1" applyProtection="1">
      <alignment horizontal="left"/>
      <protection hidden="1"/>
    </xf>
    <xf numFmtId="0" fontId="70" fillId="23" borderId="58" xfId="0" applyFont="1" applyFill="1" applyBorder="1" applyAlignment="1" applyProtection="1">
      <alignment horizontal="left"/>
      <protection hidden="1"/>
    </xf>
    <xf numFmtId="0" fontId="70" fillId="23" borderId="59" xfId="0" applyFont="1" applyFill="1" applyBorder="1" applyAlignment="1" applyProtection="1">
      <alignment horizontal="left"/>
      <protection hidden="1"/>
    </xf>
    <xf numFmtId="0" fontId="70" fillId="23" borderId="57" xfId="0" applyFont="1" applyFill="1" applyBorder="1" applyAlignment="1" applyProtection="1">
      <alignment horizontal="center"/>
      <protection hidden="1"/>
    </xf>
    <xf numFmtId="0" fontId="70" fillId="23" borderId="58" xfId="0" applyFont="1" applyFill="1" applyBorder="1" applyAlignment="1" applyProtection="1">
      <alignment horizontal="center"/>
      <protection hidden="1"/>
    </xf>
    <xf numFmtId="0" fontId="70" fillId="23" borderId="59" xfId="0" applyFont="1" applyFill="1" applyBorder="1" applyAlignment="1" applyProtection="1">
      <alignment horizontal="center"/>
      <protection hidden="1"/>
    </xf>
    <xf numFmtId="0" fontId="51" fillId="22" borderId="11" xfId="0" applyFont="1" applyFill="1" applyBorder="1" applyAlignment="1" applyProtection="1">
      <alignment horizontal="left"/>
      <protection hidden="1"/>
    </xf>
    <xf numFmtId="0" fontId="51" fillId="22" borderId="13" xfId="0" applyFont="1" applyFill="1" applyBorder="1" applyAlignment="1" applyProtection="1">
      <alignment horizontal="left"/>
      <protection hidden="1"/>
    </xf>
    <xf numFmtId="0" fontId="51" fillId="22" borderId="12" xfId="0" applyFont="1" applyFill="1" applyBorder="1" applyAlignment="1" applyProtection="1">
      <alignment horizontal="left"/>
      <protection hidden="1"/>
    </xf>
    <xf numFmtId="0" fontId="54" fillId="22" borderId="29" xfId="0" applyFont="1" applyFill="1" applyBorder="1" applyAlignment="1" applyProtection="1">
      <alignment horizontal="center"/>
      <protection hidden="1"/>
    </xf>
    <xf numFmtId="0" fontId="54" fillId="22" borderId="60" xfId="0" applyFont="1" applyFill="1" applyBorder="1" applyAlignment="1" applyProtection="1">
      <alignment horizontal="center"/>
      <protection hidden="1"/>
    </xf>
    <xf numFmtId="0" fontId="54" fillId="22" borderId="25" xfId="0" applyFont="1" applyFill="1" applyBorder="1" applyAlignment="1" applyProtection="1">
      <alignment horizontal="center"/>
      <protection hidden="1"/>
    </xf>
    <xf numFmtId="0" fontId="53" fillId="22" borderId="17" xfId="0" applyFont="1" applyFill="1" applyBorder="1" applyAlignment="1" applyProtection="1">
      <alignment horizontal="center"/>
      <protection hidden="1"/>
    </xf>
    <xf numFmtId="0" fontId="53" fillId="22" borderId="18" xfId="0" applyFont="1" applyFill="1" applyBorder="1" applyAlignment="1" applyProtection="1">
      <alignment horizontal="center"/>
      <protection hidden="1"/>
    </xf>
    <xf numFmtId="0" fontId="53" fillId="22" borderId="19" xfId="0" applyFont="1" applyFill="1" applyBorder="1" applyAlignment="1" applyProtection="1">
      <alignment horizontal="center"/>
      <protection hidden="1"/>
    </xf>
    <xf numFmtId="0" fontId="45" fillId="9" borderId="61" xfId="0" applyFont="1" applyFill="1" applyBorder="1" applyAlignment="1" applyProtection="1">
      <alignment horizontal="center"/>
      <protection hidden="1"/>
    </xf>
    <xf numFmtId="0" fontId="45" fillId="9" borderId="65" xfId="0" applyFont="1" applyFill="1" applyBorder="1" applyAlignment="1" applyProtection="1">
      <alignment horizontal="center"/>
      <protection hidden="1"/>
    </xf>
    <xf numFmtId="0" fontId="52" fillId="9" borderId="62" xfId="0" applyFont="1" applyFill="1" applyBorder="1" applyAlignment="1" applyProtection="1">
      <alignment horizontal="center"/>
      <protection hidden="1"/>
    </xf>
    <xf numFmtId="0" fontId="52" fillId="9" borderId="63" xfId="0" applyFont="1" applyFill="1" applyBorder="1" applyAlignment="1" applyProtection="1">
      <alignment horizontal="center"/>
      <protection hidden="1"/>
    </xf>
    <xf numFmtId="0" fontId="48" fillId="9" borderId="64" xfId="0" applyFont="1" applyFill="1" applyBorder="1" applyAlignment="1" applyProtection="1">
      <alignment horizontal="center"/>
      <protection hidden="1"/>
    </xf>
    <xf numFmtId="0" fontId="48" fillId="9" borderId="62" xfId="0" applyFont="1" applyFill="1" applyBorder="1" applyAlignment="1" applyProtection="1">
      <alignment horizontal="center"/>
      <protection hidden="1"/>
    </xf>
    <xf numFmtId="0" fontId="48" fillId="9" borderId="62" xfId="0" applyFont="1" applyFill="1" applyBorder="1" applyAlignment="1" applyProtection="1">
      <alignment horizontal="left"/>
      <protection hidden="1"/>
    </xf>
    <xf numFmtId="0" fontId="64" fillId="22" borderId="3" xfId="0" applyFont="1" applyFill="1" applyBorder="1" applyAlignment="1" applyProtection="1">
      <alignment horizontal="right"/>
      <protection hidden="1"/>
    </xf>
    <xf numFmtId="0" fontId="64" fillId="22" borderId="4" xfId="0" applyFont="1" applyFill="1" applyBorder="1" applyAlignment="1" applyProtection="1">
      <alignment horizontal="right"/>
      <protection hidden="1"/>
    </xf>
    <xf numFmtId="0" fontId="65" fillId="22" borderId="4" xfId="0" applyFont="1" applyFill="1" applyBorder="1" applyAlignment="1" applyProtection="1">
      <alignment horizontal="left"/>
      <protection hidden="1"/>
    </xf>
    <xf numFmtId="0" fontId="65" fillId="22" borderId="5" xfId="0" applyFont="1" applyFill="1" applyBorder="1" applyAlignment="1" applyProtection="1">
      <alignment horizontal="left"/>
      <protection hidden="1"/>
    </xf>
    <xf numFmtId="0" fontId="48" fillId="9" borderId="61" xfId="0" applyFont="1" applyFill="1" applyBorder="1" applyAlignment="1" applyProtection="1">
      <alignment horizontal="center"/>
      <protection hidden="1"/>
    </xf>
    <xf numFmtId="0" fontId="48" fillId="9" borderId="66" xfId="0" applyFont="1" applyFill="1" applyBorder="1" applyAlignment="1" applyProtection="1">
      <alignment horizontal="center"/>
      <protection hidden="1"/>
    </xf>
    <xf numFmtId="0" fontId="48" fillId="9" borderId="66" xfId="0" applyFont="1" applyFill="1" applyBorder="1" applyAlignment="1" applyProtection="1">
      <alignment horizontal="left"/>
      <protection hidden="1"/>
    </xf>
    <xf numFmtId="0" fontId="52" fillId="9" borderId="66" xfId="0" applyFont="1" applyFill="1" applyBorder="1" applyAlignment="1" applyProtection="1">
      <alignment horizontal="center"/>
      <protection hidden="1"/>
    </xf>
    <xf numFmtId="0" fontId="52" fillId="9" borderId="37" xfId="0" applyFont="1" applyFill="1" applyBorder="1" applyAlignment="1" applyProtection="1">
      <alignment horizontal="center"/>
      <protection hidden="1"/>
    </xf>
    <xf numFmtId="0" fontId="63" fillId="9" borderId="67" xfId="0" applyFont="1" applyFill="1" applyBorder="1" applyAlignment="1" applyProtection="1">
      <alignment horizontal="center"/>
      <protection hidden="1"/>
    </xf>
    <xf numFmtId="0" fontId="63" fillId="9" borderId="77" xfId="0" applyFont="1" applyFill="1" applyBorder="1" applyAlignment="1" applyProtection="1">
      <alignment horizontal="center"/>
      <protection hidden="1"/>
    </xf>
    <xf numFmtId="0" fontId="48" fillId="9" borderId="0" xfId="0" applyFont="1" applyFill="1" applyAlignment="1" applyProtection="1">
      <alignment horizontal="center"/>
      <protection hidden="1"/>
    </xf>
    <xf numFmtId="0" fontId="48" fillId="9" borderId="0" xfId="0" applyFont="1" applyFill="1" applyAlignment="1" applyProtection="1">
      <alignment horizontal="left"/>
      <protection hidden="1"/>
    </xf>
    <xf numFmtId="0" fontId="53" fillId="22" borderId="75" xfId="0" applyFont="1" applyFill="1" applyBorder="1" applyAlignment="1" applyProtection="1">
      <alignment horizontal="center"/>
      <protection hidden="1"/>
    </xf>
    <xf numFmtId="0" fontId="54" fillId="22" borderId="73" xfId="0" applyFont="1" applyFill="1" applyBorder="1" applyAlignment="1" applyProtection="1">
      <alignment horizontal="center"/>
      <protection hidden="1"/>
    </xf>
    <xf numFmtId="0" fontId="45" fillId="24" borderId="72" xfId="0" applyFont="1" applyFill="1" applyBorder="1" applyAlignment="1" applyProtection="1">
      <alignment horizontal="center"/>
      <protection hidden="1"/>
    </xf>
    <xf numFmtId="0" fontId="55" fillId="22" borderId="72" xfId="0" applyFont="1" applyFill="1" applyBorder="1" applyAlignment="1" applyProtection="1">
      <alignment horizontal="center"/>
      <protection hidden="1"/>
    </xf>
    <xf numFmtId="0" fontId="70" fillId="23" borderId="70" xfId="0" applyFont="1" applyFill="1" applyBorder="1" applyAlignment="1" applyProtection="1">
      <alignment horizontal="center"/>
      <protection hidden="1"/>
    </xf>
    <xf numFmtId="0" fontId="45" fillId="22" borderId="69" xfId="0" applyFont="1" applyFill="1" applyBorder="1" applyAlignment="1" applyProtection="1">
      <alignment horizontal="left"/>
      <protection hidden="1"/>
    </xf>
    <xf numFmtId="0" fontId="56" fillId="22" borderId="45" xfId="0" applyFont="1" applyFill="1" applyBorder="1" applyAlignment="1" applyProtection="1">
      <alignment horizontal="center"/>
      <protection hidden="1"/>
    </xf>
    <xf numFmtId="0" fontId="45" fillId="22" borderId="50" xfId="0" applyFont="1" applyFill="1" applyBorder="1" applyAlignment="1" applyProtection="1">
      <alignment horizontal="center"/>
      <protection hidden="1"/>
    </xf>
    <xf numFmtId="0" fontId="45" fillId="22" borderId="51" xfId="0" applyFont="1" applyFill="1" applyBorder="1" applyAlignment="1" applyProtection="1">
      <alignment horizontal="center"/>
      <protection hidden="1"/>
    </xf>
    <xf numFmtId="0" fontId="45" fillId="22" borderId="71" xfId="0" applyFont="1" applyFill="1" applyBorder="1" applyAlignment="1" applyProtection="1">
      <alignment horizontal="center"/>
      <protection hidden="1"/>
    </xf>
    <xf numFmtId="0" fontId="52" fillId="9" borderId="0" xfId="0" applyFont="1" applyFill="1" applyAlignment="1" applyProtection="1">
      <alignment horizontal="center"/>
      <protection hidden="1"/>
    </xf>
    <xf numFmtId="0" fontId="52" fillId="9" borderId="45" xfId="0" applyFont="1" applyFill="1" applyBorder="1" applyAlignment="1" applyProtection="1">
      <alignment horizontal="center"/>
      <protection hidden="1"/>
    </xf>
    <xf numFmtId="0" fontId="45" fillId="9" borderId="27" xfId="0" applyFont="1" applyFill="1" applyBorder="1" applyAlignment="1" applyProtection="1">
      <alignment horizontal="center"/>
      <protection hidden="1"/>
    </xf>
    <xf numFmtId="0" fontId="45" fillId="9" borderId="28" xfId="0" applyFont="1" applyFill="1" applyBorder="1" applyAlignment="1" applyProtection="1">
      <alignment horizontal="center"/>
      <protection hidden="1"/>
    </xf>
    <xf numFmtId="0" fontId="45" fillId="9" borderId="76" xfId="0" applyFont="1" applyFill="1" applyBorder="1" applyAlignment="1" applyProtection="1">
      <alignment horizontal="center"/>
      <protection hidden="1"/>
    </xf>
    <xf numFmtId="0" fontId="65" fillId="22" borderId="45" xfId="0" applyFont="1" applyFill="1" applyBorder="1" applyAlignment="1" applyProtection="1">
      <alignment horizontal="left"/>
      <protection hidden="1"/>
    </xf>
    <xf numFmtId="0" fontId="66" fillId="22" borderId="45" xfId="0" applyFont="1" applyFill="1" applyBorder="1" applyAlignment="1" applyProtection="1">
      <alignment horizontal="left"/>
      <protection hidden="1"/>
    </xf>
    <xf numFmtId="0" fontId="67" fillId="22" borderId="45" xfId="0" applyFont="1" applyFill="1" applyBorder="1" applyAlignment="1" applyProtection="1">
      <alignment horizontal="center"/>
      <protection hidden="1"/>
    </xf>
    <xf numFmtId="0" fontId="69" fillId="22" borderId="45" xfId="0" applyFont="1" applyFill="1" applyBorder="1" applyAlignment="1" applyProtection="1">
      <alignment horizontal="center"/>
      <protection hidden="1"/>
    </xf>
    <xf numFmtId="0" fontId="63" fillId="9" borderId="0" xfId="0" applyFont="1" applyFill="1" applyAlignment="1" applyProtection="1">
      <alignment horizontal="center"/>
      <protection hidden="1"/>
    </xf>
    <xf numFmtId="0" fontId="45" fillId="9" borderId="9" xfId="0" applyFont="1" applyFill="1" applyBorder="1" applyAlignment="1" applyProtection="1">
      <alignment horizontal="center"/>
      <protection hidden="1"/>
    </xf>
    <xf numFmtId="0" fontId="45" fillId="9" borderId="23" xfId="0" applyFont="1" applyFill="1" applyBorder="1" applyAlignment="1" applyProtection="1">
      <alignment horizontal="center"/>
      <protection hidden="1"/>
    </xf>
    <xf numFmtId="0" fontId="45" fillId="9" borderId="10" xfId="0" applyFont="1" applyFill="1" applyBorder="1" applyAlignment="1" applyProtection="1">
      <alignment horizontal="center"/>
      <protection hidden="1"/>
    </xf>
    <xf numFmtId="0" fontId="45" fillId="22" borderId="0" xfId="0" applyFont="1" applyFill="1" applyBorder="1" applyAlignment="1" applyProtection="1">
      <alignment horizontal="left"/>
      <protection hidden="1"/>
    </xf>
    <xf numFmtId="0" fontId="45" fillId="22" borderId="24" xfId="0" applyFont="1" applyFill="1" applyBorder="1" applyAlignment="1" applyProtection="1">
      <alignment horizontal="left"/>
      <protection hidden="1"/>
    </xf>
    <xf numFmtId="0" fontId="63" fillId="9" borderId="50" xfId="0" applyFont="1" applyFill="1" applyBorder="1" applyAlignment="1" applyProtection="1">
      <alignment horizontal="center"/>
      <protection hidden="1"/>
    </xf>
    <xf numFmtId="0" fontId="45" fillId="22" borderId="68" xfId="0" applyFont="1" applyFill="1" applyBorder="1" applyAlignment="1" applyProtection="1">
      <alignment horizontal="center"/>
      <protection hidden="1"/>
    </xf>
    <xf numFmtId="0" fontId="63" fillId="9" borderId="66" xfId="0" applyFont="1" applyFill="1" applyBorder="1" applyAlignment="1" applyProtection="1">
      <alignment horizontal="center"/>
      <protection hidden="1"/>
    </xf>
    <xf numFmtId="0" fontId="65" fillId="22" borderId="1" xfId="0" applyFont="1" applyFill="1" applyBorder="1" applyAlignment="1" applyProtection="1">
      <alignment horizontal="right"/>
      <protection hidden="1"/>
    </xf>
    <xf numFmtId="0" fontId="65" fillId="22" borderId="0" xfId="0" applyFont="1" applyFill="1" applyBorder="1" applyAlignment="1" applyProtection="1">
      <alignment horizontal="right"/>
      <protection hidden="1"/>
    </xf>
    <xf numFmtId="0" fontId="45" fillId="22" borderId="1" xfId="0" applyFont="1" applyFill="1" applyBorder="1" applyAlignment="1" applyProtection="1">
      <alignment horizontal="left"/>
      <protection hidden="1"/>
    </xf>
    <xf numFmtId="0" fontId="48" fillId="9" borderId="7" xfId="0" applyFont="1" applyFill="1" applyBorder="1" applyAlignment="1" applyProtection="1">
      <alignment horizontal="center"/>
      <protection hidden="1"/>
    </xf>
    <xf numFmtId="0" fontId="48" fillId="9" borderId="7" xfId="0" applyFont="1" applyFill="1" applyBorder="1" applyAlignment="1" applyProtection="1">
      <alignment horizontal="left"/>
      <protection hidden="1"/>
    </xf>
    <xf numFmtId="0" fontId="53" fillId="22" borderId="6" xfId="0" applyFont="1" applyFill="1" applyBorder="1" applyAlignment="1" applyProtection="1">
      <alignment horizontal="center"/>
      <protection hidden="1"/>
    </xf>
    <xf numFmtId="0" fontId="53" fillId="22" borderId="7" xfId="0" applyFont="1" applyFill="1" applyBorder="1" applyAlignment="1" applyProtection="1">
      <alignment horizontal="center"/>
      <protection hidden="1"/>
    </xf>
    <xf numFmtId="0" fontId="53" fillId="22" borderId="8" xfId="0" applyFont="1" applyFill="1" applyBorder="1" applyAlignment="1" applyProtection="1">
      <alignment horizontal="center"/>
      <protection hidden="1"/>
    </xf>
    <xf numFmtId="0" fontId="54" fillId="22" borderId="74" xfId="0" applyFont="1" applyFill="1" applyBorder="1" applyAlignment="1" applyProtection="1">
      <alignment horizontal="center"/>
      <protection hidden="1"/>
    </xf>
    <xf numFmtId="0" fontId="54" fillId="22" borderId="34" xfId="0" applyFont="1" applyFill="1" applyBorder="1" applyAlignment="1" applyProtection="1">
      <alignment horizontal="center"/>
      <protection hidden="1"/>
    </xf>
    <xf numFmtId="0" fontId="54" fillId="22" borderId="35" xfId="0" applyFont="1" applyFill="1" applyBorder="1" applyAlignment="1" applyProtection="1">
      <alignment horizontal="center"/>
      <protection hidden="1"/>
    </xf>
    <xf numFmtId="0" fontId="52" fillId="9" borderId="7" xfId="0" applyFont="1" applyFill="1" applyBorder="1" applyAlignment="1" applyProtection="1">
      <alignment horizontal="center"/>
      <protection hidden="1"/>
    </xf>
    <xf numFmtId="0" fontId="64" fillId="22" borderId="0" xfId="0" applyFont="1" applyFill="1" applyBorder="1" applyAlignment="1" applyProtection="1">
      <alignment horizontal="left"/>
      <protection hidden="1"/>
    </xf>
    <xf numFmtId="0" fontId="64" fillId="22" borderId="24" xfId="0" applyFont="1" applyFill="1" applyBorder="1" applyAlignment="1" applyProtection="1">
      <alignment horizontal="left"/>
      <protection hidden="1"/>
    </xf>
    <xf numFmtId="0" fontId="64" fillId="22" borderId="1" xfId="0" applyFont="1" applyFill="1" applyBorder="1" applyAlignment="1" applyProtection="1">
      <alignment horizontal="right" shrinkToFit="1"/>
      <protection hidden="1"/>
    </xf>
    <xf numFmtId="0" fontId="64" fillId="22" borderId="0" xfId="0" applyFont="1" applyFill="1" applyBorder="1" applyAlignment="1" applyProtection="1">
      <alignment horizontal="right" shrinkToFit="1"/>
      <protection hidden="1"/>
    </xf>
    <xf numFmtId="0" fontId="64" fillId="22" borderId="0" xfId="0" applyFont="1" applyFill="1" applyBorder="1" applyAlignment="1" applyProtection="1">
      <alignment horizontal="left" shrinkToFit="1"/>
      <protection hidden="1"/>
    </xf>
    <xf numFmtId="0" fontId="64" fillId="22" borderId="24" xfId="0" applyFont="1" applyFill="1" applyBorder="1" applyAlignment="1" applyProtection="1">
      <alignment horizontal="left" shrinkToFit="1"/>
      <protection hidden="1"/>
    </xf>
    <xf numFmtId="0" fontId="52" fillId="9" borderId="0" xfId="0" applyFont="1" applyFill="1" applyBorder="1" applyAlignment="1" applyProtection="1">
      <alignment horizontal="center" shrinkToFit="1"/>
      <protection hidden="1"/>
    </xf>
    <xf numFmtId="0" fontId="52" fillId="9" borderId="24" xfId="0" applyFont="1" applyFill="1" applyBorder="1" applyAlignment="1" applyProtection="1">
      <alignment horizontal="center" shrinkToFit="1"/>
      <protection hidden="1"/>
    </xf>
    <xf numFmtId="0" fontId="64" fillId="22" borderId="4" xfId="0" applyFont="1" applyFill="1" applyBorder="1" applyAlignment="1" applyProtection="1">
      <alignment horizontal="left"/>
      <protection hidden="1"/>
    </xf>
    <xf numFmtId="0" fontId="64" fillId="22" borderId="5" xfId="0" applyFont="1" applyFill="1" applyBorder="1" applyAlignment="1" applyProtection="1">
      <alignment horizontal="left"/>
      <protection hidden="1"/>
    </xf>
    <xf numFmtId="0" fontId="48" fillId="9" borderId="13" xfId="0" applyFont="1" applyFill="1" applyBorder="1" applyAlignment="1" applyProtection="1">
      <alignment horizontal="center"/>
      <protection hidden="1"/>
    </xf>
    <xf numFmtId="0" fontId="48" fillId="9" borderId="13" xfId="0" applyFont="1" applyFill="1" applyBorder="1" applyAlignment="1" applyProtection="1">
      <alignment horizontal="left"/>
      <protection hidden="1"/>
    </xf>
    <xf numFmtId="0" fontId="52" fillId="9" borderId="13" xfId="0" applyFont="1" applyFill="1" applyBorder="1" applyAlignment="1" applyProtection="1">
      <alignment horizontal="center"/>
      <protection hidden="1"/>
    </xf>
    <xf numFmtId="0" fontId="52" fillId="9" borderId="12" xfId="0" applyFont="1" applyFill="1" applyBorder="1" applyAlignment="1" applyProtection="1">
      <alignment horizontal="center"/>
      <protection hidden="1"/>
    </xf>
    <xf numFmtId="0" fontId="62" fillId="22" borderId="1" xfId="0" applyFont="1" applyFill="1" applyBorder="1" applyAlignment="1" applyProtection="1">
      <alignment horizontal="center"/>
      <protection hidden="1"/>
    </xf>
    <xf numFmtId="0" fontId="62" fillId="22" borderId="0" xfId="0" applyFont="1" applyFill="1" applyBorder="1" applyAlignment="1" applyProtection="1">
      <alignment horizontal="center"/>
      <protection hidden="1"/>
    </xf>
    <xf numFmtId="0" fontId="62" fillId="22" borderId="24" xfId="0" applyFont="1" applyFill="1" applyBorder="1" applyAlignment="1" applyProtection="1">
      <alignment horizontal="center"/>
      <protection hidden="1"/>
    </xf>
    <xf numFmtId="0" fontId="48" fillId="9" borderId="6" xfId="0" applyFont="1" applyFill="1" applyBorder="1" applyAlignment="1" applyProtection="1">
      <alignment horizontal="center"/>
      <protection hidden="1"/>
    </xf>
    <xf numFmtId="0" fontId="115" fillId="17" borderId="2" xfId="0" applyFont="1" applyFill="1" applyBorder="1" applyAlignment="1" applyProtection="1">
      <alignment horizontal="center" vertical="center" wrapText="1"/>
      <protection hidden="1"/>
    </xf>
    <xf numFmtId="0" fontId="122" fillId="28" borderId="0" xfId="0" applyFont="1" applyFill="1" applyAlignment="1" applyProtection="1">
      <alignment horizontal="center" vertical="center" wrapText="1"/>
      <protection hidden="1"/>
    </xf>
    <xf numFmtId="0" fontId="122" fillId="28" borderId="44" xfId="0" applyFont="1" applyFill="1" applyBorder="1" applyAlignment="1" applyProtection="1">
      <alignment horizontal="center" vertical="center" wrapText="1"/>
      <protection hidden="1"/>
    </xf>
    <xf numFmtId="0" fontId="51" fillId="28" borderId="55" xfId="0" applyFont="1" applyFill="1" applyBorder="1" applyAlignment="1" applyProtection="1">
      <alignment horizontal="left" vertical="center"/>
      <protection hidden="1"/>
    </xf>
    <xf numFmtId="0" fontId="51" fillId="28" borderId="0" xfId="0" applyFont="1" applyFill="1" applyAlignment="1" applyProtection="1">
      <alignment horizontal="left" vertical="center"/>
      <protection hidden="1"/>
    </xf>
    <xf numFmtId="0" fontId="116" fillId="17" borderId="2" xfId="0" applyFont="1" applyFill="1" applyBorder="1" applyAlignment="1" applyProtection="1">
      <alignment horizontal="center" vertical="center" wrapText="1"/>
      <protection hidden="1"/>
    </xf>
    <xf numFmtId="0" fontId="88" fillId="17" borderId="48" xfId="0" applyFont="1" applyFill="1" applyBorder="1" applyAlignment="1" applyProtection="1">
      <alignment horizontal="center" vertical="center" wrapText="1"/>
      <protection hidden="1"/>
    </xf>
    <xf numFmtId="0" fontId="88" fillId="17" borderId="2" xfId="0" applyFont="1" applyFill="1" applyBorder="1" applyAlignment="1" applyProtection="1">
      <alignment horizontal="center" vertical="center" wrapText="1"/>
      <protection hidden="1"/>
    </xf>
    <xf numFmtId="0" fontId="88" fillId="17" borderId="46" xfId="0" applyFont="1" applyFill="1" applyBorder="1" applyAlignment="1" applyProtection="1">
      <alignment horizontal="center" vertical="center" wrapText="1"/>
      <protection hidden="1"/>
    </xf>
    <xf numFmtId="0" fontId="88" fillId="17" borderId="56" xfId="0" applyFont="1" applyFill="1" applyBorder="1" applyAlignment="1" applyProtection="1">
      <alignment horizontal="center" vertical="center" wrapText="1"/>
      <protection hidden="1"/>
    </xf>
    <xf numFmtId="0" fontId="88" fillId="17" borderId="47" xfId="0" applyFont="1" applyFill="1" applyBorder="1" applyAlignment="1" applyProtection="1">
      <alignment horizontal="center" vertical="center" wrapText="1"/>
      <protection hidden="1"/>
    </xf>
    <xf numFmtId="14" fontId="117" fillId="17" borderId="2" xfId="0" applyNumberFormat="1" applyFont="1" applyFill="1" applyBorder="1" applyAlignment="1" applyProtection="1">
      <alignment horizontal="center" vertical="center"/>
      <protection hidden="1"/>
    </xf>
    <xf numFmtId="0" fontId="49" fillId="17" borderId="0" xfId="0" applyFont="1" applyFill="1" applyAlignment="1" applyProtection="1">
      <alignment horizontal="center" vertical="center"/>
      <protection hidden="1"/>
    </xf>
    <xf numFmtId="0" fontId="49" fillId="17" borderId="44" xfId="0" applyFont="1" applyFill="1" applyBorder="1" applyAlignment="1" applyProtection="1">
      <alignment horizontal="center" vertical="center"/>
      <protection hidden="1"/>
    </xf>
    <xf numFmtId="0" fontId="114" fillId="31" borderId="0" xfId="0" applyFont="1" applyFill="1" applyAlignment="1" applyProtection="1">
      <alignment horizontal="center" vertical="center"/>
      <protection hidden="1"/>
    </xf>
    <xf numFmtId="0" fontId="114" fillId="31" borderId="44" xfId="0" applyFont="1" applyFill="1" applyBorder="1" applyAlignment="1" applyProtection="1">
      <alignment horizontal="center" vertical="center"/>
      <protection hidden="1"/>
    </xf>
    <xf numFmtId="0" fontId="48" fillId="17" borderId="12" xfId="0" applyFont="1" applyFill="1" applyBorder="1" applyAlignment="1" applyProtection="1">
      <alignment horizontal="center" vertical="center"/>
      <protection hidden="1"/>
    </xf>
    <xf numFmtId="0" fontId="48" fillId="17" borderId="2" xfId="0" applyFont="1" applyFill="1" applyBorder="1" applyAlignment="1" applyProtection="1">
      <alignment horizontal="center" vertical="center"/>
      <protection hidden="1"/>
    </xf>
    <xf numFmtId="0" fontId="49" fillId="17" borderId="2" xfId="0" applyFont="1" applyFill="1" applyBorder="1" applyAlignment="1" applyProtection="1">
      <alignment horizontal="center" vertical="center" wrapText="1"/>
      <protection hidden="1"/>
    </xf>
    <xf numFmtId="0" fontId="49" fillId="17" borderId="48" xfId="0" applyFont="1" applyFill="1" applyBorder="1" applyAlignment="1" applyProtection="1">
      <alignment horizontal="center" vertical="center" wrapText="1"/>
      <protection hidden="1"/>
    </xf>
    <xf numFmtId="0" fontId="49" fillId="17" borderId="0" xfId="0" applyFont="1" applyFill="1" applyAlignment="1" applyProtection="1">
      <alignment horizontal="left" vertical="center" wrapText="1"/>
      <protection hidden="1"/>
    </xf>
    <xf numFmtId="0" fontId="49" fillId="17" borderId="0" xfId="0" applyFont="1" applyFill="1" applyAlignment="1" applyProtection="1">
      <alignment horizontal="center" vertical="center" wrapText="1"/>
      <protection hidden="1"/>
    </xf>
    <xf numFmtId="0" fontId="49" fillId="17" borderId="0" xfId="0" applyFont="1" applyFill="1" applyAlignment="1" applyProtection="1">
      <alignment horizontal="right" vertical="center" wrapText="1"/>
      <protection hidden="1"/>
    </xf>
    <xf numFmtId="0" fontId="49" fillId="17" borderId="44" xfId="0" applyFont="1" applyFill="1" applyBorder="1" applyAlignment="1" applyProtection="1">
      <alignment horizontal="right" vertical="center" wrapText="1"/>
      <protection hidden="1"/>
    </xf>
    <xf numFmtId="0" fontId="113" fillId="17" borderId="7" xfId="0" applyFont="1" applyFill="1" applyBorder="1" applyAlignment="1" applyProtection="1">
      <alignment horizontal="center" vertical="center" wrapText="1"/>
      <protection hidden="1"/>
    </xf>
    <xf numFmtId="0" fontId="113" fillId="17" borderId="7" xfId="0" applyFont="1" applyFill="1" applyBorder="1" applyAlignment="1" applyProtection="1">
      <alignment horizontal="right" vertical="center" wrapText="1"/>
      <protection hidden="1"/>
    </xf>
    <xf numFmtId="0" fontId="113" fillId="17" borderId="49" xfId="0" applyFont="1" applyFill="1" applyBorder="1" applyAlignment="1" applyProtection="1">
      <alignment horizontal="right" vertical="center" wrapText="1"/>
      <protection hidden="1"/>
    </xf>
    <xf numFmtId="0" fontId="45" fillId="17" borderId="12" xfId="0" applyFont="1" applyFill="1" applyBorder="1" applyAlignment="1" applyProtection="1">
      <alignment horizontal="left" vertical="center"/>
      <protection hidden="1"/>
    </xf>
    <xf numFmtId="0" fontId="45" fillId="17" borderId="2" xfId="0" applyFont="1" applyFill="1" applyBorder="1" applyAlignment="1" applyProtection="1">
      <alignment horizontal="left" vertical="center"/>
      <protection hidden="1"/>
    </xf>
    <xf numFmtId="0" fontId="49" fillId="17" borderId="0" xfId="0" applyFont="1" applyFill="1" applyAlignment="1" applyProtection="1">
      <alignment horizontal="left" vertical="center"/>
      <protection hidden="1"/>
    </xf>
    <xf numFmtId="0" fontId="49" fillId="16" borderId="0" xfId="0" applyFont="1" applyFill="1" applyAlignment="1" applyProtection="1">
      <alignment horizontal="center" vertical="center"/>
      <protection hidden="1"/>
    </xf>
    <xf numFmtId="0" fontId="49" fillId="16" borderId="24" xfId="0" applyFont="1" applyFill="1" applyBorder="1" applyAlignment="1" applyProtection="1">
      <alignment horizontal="center" vertical="center"/>
      <protection hidden="1"/>
    </xf>
    <xf numFmtId="0" fontId="110" fillId="31" borderId="0" xfId="0" applyFont="1" applyFill="1" applyAlignment="1" applyProtection="1">
      <alignment horizontal="center" vertical="center"/>
      <protection hidden="1"/>
    </xf>
    <xf numFmtId="0" fontId="110" fillId="31" borderId="24" xfId="0" applyFont="1" applyFill="1" applyBorder="1" applyAlignment="1" applyProtection="1">
      <alignment horizontal="center" vertical="center"/>
      <protection hidden="1"/>
    </xf>
    <xf numFmtId="0" fontId="45" fillId="0" borderId="12" xfId="0" applyFont="1" applyBorder="1" applyAlignment="1" applyProtection="1">
      <alignment horizontal="left" vertical="center"/>
      <protection hidden="1"/>
    </xf>
    <xf numFmtId="0" fontId="45" fillId="0" borderId="2" xfId="0" applyFont="1" applyBorder="1" applyAlignment="1" applyProtection="1">
      <alignment horizontal="left" vertical="center"/>
      <protection hidden="1"/>
    </xf>
    <xf numFmtId="0" fontId="110" fillId="31" borderId="7" xfId="0" applyFont="1" applyFill="1" applyBorder="1" applyAlignment="1" applyProtection="1">
      <alignment horizontal="center" vertical="center"/>
      <protection hidden="1"/>
    </xf>
    <xf numFmtId="0" fontId="110" fillId="31" borderId="8" xfId="0" applyFont="1" applyFill="1" applyBorder="1" applyAlignment="1" applyProtection="1">
      <alignment horizontal="center" vertical="center"/>
      <protection hidden="1"/>
    </xf>
    <xf numFmtId="0" fontId="106" fillId="0" borderId="13" xfId="0" applyFont="1" applyBorder="1" applyAlignment="1" applyProtection="1">
      <alignment horizontal="left" vertical="center"/>
      <protection hidden="1"/>
    </xf>
    <xf numFmtId="0" fontId="106" fillId="0" borderId="12" xfId="0" applyFont="1" applyBorder="1" applyAlignment="1" applyProtection="1">
      <alignment horizontal="left" vertical="center"/>
      <protection hidden="1"/>
    </xf>
    <xf numFmtId="1" fontId="108" fillId="0" borderId="11" xfId="0" applyNumberFormat="1" applyFont="1" applyBorder="1" applyAlignment="1" applyProtection="1">
      <alignment horizontal="center" vertical="center" wrapText="1"/>
      <protection hidden="1"/>
    </xf>
    <xf numFmtId="1" fontId="108" fillId="0" borderId="12" xfId="0" applyNumberFormat="1" applyFont="1" applyBorder="1" applyAlignment="1" applyProtection="1">
      <alignment horizontal="center" vertical="center" wrapText="1"/>
      <protection hidden="1"/>
    </xf>
    <xf numFmtId="0" fontId="48" fillId="26" borderId="13" xfId="0" applyFont="1" applyFill="1" applyBorder="1" applyAlignment="1" applyProtection="1">
      <alignment horizontal="center" vertical="center"/>
      <protection hidden="1"/>
    </xf>
    <xf numFmtId="0" fontId="48" fillId="26" borderId="12" xfId="0" applyFont="1" applyFill="1" applyBorder="1" applyAlignment="1" applyProtection="1">
      <alignment horizontal="center" vertical="center"/>
      <protection hidden="1"/>
    </xf>
    <xf numFmtId="0" fontId="48" fillId="26" borderId="9" xfId="0" applyFont="1" applyFill="1" applyBorder="1" applyAlignment="1" applyProtection="1">
      <alignment horizontal="center" vertical="center" wrapText="1"/>
      <protection hidden="1"/>
    </xf>
    <xf numFmtId="0" fontId="48" fillId="26" borderId="46" xfId="0" applyFont="1" applyFill="1" applyBorder="1" applyAlignment="1" applyProtection="1">
      <alignment horizontal="center" vertical="center" wrapText="1"/>
      <protection hidden="1"/>
    </xf>
    <xf numFmtId="0" fontId="89" fillId="31" borderId="4" xfId="0" applyFont="1" applyFill="1" applyBorder="1" applyAlignment="1" applyProtection="1">
      <alignment horizontal="left" vertical="center"/>
      <protection hidden="1"/>
    </xf>
    <xf numFmtId="0" fontId="89" fillId="31" borderId="5" xfId="0" applyFont="1" applyFill="1" applyBorder="1" applyAlignment="1" applyProtection="1">
      <alignment horizontal="left" vertical="center"/>
      <protection hidden="1"/>
    </xf>
    <xf numFmtId="0" fontId="89" fillId="31" borderId="7" xfId="0" applyFont="1" applyFill="1" applyBorder="1" applyAlignment="1" applyProtection="1">
      <alignment horizontal="left" vertical="center"/>
      <protection hidden="1"/>
    </xf>
    <xf numFmtId="0" fontId="89" fillId="31" borderId="8" xfId="0" applyFont="1" applyFill="1" applyBorder="1" applyAlignment="1" applyProtection="1">
      <alignment horizontal="left" vertical="center"/>
      <protection hidden="1"/>
    </xf>
    <xf numFmtId="0" fontId="89" fillId="31" borderId="2" xfId="0" applyFont="1" applyFill="1" applyBorder="1" applyAlignment="1" applyProtection="1">
      <alignment horizontal="center" vertical="center" wrapText="1"/>
      <protection hidden="1"/>
    </xf>
    <xf numFmtId="0" fontId="89" fillId="31" borderId="46" xfId="0" applyFont="1" applyFill="1" applyBorder="1" applyAlignment="1" applyProtection="1">
      <alignment horizontal="center" vertical="center" wrapText="1"/>
      <protection hidden="1"/>
    </xf>
    <xf numFmtId="0" fontId="89" fillId="31" borderId="47" xfId="0" applyFont="1" applyFill="1" applyBorder="1" applyAlignment="1" applyProtection="1">
      <alignment horizontal="center" vertical="center" wrapText="1"/>
      <protection hidden="1"/>
    </xf>
    <xf numFmtId="0" fontId="89" fillId="31" borderId="2" xfId="0" quotePrefix="1" applyFont="1" applyFill="1" applyBorder="1" applyAlignment="1" applyProtection="1">
      <alignment horizontal="center" vertical="center" wrapText="1" shrinkToFit="1"/>
      <protection hidden="1"/>
    </xf>
    <xf numFmtId="0" fontId="120" fillId="17" borderId="0" xfId="0" applyFont="1" applyFill="1" applyAlignment="1" applyProtection="1">
      <alignment horizontal="center" vertical="center" wrapText="1"/>
      <protection hidden="1"/>
    </xf>
    <xf numFmtId="0" fontId="131" fillId="32" borderId="0" xfId="0" applyFont="1" applyFill="1" applyAlignment="1" applyProtection="1">
      <alignment horizontal="center"/>
      <protection hidden="1"/>
    </xf>
    <xf numFmtId="167" fontId="49" fillId="17" borderId="0" xfId="0" applyNumberFormat="1" applyFont="1" applyFill="1" applyAlignment="1" applyProtection="1">
      <alignment horizontal="left" vertical="center"/>
      <protection hidden="1"/>
    </xf>
    <xf numFmtId="167" fontId="49" fillId="17" borderId="44" xfId="0" applyNumberFormat="1" applyFont="1" applyFill="1" applyBorder="1" applyAlignment="1" applyProtection="1">
      <alignment horizontal="left" vertical="center"/>
      <protection hidden="1"/>
    </xf>
    <xf numFmtId="1" fontId="49" fillId="17" borderId="0" xfId="0" applyNumberFormat="1" applyFont="1" applyFill="1" applyAlignment="1" applyProtection="1">
      <alignment horizontal="left" vertical="center"/>
      <protection hidden="1"/>
    </xf>
    <xf numFmtId="1" fontId="49" fillId="17" borderId="44" xfId="0" applyNumberFormat="1" applyFont="1" applyFill="1" applyBorder="1" applyAlignment="1" applyProtection="1">
      <alignment horizontal="left" vertical="center"/>
      <protection hidden="1"/>
    </xf>
    <xf numFmtId="0" fontId="85" fillId="32" borderId="55" xfId="0" applyFont="1" applyFill="1" applyBorder="1" applyAlignment="1" applyProtection="1">
      <alignment horizontal="center" vertical="center"/>
      <protection hidden="1"/>
    </xf>
    <xf numFmtId="0" fontId="85" fillId="32" borderId="0" xfId="0" applyFont="1" applyFill="1" applyAlignment="1" applyProtection="1">
      <alignment horizontal="center" vertical="center"/>
      <protection hidden="1"/>
    </xf>
    <xf numFmtId="0" fontId="85" fillId="32" borderId="44" xfId="0" applyFont="1" applyFill="1" applyBorder="1" applyAlignment="1" applyProtection="1">
      <alignment horizontal="center" vertical="center"/>
      <protection hidden="1"/>
    </xf>
    <xf numFmtId="0" fontId="126" fillId="32" borderId="0" xfId="0" applyFont="1" applyFill="1" applyAlignment="1" applyProtection="1">
      <alignment horizontal="center" vertical="center"/>
      <protection hidden="1"/>
    </xf>
    <xf numFmtId="0" fontId="121" fillId="17" borderId="0" xfId="0" applyFont="1" applyFill="1" applyAlignment="1" applyProtection="1">
      <alignment horizontal="center" vertical="center"/>
      <protection hidden="1"/>
    </xf>
    <xf numFmtId="0" fontId="127" fillId="32" borderId="0" xfId="0" applyFont="1" applyFill="1" applyAlignment="1" applyProtection="1">
      <alignment horizontal="center" vertical="center"/>
      <protection hidden="1"/>
    </xf>
    <xf numFmtId="0" fontId="130" fillId="17" borderId="0" xfId="0" applyFont="1" applyFill="1" applyAlignment="1" applyProtection="1">
      <alignment horizontal="center" vertical="center"/>
      <protection hidden="1"/>
    </xf>
    <xf numFmtId="0" fontId="104" fillId="17" borderId="0" xfId="1" applyFont="1" applyFill="1" applyBorder="1" applyAlignment="1" applyProtection="1">
      <alignment horizontal="left" vertical="center"/>
      <protection hidden="1"/>
    </xf>
    <xf numFmtId="49" fontId="80" fillId="17" borderId="0" xfId="1" applyNumberFormat="1" applyFont="1" applyFill="1" applyBorder="1" applyAlignment="1" applyProtection="1">
      <alignment horizontal="center" vertical="center" wrapText="1"/>
      <protection hidden="1"/>
    </xf>
    <xf numFmtId="49" fontId="80" fillId="17" borderId="0" xfId="0" applyNumberFormat="1" applyFont="1" applyFill="1" applyAlignment="1" applyProtection="1">
      <alignment horizontal="center" vertical="center" wrapText="1"/>
      <protection hidden="1"/>
    </xf>
    <xf numFmtId="49" fontId="80" fillId="17" borderId="44" xfId="0" applyNumberFormat="1" applyFont="1" applyFill="1" applyBorder="1" applyAlignment="1" applyProtection="1">
      <alignment horizontal="center" vertical="center" wrapText="1"/>
      <protection hidden="1"/>
    </xf>
    <xf numFmtId="0" fontId="48" fillId="17" borderId="78" xfId="0" applyFont="1" applyFill="1" applyBorder="1" applyAlignment="1" applyProtection="1">
      <alignment horizontal="center" vertical="center"/>
      <protection hidden="1"/>
    </xf>
    <xf numFmtId="0" fontId="48" fillId="17" borderId="13" xfId="0" applyFont="1" applyFill="1" applyBorder="1" applyAlignment="1" applyProtection="1">
      <alignment horizontal="center" vertical="center"/>
      <protection hidden="1"/>
    </xf>
    <xf numFmtId="0" fontId="48" fillId="17" borderId="79" xfId="0" applyFont="1" applyFill="1" applyBorder="1" applyAlignment="1" applyProtection="1">
      <alignment horizontal="center" vertical="center"/>
      <protection hidden="1"/>
    </xf>
    <xf numFmtId="0" fontId="48" fillId="17" borderId="4" xfId="0" applyFont="1" applyFill="1" applyBorder="1" applyAlignment="1" applyProtection="1">
      <alignment horizontal="center" vertical="center"/>
      <protection hidden="1"/>
    </xf>
    <xf numFmtId="0" fontId="48" fillId="17" borderId="5" xfId="0" applyFont="1" applyFill="1" applyBorder="1" applyAlignment="1" applyProtection="1">
      <alignment horizontal="center" vertical="center"/>
      <protection hidden="1"/>
    </xf>
    <xf numFmtId="0" fontId="48" fillId="17" borderId="55" xfId="0" applyFont="1" applyFill="1" applyBorder="1" applyAlignment="1" applyProtection="1">
      <alignment horizontal="center" vertical="center"/>
      <protection hidden="1"/>
    </xf>
    <xf numFmtId="0" fontId="48" fillId="17" borderId="0" xfId="0" applyFont="1" applyFill="1" applyBorder="1" applyAlignment="1" applyProtection="1">
      <alignment horizontal="center" vertical="center"/>
      <protection hidden="1"/>
    </xf>
    <xf numFmtId="0" fontId="48" fillId="17" borderId="24" xfId="0" applyFont="1" applyFill="1" applyBorder="1" applyAlignment="1" applyProtection="1">
      <alignment horizontal="center" vertical="center"/>
      <protection hidden="1"/>
    </xf>
    <xf numFmtId="0" fontId="48" fillId="17" borderId="80" xfId="0" applyFont="1" applyFill="1" applyBorder="1" applyAlignment="1" applyProtection="1">
      <alignment horizontal="center" vertical="center"/>
      <protection hidden="1"/>
    </xf>
    <xf numFmtId="0" fontId="48" fillId="17" borderId="7" xfId="0" applyFont="1" applyFill="1" applyBorder="1" applyAlignment="1" applyProtection="1">
      <alignment horizontal="center" vertical="center"/>
      <protection hidden="1"/>
    </xf>
    <xf numFmtId="0" fontId="48" fillId="17" borderId="8" xfId="0" applyFont="1" applyFill="1" applyBorder="1" applyAlignment="1" applyProtection="1">
      <alignment horizontal="center" vertical="center"/>
      <protection hidden="1"/>
    </xf>
    <xf numFmtId="0" fontId="128" fillId="26" borderId="0" xfId="0" applyFont="1" applyFill="1" applyAlignment="1" applyProtection="1">
      <alignment horizontal="center" vertical="center"/>
      <protection hidden="1"/>
    </xf>
    <xf numFmtId="0" fontId="128" fillId="26" borderId="0" xfId="0" applyNumberFormat="1" applyFont="1" applyFill="1" applyAlignment="1" applyProtection="1">
      <alignment horizontal="left" vertical="center" wrapText="1"/>
      <protection hidden="1"/>
    </xf>
    <xf numFmtId="0" fontId="128" fillId="26" borderId="0" xfId="0" applyFont="1" applyFill="1" applyAlignment="1" applyProtection="1">
      <alignment horizontal="right" vertical="center"/>
      <protection hidden="1"/>
    </xf>
    <xf numFmtId="0" fontId="48" fillId="17" borderId="0" xfId="0" applyFont="1" applyFill="1" applyAlignment="1" applyProtection="1">
      <alignment horizontal="left" vertical="center" wrapText="1"/>
      <protection hidden="1"/>
    </xf>
    <xf numFmtId="0" fontId="49" fillId="17" borderId="44" xfId="0" applyFont="1" applyFill="1" applyBorder="1" applyAlignment="1" applyProtection="1">
      <alignment horizontal="left" vertical="center"/>
      <protection hidden="1"/>
    </xf>
    <xf numFmtId="0" fontId="128" fillId="26" borderId="0" xfId="0" applyNumberFormat="1" applyFont="1" applyFill="1" applyAlignment="1" applyProtection="1">
      <alignment horizontal="center" vertical="center" wrapText="1"/>
      <protection hidden="1"/>
    </xf>
    <xf numFmtId="0" fontId="128" fillId="26" borderId="44" xfId="0" applyNumberFormat="1" applyFont="1" applyFill="1" applyBorder="1" applyAlignment="1" applyProtection="1">
      <alignment horizontal="center" vertical="center" wrapText="1"/>
      <protection hidden="1"/>
    </xf>
    <xf numFmtId="0" fontId="123" fillId="32" borderId="0" xfId="0" applyFont="1" applyFill="1" applyAlignment="1" applyProtection="1">
      <alignment horizontal="center" vertical="center" wrapText="1"/>
      <protection hidden="1"/>
    </xf>
    <xf numFmtId="0" fontId="123" fillId="32" borderId="44" xfId="0" applyFont="1" applyFill="1" applyBorder="1" applyAlignment="1" applyProtection="1">
      <alignment horizontal="center" vertical="center" wrapText="1"/>
      <protection hidden="1"/>
    </xf>
  </cellXfs>
  <cellStyles count="3">
    <cellStyle name="Accent3" xfId="2" builtinId="37"/>
    <cellStyle name="Hyperlink" xfId="1" builtinId="8"/>
    <cellStyle name="Normal" xfId="0" builtinId="0"/>
  </cellStyles>
  <dxfs count="105">
    <dxf>
      <font>
        <b/>
        <i val="0"/>
        <color rgb="FFFF0000"/>
      </font>
    </dxf>
    <dxf>
      <font>
        <b/>
        <i val="0"/>
        <color theme="6" tint="-0.499984740745262"/>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006100"/>
      </font>
      <fill>
        <patternFill>
          <bgColor rgb="FFC6EF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006100"/>
      </font>
      <fill>
        <patternFill>
          <bgColor rgb="FFC6EFCE"/>
        </patternFill>
      </fill>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ont>
        <b/>
        <i val="0"/>
      </font>
      <fill>
        <patternFill>
          <bgColor theme="4" tint="0.79998168889431442"/>
        </patternFill>
      </fill>
    </dxf>
    <dxf>
      <border>
        <left style="thin">
          <color auto="1"/>
        </left>
        <right style="thin">
          <color auto="1"/>
        </right>
        <top style="thin">
          <color auto="1"/>
        </top>
        <bottom style="thin">
          <color auto="1"/>
        </bottom>
        <vertical/>
        <horizontal/>
      </border>
    </dxf>
    <dxf>
      <fill>
        <patternFill>
          <bgColor theme="4"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1</xdr:col>
      <xdr:colOff>5638800</xdr:colOff>
      <xdr:row>2</xdr:row>
      <xdr:rowOff>276225</xdr:rowOff>
    </xdr:from>
    <xdr:to>
      <xdr:col>2</xdr:col>
      <xdr:colOff>0</xdr:colOff>
      <xdr:row>2</xdr:row>
      <xdr:rowOff>371475</xdr:rowOff>
    </xdr:to>
    <xdr:sp macro="" textlink="">
      <xdr:nvSpPr>
        <xdr:cNvPr id="3" name="Right Arrow 10">
          <a:extLst>
            <a:ext uri="{FF2B5EF4-FFF2-40B4-BE49-F238E27FC236}">
              <a16:creationId xmlns:a16="http://schemas.microsoft.com/office/drawing/2014/main" id="{91065572-6FB1-43B7-A882-52EB1A50B0FA}"/>
            </a:ext>
          </a:extLst>
        </xdr:cNvPr>
        <xdr:cNvSpPr/>
      </xdr:nvSpPr>
      <xdr:spPr>
        <a:xfrm>
          <a:off x="5913120" y="1190625"/>
          <a:ext cx="731520" cy="95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616714</xdr:colOff>
      <xdr:row>2</xdr:row>
      <xdr:rowOff>7143</xdr:rowOff>
    </xdr:from>
    <xdr:to>
      <xdr:col>10</xdr:col>
      <xdr:colOff>617189</xdr:colOff>
      <xdr:row>2</xdr:row>
      <xdr:rowOff>1028700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7164" y="578643"/>
          <a:ext cx="802480" cy="1021557"/>
        </a:xfrm>
        <a:prstGeom prst="rect">
          <a:avLst/>
        </a:prstGeom>
      </xdr:spPr>
    </xdr:pic>
    <xdr:clientData/>
  </xdr:twoCellAnchor>
  <xdr:oneCellAnchor>
    <xdr:from>
      <xdr:col>1</xdr:col>
      <xdr:colOff>7145</xdr:colOff>
      <xdr:row>2</xdr:row>
      <xdr:rowOff>35718</xdr:rowOff>
    </xdr:from>
    <xdr:ext cx="812005" cy="1002508"/>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4795" y="607218"/>
          <a:ext cx="812005" cy="1002508"/>
        </a:xfrm>
        <a:prstGeom prst="rect">
          <a:avLst/>
        </a:prstGeom>
      </xdr:spPr>
    </xdr:pic>
    <xdr:clientData/>
  </xdr:oneCellAnchor>
  <xdr:twoCellAnchor>
    <xdr:from>
      <xdr:col>12</xdr:col>
      <xdr:colOff>161925</xdr:colOff>
      <xdr:row>3</xdr:row>
      <xdr:rowOff>57150</xdr:rowOff>
    </xdr:from>
    <xdr:to>
      <xdr:col>12</xdr:col>
      <xdr:colOff>600075</xdr:colOff>
      <xdr:row>8</xdr:row>
      <xdr:rowOff>266700</xdr:rowOff>
    </xdr:to>
    <xdr:grpSp>
      <xdr:nvGrpSpPr>
        <xdr:cNvPr id="9" name="Group 8">
          <a:extLst>
            <a:ext uri="{FF2B5EF4-FFF2-40B4-BE49-F238E27FC236}">
              <a16:creationId xmlns:a16="http://schemas.microsoft.com/office/drawing/2014/main" id="{00000000-0008-0000-0000-000009000000}"/>
            </a:ext>
          </a:extLst>
        </xdr:cNvPr>
        <xdr:cNvGrpSpPr/>
      </xdr:nvGrpSpPr>
      <xdr:grpSpPr>
        <a:xfrm>
          <a:off x="9473565" y="1672590"/>
          <a:ext cx="438150" cy="1771650"/>
          <a:chOff x="9248775" y="1695450"/>
          <a:chExt cx="438150" cy="1828800"/>
        </a:xfrm>
      </xdr:grpSpPr>
      <xdr:sp macro="" textlink="">
        <xdr:nvSpPr>
          <xdr:cNvPr id="2" name="Down Arrow 1">
            <a:extLst>
              <a:ext uri="{FF2B5EF4-FFF2-40B4-BE49-F238E27FC236}">
                <a16:creationId xmlns:a16="http://schemas.microsoft.com/office/drawing/2014/main" id="{00000000-0008-0000-0000-000002000000}"/>
              </a:ext>
            </a:extLst>
          </xdr:cNvPr>
          <xdr:cNvSpPr/>
        </xdr:nvSpPr>
        <xdr:spPr>
          <a:xfrm rot="5400000">
            <a:off x="9315450" y="1628775"/>
            <a:ext cx="266700" cy="400050"/>
          </a:xfrm>
          <a:prstGeom prst="downArrow">
            <a:avLst>
              <a:gd name="adj1" fmla="val 35714"/>
              <a:gd name="adj2" fmla="val 50000"/>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n-GB" sz="1100"/>
          </a:p>
        </xdr:txBody>
      </xdr:sp>
      <xdr:sp macro="" textlink="">
        <xdr:nvSpPr>
          <xdr:cNvPr id="5" name="Down Arrow 4">
            <a:extLst>
              <a:ext uri="{FF2B5EF4-FFF2-40B4-BE49-F238E27FC236}">
                <a16:creationId xmlns:a16="http://schemas.microsoft.com/office/drawing/2014/main" id="{00000000-0008-0000-0000-000005000000}"/>
              </a:ext>
            </a:extLst>
          </xdr:cNvPr>
          <xdr:cNvSpPr/>
        </xdr:nvSpPr>
        <xdr:spPr>
          <a:xfrm rot="5400000">
            <a:off x="9315450" y="1933575"/>
            <a:ext cx="266700" cy="400050"/>
          </a:xfrm>
          <a:prstGeom prst="downArrow">
            <a:avLst>
              <a:gd name="adj1" fmla="val 35714"/>
              <a:gd name="adj2" fmla="val 50000"/>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n-GB" sz="1100"/>
          </a:p>
        </xdr:txBody>
      </xdr:sp>
      <xdr:sp macro="" textlink="">
        <xdr:nvSpPr>
          <xdr:cNvPr id="6" name="Down Arrow 5">
            <a:extLst>
              <a:ext uri="{FF2B5EF4-FFF2-40B4-BE49-F238E27FC236}">
                <a16:creationId xmlns:a16="http://schemas.microsoft.com/office/drawing/2014/main" id="{00000000-0008-0000-0000-000006000000}"/>
              </a:ext>
            </a:extLst>
          </xdr:cNvPr>
          <xdr:cNvSpPr/>
        </xdr:nvSpPr>
        <xdr:spPr>
          <a:xfrm rot="5400000">
            <a:off x="9334500" y="2219325"/>
            <a:ext cx="266700" cy="400050"/>
          </a:xfrm>
          <a:prstGeom prst="downArrow">
            <a:avLst>
              <a:gd name="adj1" fmla="val 35714"/>
              <a:gd name="adj2" fmla="val 50000"/>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n-GB" sz="1100"/>
          </a:p>
        </xdr:txBody>
      </xdr:sp>
      <xdr:sp macro="" textlink="">
        <xdr:nvSpPr>
          <xdr:cNvPr id="7" name="Down Arrow 6">
            <a:extLst>
              <a:ext uri="{FF2B5EF4-FFF2-40B4-BE49-F238E27FC236}">
                <a16:creationId xmlns:a16="http://schemas.microsoft.com/office/drawing/2014/main" id="{00000000-0008-0000-0000-000007000000}"/>
              </a:ext>
            </a:extLst>
          </xdr:cNvPr>
          <xdr:cNvSpPr/>
        </xdr:nvSpPr>
        <xdr:spPr>
          <a:xfrm rot="5400000">
            <a:off x="9334500" y="2867025"/>
            <a:ext cx="266700" cy="400050"/>
          </a:xfrm>
          <a:prstGeom prst="downArrow">
            <a:avLst>
              <a:gd name="adj1" fmla="val 35714"/>
              <a:gd name="adj2" fmla="val 50000"/>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n-GB" sz="1100"/>
          </a:p>
        </xdr:txBody>
      </xdr:sp>
      <xdr:sp macro="" textlink="">
        <xdr:nvSpPr>
          <xdr:cNvPr id="8" name="Down Arrow 7">
            <a:extLst>
              <a:ext uri="{FF2B5EF4-FFF2-40B4-BE49-F238E27FC236}">
                <a16:creationId xmlns:a16="http://schemas.microsoft.com/office/drawing/2014/main" id="{00000000-0008-0000-0000-000008000000}"/>
              </a:ext>
            </a:extLst>
          </xdr:cNvPr>
          <xdr:cNvSpPr/>
        </xdr:nvSpPr>
        <xdr:spPr>
          <a:xfrm rot="5400000">
            <a:off x="9353550" y="3190875"/>
            <a:ext cx="266700" cy="400050"/>
          </a:xfrm>
          <a:prstGeom prst="downArrow">
            <a:avLst>
              <a:gd name="adj1" fmla="val 35714"/>
              <a:gd name="adj2" fmla="val 50000"/>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n-GB" sz="1100"/>
          </a:p>
        </xdr:txBody>
      </xdr:sp>
    </xdr:grpSp>
    <xdr:clientData/>
  </xdr:twoCellAnchor>
</xdr:wsDr>
</file>

<file path=xl/drawings/drawing3.xml><?xml version="1.0" encoding="utf-8"?>
<xdr:wsDr xmlns:xdr="http://schemas.openxmlformats.org/drawingml/2006/spreadsheetDrawing" xmlns:a="http://schemas.openxmlformats.org/drawingml/2006/main">
  <xdr:oneCellAnchor>
    <xdr:from>
      <xdr:col>42</xdr:col>
      <xdr:colOff>304769</xdr:colOff>
      <xdr:row>156</xdr:row>
      <xdr:rowOff>28575</xdr:rowOff>
    </xdr:from>
    <xdr:ext cx="802480" cy="708537"/>
    <xdr:pic>
      <xdr:nvPicPr>
        <xdr:cNvPr id="132" name="Picture 131">
          <a:extLst>
            <a:ext uri="{FF2B5EF4-FFF2-40B4-BE49-F238E27FC236}">
              <a16:creationId xmlns:a16="http://schemas.microsoft.com/office/drawing/2014/main" id="{00000000-0008-0000-0A00-00008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91444" y="38976300"/>
          <a:ext cx="802480" cy="708537"/>
        </a:xfrm>
        <a:prstGeom prst="rect">
          <a:avLst/>
        </a:prstGeom>
      </xdr:spPr>
    </xdr:pic>
    <xdr:clientData/>
  </xdr:oneCellAnchor>
  <xdr:oneCellAnchor>
    <xdr:from>
      <xdr:col>60</xdr:col>
      <xdr:colOff>172811</xdr:colOff>
      <xdr:row>1</xdr:row>
      <xdr:rowOff>34018</xdr:rowOff>
    </xdr:from>
    <xdr:ext cx="611785" cy="523875"/>
    <xdr:pic>
      <xdr:nvPicPr>
        <xdr:cNvPr id="163" name="Picture 162">
          <a:extLst>
            <a:ext uri="{FF2B5EF4-FFF2-40B4-BE49-F238E27FC236}">
              <a16:creationId xmlns:a16="http://schemas.microsoft.com/office/drawing/2014/main" id="{00000000-0008-0000-0A00-0000A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04525" y="238125"/>
          <a:ext cx="611785" cy="523875"/>
        </a:xfrm>
        <a:prstGeom prst="rect">
          <a:avLst/>
        </a:prstGeom>
      </xdr:spPr>
    </xdr:pic>
    <xdr:clientData/>
  </xdr:oneCellAnchor>
  <xdr:oneCellAnchor>
    <xdr:from>
      <xdr:col>42</xdr:col>
      <xdr:colOff>340178</xdr:colOff>
      <xdr:row>156</xdr:row>
      <xdr:rowOff>27215</xdr:rowOff>
    </xdr:from>
    <xdr:ext cx="802480" cy="708537"/>
    <xdr:pic>
      <xdr:nvPicPr>
        <xdr:cNvPr id="212" name="Picture 211">
          <a:extLst>
            <a:ext uri="{FF2B5EF4-FFF2-40B4-BE49-F238E27FC236}">
              <a16:creationId xmlns:a16="http://schemas.microsoft.com/office/drawing/2014/main" id="{00000000-0008-0000-0A00-0000D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057678" y="39052501"/>
          <a:ext cx="802480" cy="708537"/>
        </a:xfrm>
        <a:prstGeom prst="rect">
          <a:avLst/>
        </a:prstGeom>
      </xdr:spPr>
    </xdr:pic>
    <xdr:clientData/>
  </xdr:oneCellAnchor>
  <xdr:oneCellAnchor>
    <xdr:from>
      <xdr:col>72</xdr:col>
      <xdr:colOff>503463</xdr:colOff>
      <xdr:row>1</xdr:row>
      <xdr:rowOff>1</xdr:rowOff>
    </xdr:from>
    <xdr:ext cx="616450" cy="544285"/>
    <xdr:pic>
      <xdr:nvPicPr>
        <xdr:cNvPr id="224" name="Picture 223">
          <a:extLst>
            <a:ext uri="{FF2B5EF4-FFF2-40B4-BE49-F238E27FC236}">
              <a16:creationId xmlns:a16="http://schemas.microsoft.com/office/drawing/2014/main" id="{00000000-0008-0000-0A00-0000E0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4236820" y="204108"/>
          <a:ext cx="616450" cy="544285"/>
        </a:xfrm>
        <a:prstGeom prst="rect">
          <a:avLst/>
        </a:prstGeom>
      </xdr:spPr>
    </xdr:pic>
    <xdr:clientData/>
  </xdr:oneCellAnchor>
  <xdr:oneCellAnchor>
    <xdr:from>
      <xdr:col>61</xdr:col>
      <xdr:colOff>0</xdr:colOff>
      <xdr:row>32</xdr:row>
      <xdr:rowOff>34017</xdr:rowOff>
    </xdr:from>
    <xdr:ext cx="611785" cy="523875"/>
    <xdr:pic>
      <xdr:nvPicPr>
        <xdr:cNvPr id="234" name="Picture 233">
          <a:extLst>
            <a:ext uri="{FF2B5EF4-FFF2-40B4-BE49-F238E27FC236}">
              <a16:creationId xmlns:a16="http://schemas.microsoft.com/office/drawing/2014/main" id="{00000000-0008-0000-0A00-0000E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08607" y="7572374"/>
          <a:ext cx="611785" cy="523875"/>
        </a:xfrm>
        <a:prstGeom prst="rect">
          <a:avLst/>
        </a:prstGeom>
      </xdr:spPr>
    </xdr:pic>
    <xdr:clientData/>
  </xdr:oneCellAnchor>
  <xdr:oneCellAnchor>
    <xdr:from>
      <xdr:col>72</xdr:col>
      <xdr:colOff>507545</xdr:colOff>
      <xdr:row>32</xdr:row>
      <xdr:rowOff>0</xdr:rowOff>
    </xdr:from>
    <xdr:ext cx="616450" cy="544285"/>
    <xdr:pic>
      <xdr:nvPicPr>
        <xdr:cNvPr id="235" name="Picture 234">
          <a:extLst>
            <a:ext uri="{FF2B5EF4-FFF2-40B4-BE49-F238E27FC236}">
              <a16:creationId xmlns:a16="http://schemas.microsoft.com/office/drawing/2014/main" id="{00000000-0008-0000-0A00-0000E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4240902" y="7538357"/>
          <a:ext cx="616450" cy="544285"/>
        </a:xfrm>
        <a:prstGeom prst="rect">
          <a:avLst/>
        </a:prstGeom>
      </xdr:spPr>
    </xdr:pic>
    <xdr:clientData/>
  </xdr:oneCellAnchor>
  <xdr:oneCellAnchor>
    <xdr:from>
      <xdr:col>61</xdr:col>
      <xdr:colOff>27214</xdr:colOff>
      <xdr:row>63</xdr:row>
      <xdr:rowOff>47624</xdr:rowOff>
    </xdr:from>
    <xdr:ext cx="611785" cy="523875"/>
    <xdr:pic>
      <xdr:nvPicPr>
        <xdr:cNvPr id="236" name="Picture 235">
          <a:extLst>
            <a:ext uri="{FF2B5EF4-FFF2-40B4-BE49-F238E27FC236}">
              <a16:creationId xmlns:a16="http://schemas.microsoft.com/office/drawing/2014/main" id="{00000000-0008-0000-0A00-0000E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35821" y="15478124"/>
          <a:ext cx="611785" cy="523875"/>
        </a:xfrm>
        <a:prstGeom prst="rect">
          <a:avLst/>
        </a:prstGeom>
      </xdr:spPr>
    </xdr:pic>
    <xdr:clientData/>
  </xdr:oneCellAnchor>
  <xdr:oneCellAnchor>
    <xdr:from>
      <xdr:col>72</xdr:col>
      <xdr:colOff>507545</xdr:colOff>
      <xdr:row>63</xdr:row>
      <xdr:rowOff>40821</xdr:rowOff>
    </xdr:from>
    <xdr:ext cx="616450" cy="544285"/>
    <xdr:pic>
      <xdr:nvPicPr>
        <xdr:cNvPr id="237" name="Picture 236">
          <a:extLst>
            <a:ext uri="{FF2B5EF4-FFF2-40B4-BE49-F238E27FC236}">
              <a16:creationId xmlns:a16="http://schemas.microsoft.com/office/drawing/2014/main" id="{00000000-0008-0000-0A00-0000E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4240902" y="15471321"/>
          <a:ext cx="616450" cy="544285"/>
        </a:xfrm>
        <a:prstGeom prst="rect">
          <a:avLst/>
        </a:prstGeom>
      </xdr:spPr>
    </xdr:pic>
    <xdr:clientData/>
  </xdr:oneCellAnchor>
  <xdr:oneCellAnchor>
    <xdr:from>
      <xdr:col>61</xdr:col>
      <xdr:colOff>0</xdr:colOff>
      <xdr:row>94</xdr:row>
      <xdr:rowOff>34017</xdr:rowOff>
    </xdr:from>
    <xdr:ext cx="611785" cy="523875"/>
    <xdr:pic>
      <xdr:nvPicPr>
        <xdr:cNvPr id="238" name="Picture 237">
          <a:extLst>
            <a:ext uri="{FF2B5EF4-FFF2-40B4-BE49-F238E27FC236}">
              <a16:creationId xmlns:a16="http://schemas.microsoft.com/office/drawing/2014/main" id="{00000000-0008-0000-0A00-0000E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08607" y="23329446"/>
          <a:ext cx="611785" cy="523875"/>
        </a:xfrm>
        <a:prstGeom prst="rect">
          <a:avLst/>
        </a:prstGeom>
      </xdr:spPr>
    </xdr:pic>
    <xdr:clientData/>
  </xdr:oneCellAnchor>
  <xdr:oneCellAnchor>
    <xdr:from>
      <xdr:col>72</xdr:col>
      <xdr:colOff>507545</xdr:colOff>
      <xdr:row>94</xdr:row>
      <xdr:rowOff>0</xdr:rowOff>
    </xdr:from>
    <xdr:ext cx="616450" cy="544285"/>
    <xdr:pic>
      <xdr:nvPicPr>
        <xdr:cNvPr id="239" name="Picture 238">
          <a:extLst>
            <a:ext uri="{FF2B5EF4-FFF2-40B4-BE49-F238E27FC236}">
              <a16:creationId xmlns:a16="http://schemas.microsoft.com/office/drawing/2014/main" id="{00000000-0008-0000-0A00-0000EF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4240902" y="23295429"/>
          <a:ext cx="616450" cy="544285"/>
        </a:xfrm>
        <a:prstGeom prst="rect">
          <a:avLst/>
        </a:prstGeom>
      </xdr:spPr>
    </xdr:pic>
    <xdr:clientData/>
  </xdr:oneCellAnchor>
  <xdr:oneCellAnchor>
    <xdr:from>
      <xdr:col>61</xdr:col>
      <xdr:colOff>0</xdr:colOff>
      <xdr:row>125</xdr:row>
      <xdr:rowOff>34017</xdr:rowOff>
    </xdr:from>
    <xdr:ext cx="611785" cy="523875"/>
    <xdr:pic>
      <xdr:nvPicPr>
        <xdr:cNvPr id="240" name="Picture 239">
          <a:extLst>
            <a:ext uri="{FF2B5EF4-FFF2-40B4-BE49-F238E27FC236}">
              <a16:creationId xmlns:a16="http://schemas.microsoft.com/office/drawing/2014/main" id="{00000000-0008-0000-0A00-0000F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08607" y="31194374"/>
          <a:ext cx="611785" cy="523875"/>
        </a:xfrm>
        <a:prstGeom prst="rect">
          <a:avLst/>
        </a:prstGeom>
      </xdr:spPr>
    </xdr:pic>
    <xdr:clientData/>
  </xdr:oneCellAnchor>
  <xdr:oneCellAnchor>
    <xdr:from>
      <xdr:col>72</xdr:col>
      <xdr:colOff>507545</xdr:colOff>
      <xdr:row>125</xdr:row>
      <xdr:rowOff>0</xdr:rowOff>
    </xdr:from>
    <xdr:ext cx="616450" cy="544285"/>
    <xdr:pic>
      <xdr:nvPicPr>
        <xdr:cNvPr id="241" name="Picture 240">
          <a:extLst>
            <a:ext uri="{FF2B5EF4-FFF2-40B4-BE49-F238E27FC236}">
              <a16:creationId xmlns:a16="http://schemas.microsoft.com/office/drawing/2014/main" id="{00000000-0008-0000-0A00-0000F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4240902" y="31160357"/>
          <a:ext cx="616450" cy="544285"/>
        </a:xfrm>
        <a:prstGeom prst="rect">
          <a:avLst/>
        </a:prstGeom>
      </xdr:spPr>
    </xdr:pic>
    <xdr:clientData/>
  </xdr:oneCellAnchor>
  <xdr:oneCellAnchor>
    <xdr:from>
      <xdr:col>61</xdr:col>
      <xdr:colOff>0</xdr:colOff>
      <xdr:row>156</xdr:row>
      <xdr:rowOff>34017</xdr:rowOff>
    </xdr:from>
    <xdr:ext cx="611785" cy="523875"/>
    <xdr:pic>
      <xdr:nvPicPr>
        <xdr:cNvPr id="242" name="Picture 241">
          <a:extLst>
            <a:ext uri="{FF2B5EF4-FFF2-40B4-BE49-F238E27FC236}">
              <a16:creationId xmlns:a16="http://schemas.microsoft.com/office/drawing/2014/main" id="{00000000-0008-0000-0A00-0000F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08607" y="39059303"/>
          <a:ext cx="611785" cy="523875"/>
        </a:xfrm>
        <a:prstGeom prst="rect">
          <a:avLst/>
        </a:prstGeom>
      </xdr:spPr>
    </xdr:pic>
    <xdr:clientData/>
  </xdr:oneCellAnchor>
  <xdr:oneCellAnchor>
    <xdr:from>
      <xdr:col>72</xdr:col>
      <xdr:colOff>507545</xdr:colOff>
      <xdr:row>156</xdr:row>
      <xdr:rowOff>0</xdr:rowOff>
    </xdr:from>
    <xdr:ext cx="616450" cy="544285"/>
    <xdr:pic>
      <xdr:nvPicPr>
        <xdr:cNvPr id="243" name="Picture 242">
          <a:extLst>
            <a:ext uri="{FF2B5EF4-FFF2-40B4-BE49-F238E27FC236}">
              <a16:creationId xmlns:a16="http://schemas.microsoft.com/office/drawing/2014/main" id="{00000000-0008-0000-0A00-0000F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4240902" y="39025286"/>
          <a:ext cx="616450" cy="544285"/>
        </a:xfrm>
        <a:prstGeom prst="rect">
          <a:avLst/>
        </a:prstGeom>
      </xdr:spPr>
    </xdr:pic>
    <xdr:clientData/>
  </xdr:oneCellAnchor>
  <xdr:oneCellAnchor>
    <xdr:from>
      <xdr:col>61</xdr:col>
      <xdr:colOff>0</xdr:colOff>
      <xdr:row>187</xdr:row>
      <xdr:rowOff>34017</xdr:rowOff>
    </xdr:from>
    <xdr:ext cx="611785" cy="523875"/>
    <xdr:pic>
      <xdr:nvPicPr>
        <xdr:cNvPr id="244" name="Picture 243">
          <a:extLst>
            <a:ext uri="{FF2B5EF4-FFF2-40B4-BE49-F238E27FC236}">
              <a16:creationId xmlns:a16="http://schemas.microsoft.com/office/drawing/2014/main" id="{00000000-0008-0000-0A00-0000F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08607" y="46924231"/>
          <a:ext cx="611785" cy="523875"/>
        </a:xfrm>
        <a:prstGeom prst="rect">
          <a:avLst/>
        </a:prstGeom>
      </xdr:spPr>
    </xdr:pic>
    <xdr:clientData/>
  </xdr:oneCellAnchor>
  <xdr:oneCellAnchor>
    <xdr:from>
      <xdr:col>72</xdr:col>
      <xdr:colOff>507545</xdr:colOff>
      <xdr:row>187</xdr:row>
      <xdr:rowOff>0</xdr:rowOff>
    </xdr:from>
    <xdr:ext cx="616450" cy="544285"/>
    <xdr:pic>
      <xdr:nvPicPr>
        <xdr:cNvPr id="245" name="Picture 244">
          <a:extLst>
            <a:ext uri="{FF2B5EF4-FFF2-40B4-BE49-F238E27FC236}">
              <a16:creationId xmlns:a16="http://schemas.microsoft.com/office/drawing/2014/main" id="{00000000-0008-0000-0A00-0000F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4240902" y="46890214"/>
          <a:ext cx="616450" cy="544285"/>
        </a:xfrm>
        <a:prstGeom prst="rect">
          <a:avLst/>
        </a:prstGeom>
      </xdr:spPr>
    </xdr:pic>
    <xdr:clientData/>
  </xdr:oneCellAnchor>
  <xdr:twoCellAnchor>
    <xdr:from>
      <xdr:col>61</xdr:col>
      <xdr:colOff>13607</xdr:colOff>
      <xdr:row>218</xdr:row>
      <xdr:rowOff>0</xdr:rowOff>
    </xdr:from>
    <xdr:to>
      <xdr:col>73</xdr:col>
      <xdr:colOff>443638</xdr:colOff>
      <xdr:row>219</xdr:row>
      <xdr:rowOff>238973</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7155664" y="52229657"/>
          <a:ext cx="8855574" cy="619973"/>
          <a:chOff x="36222214" y="54755143"/>
          <a:chExt cx="8635138" cy="619973"/>
        </a:xfrm>
      </xdr:grpSpPr>
      <xdr:pic>
        <xdr:nvPicPr>
          <xdr:cNvPr id="246" name="Picture 245">
            <a:extLst>
              <a:ext uri="{FF2B5EF4-FFF2-40B4-BE49-F238E27FC236}">
                <a16:creationId xmlns:a16="http://schemas.microsoft.com/office/drawing/2014/main" id="{00000000-0008-0000-0A00-0000F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22214" y="54775554"/>
            <a:ext cx="544287" cy="598716"/>
          </a:xfrm>
          <a:prstGeom prst="rect">
            <a:avLst/>
          </a:prstGeom>
        </xdr:spPr>
      </xdr:pic>
      <xdr:pic>
        <xdr:nvPicPr>
          <xdr:cNvPr id="247" name="Picture 246">
            <a:extLst>
              <a:ext uri="{FF2B5EF4-FFF2-40B4-BE49-F238E27FC236}">
                <a16:creationId xmlns:a16="http://schemas.microsoft.com/office/drawing/2014/main" id="{00000000-0008-0000-0A00-0000F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223214" y="54755143"/>
            <a:ext cx="634138" cy="619973"/>
          </a:xfrm>
          <a:prstGeom prst="rect">
            <a:avLst/>
          </a:prstGeom>
        </xdr:spPr>
      </xdr:pic>
    </xdr:grpSp>
    <xdr:clientData/>
  </xdr:twoCellAnchor>
  <xdr:twoCellAnchor>
    <xdr:from>
      <xdr:col>61</xdr:col>
      <xdr:colOff>0</xdr:colOff>
      <xdr:row>249</xdr:row>
      <xdr:rowOff>0</xdr:rowOff>
    </xdr:from>
    <xdr:to>
      <xdr:col>73</xdr:col>
      <xdr:colOff>430031</xdr:colOff>
      <xdr:row>250</xdr:row>
      <xdr:rowOff>238973</xdr:rowOff>
    </xdr:to>
    <xdr:grpSp>
      <xdr:nvGrpSpPr>
        <xdr:cNvPr id="248" name="Group 247">
          <a:extLst>
            <a:ext uri="{FF2B5EF4-FFF2-40B4-BE49-F238E27FC236}">
              <a16:creationId xmlns:a16="http://schemas.microsoft.com/office/drawing/2014/main" id="{00000000-0008-0000-0A00-0000F8000000}"/>
            </a:ext>
          </a:extLst>
        </xdr:cNvPr>
        <xdr:cNvGrpSpPr/>
      </xdr:nvGrpSpPr>
      <xdr:grpSpPr>
        <a:xfrm>
          <a:off x="37142057" y="59729914"/>
          <a:ext cx="8855574" cy="619973"/>
          <a:chOff x="36222214" y="54755143"/>
          <a:chExt cx="8635138" cy="619973"/>
        </a:xfrm>
      </xdr:grpSpPr>
      <xdr:pic>
        <xdr:nvPicPr>
          <xdr:cNvPr id="249" name="Picture 248">
            <a:extLst>
              <a:ext uri="{FF2B5EF4-FFF2-40B4-BE49-F238E27FC236}">
                <a16:creationId xmlns:a16="http://schemas.microsoft.com/office/drawing/2014/main" id="{00000000-0008-0000-0A00-0000F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22214" y="54775554"/>
            <a:ext cx="544287" cy="598716"/>
          </a:xfrm>
          <a:prstGeom prst="rect">
            <a:avLst/>
          </a:prstGeom>
        </xdr:spPr>
      </xdr:pic>
      <xdr:pic>
        <xdr:nvPicPr>
          <xdr:cNvPr id="250" name="Picture 249">
            <a:extLst>
              <a:ext uri="{FF2B5EF4-FFF2-40B4-BE49-F238E27FC236}">
                <a16:creationId xmlns:a16="http://schemas.microsoft.com/office/drawing/2014/main" id="{00000000-0008-0000-0A00-0000F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223214" y="54755143"/>
            <a:ext cx="634138" cy="619973"/>
          </a:xfrm>
          <a:prstGeom prst="rect">
            <a:avLst/>
          </a:prstGeom>
        </xdr:spPr>
      </xdr:pic>
    </xdr:grpSp>
    <xdr:clientData/>
  </xdr:twoCellAnchor>
  <xdr:twoCellAnchor>
    <xdr:from>
      <xdr:col>61</xdr:col>
      <xdr:colOff>0</xdr:colOff>
      <xdr:row>280</xdr:row>
      <xdr:rowOff>0</xdr:rowOff>
    </xdr:from>
    <xdr:to>
      <xdr:col>73</xdr:col>
      <xdr:colOff>430031</xdr:colOff>
      <xdr:row>281</xdr:row>
      <xdr:rowOff>238973</xdr:rowOff>
    </xdr:to>
    <xdr:grpSp>
      <xdr:nvGrpSpPr>
        <xdr:cNvPr id="251" name="Group 250">
          <a:extLst>
            <a:ext uri="{FF2B5EF4-FFF2-40B4-BE49-F238E27FC236}">
              <a16:creationId xmlns:a16="http://schemas.microsoft.com/office/drawing/2014/main" id="{00000000-0008-0000-0A00-0000FB000000}"/>
            </a:ext>
          </a:extLst>
        </xdr:cNvPr>
        <xdr:cNvGrpSpPr/>
      </xdr:nvGrpSpPr>
      <xdr:grpSpPr>
        <a:xfrm>
          <a:off x="37142057" y="67208400"/>
          <a:ext cx="8855574" cy="619973"/>
          <a:chOff x="36222214" y="54755143"/>
          <a:chExt cx="8635138" cy="619973"/>
        </a:xfrm>
      </xdr:grpSpPr>
      <xdr:pic>
        <xdr:nvPicPr>
          <xdr:cNvPr id="252" name="Picture 251">
            <a:extLst>
              <a:ext uri="{FF2B5EF4-FFF2-40B4-BE49-F238E27FC236}">
                <a16:creationId xmlns:a16="http://schemas.microsoft.com/office/drawing/2014/main" id="{00000000-0008-0000-0A00-0000F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22214" y="54775554"/>
            <a:ext cx="544287" cy="598716"/>
          </a:xfrm>
          <a:prstGeom prst="rect">
            <a:avLst/>
          </a:prstGeom>
        </xdr:spPr>
      </xdr:pic>
      <xdr:pic>
        <xdr:nvPicPr>
          <xdr:cNvPr id="253" name="Picture 252">
            <a:extLst>
              <a:ext uri="{FF2B5EF4-FFF2-40B4-BE49-F238E27FC236}">
                <a16:creationId xmlns:a16="http://schemas.microsoft.com/office/drawing/2014/main" id="{00000000-0008-0000-0A00-0000F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223214" y="54755143"/>
            <a:ext cx="634138" cy="619973"/>
          </a:xfrm>
          <a:prstGeom prst="rect">
            <a:avLst/>
          </a:prstGeom>
        </xdr:spPr>
      </xdr:pic>
    </xdr:grpSp>
    <xdr:clientData/>
  </xdr:twoCellAnchor>
  <xdr:twoCellAnchor>
    <xdr:from>
      <xdr:col>46</xdr:col>
      <xdr:colOff>0</xdr:colOff>
      <xdr:row>32</xdr:row>
      <xdr:rowOff>0</xdr:rowOff>
    </xdr:from>
    <xdr:to>
      <xdr:col>58</xdr:col>
      <xdr:colOff>430031</xdr:colOff>
      <xdr:row>33</xdr:row>
      <xdr:rowOff>238973</xdr:rowOff>
    </xdr:to>
    <xdr:grpSp>
      <xdr:nvGrpSpPr>
        <xdr:cNvPr id="254" name="Group 253">
          <a:extLst>
            <a:ext uri="{FF2B5EF4-FFF2-40B4-BE49-F238E27FC236}">
              <a16:creationId xmlns:a16="http://schemas.microsoft.com/office/drawing/2014/main" id="{00000000-0008-0000-0A00-0000FE000000}"/>
            </a:ext>
          </a:extLst>
        </xdr:cNvPr>
        <xdr:cNvGrpSpPr/>
      </xdr:nvGrpSpPr>
      <xdr:grpSpPr>
        <a:xfrm>
          <a:off x="27900086" y="7217229"/>
          <a:ext cx="8855574" cy="619973"/>
          <a:chOff x="36222214" y="54755143"/>
          <a:chExt cx="8635138" cy="619973"/>
        </a:xfrm>
      </xdr:grpSpPr>
      <xdr:pic>
        <xdr:nvPicPr>
          <xdr:cNvPr id="255" name="Picture 254">
            <a:extLst>
              <a:ext uri="{FF2B5EF4-FFF2-40B4-BE49-F238E27FC236}">
                <a16:creationId xmlns:a16="http://schemas.microsoft.com/office/drawing/2014/main" id="{00000000-0008-0000-0A00-0000F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22214" y="54775554"/>
            <a:ext cx="544287" cy="598716"/>
          </a:xfrm>
          <a:prstGeom prst="rect">
            <a:avLst/>
          </a:prstGeom>
        </xdr:spPr>
      </xdr:pic>
      <xdr:pic>
        <xdr:nvPicPr>
          <xdr:cNvPr id="256" name="Picture 255">
            <a:extLst>
              <a:ext uri="{FF2B5EF4-FFF2-40B4-BE49-F238E27FC236}">
                <a16:creationId xmlns:a16="http://schemas.microsoft.com/office/drawing/2014/main" id="{00000000-0008-0000-0A00-000000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223214" y="54755143"/>
            <a:ext cx="634138" cy="619973"/>
          </a:xfrm>
          <a:prstGeom prst="rect">
            <a:avLst/>
          </a:prstGeom>
        </xdr:spPr>
      </xdr:pic>
    </xdr:grpSp>
    <xdr:clientData/>
  </xdr:twoCellAnchor>
  <xdr:twoCellAnchor>
    <xdr:from>
      <xdr:col>46</xdr:col>
      <xdr:colOff>0</xdr:colOff>
      <xdr:row>63</xdr:row>
      <xdr:rowOff>0</xdr:rowOff>
    </xdr:from>
    <xdr:to>
      <xdr:col>58</xdr:col>
      <xdr:colOff>430031</xdr:colOff>
      <xdr:row>64</xdr:row>
      <xdr:rowOff>238973</xdr:rowOff>
    </xdr:to>
    <xdr:grpSp>
      <xdr:nvGrpSpPr>
        <xdr:cNvPr id="257" name="Group 256">
          <a:extLst>
            <a:ext uri="{FF2B5EF4-FFF2-40B4-BE49-F238E27FC236}">
              <a16:creationId xmlns:a16="http://schemas.microsoft.com/office/drawing/2014/main" id="{00000000-0008-0000-0A00-000001010000}"/>
            </a:ext>
          </a:extLst>
        </xdr:cNvPr>
        <xdr:cNvGrpSpPr/>
      </xdr:nvGrpSpPr>
      <xdr:grpSpPr>
        <a:xfrm>
          <a:off x="27900086" y="14739257"/>
          <a:ext cx="8855574" cy="619973"/>
          <a:chOff x="36222214" y="54755143"/>
          <a:chExt cx="8635138" cy="619973"/>
        </a:xfrm>
      </xdr:grpSpPr>
      <xdr:pic>
        <xdr:nvPicPr>
          <xdr:cNvPr id="258" name="Picture 257">
            <a:extLst>
              <a:ext uri="{FF2B5EF4-FFF2-40B4-BE49-F238E27FC236}">
                <a16:creationId xmlns:a16="http://schemas.microsoft.com/office/drawing/2014/main" id="{00000000-0008-0000-0A00-00000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22214" y="54775554"/>
            <a:ext cx="544287" cy="598716"/>
          </a:xfrm>
          <a:prstGeom prst="rect">
            <a:avLst/>
          </a:prstGeom>
        </xdr:spPr>
      </xdr:pic>
      <xdr:pic>
        <xdr:nvPicPr>
          <xdr:cNvPr id="259" name="Picture 258">
            <a:extLst>
              <a:ext uri="{FF2B5EF4-FFF2-40B4-BE49-F238E27FC236}">
                <a16:creationId xmlns:a16="http://schemas.microsoft.com/office/drawing/2014/main" id="{00000000-0008-0000-0A00-000003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223214" y="54755143"/>
            <a:ext cx="634138" cy="619973"/>
          </a:xfrm>
          <a:prstGeom prst="rect">
            <a:avLst/>
          </a:prstGeom>
        </xdr:spPr>
      </xdr:pic>
    </xdr:grpSp>
    <xdr:clientData/>
  </xdr:twoCellAnchor>
  <xdr:twoCellAnchor>
    <xdr:from>
      <xdr:col>46</xdr:col>
      <xdr:colOff>0</xdr:colOff>
      <xdr:row>94</xdr:row>
      <xdr:rowOff>0</xdr:rowOff>
    </xdr:from>
    <xdr:to>
      <xdr:col>58</xdr:col>
      <xdr:colOff>430031</xdr:colOff>
      <xdr:row>95</xdr:row>
      <xdr:rowOff>238973</xdr:rowOff>
    </xdr:to>
    <xdr:grpSp>
      <xdr:nvGrpSpPr>
        <xdr:cNvPr id="260" name="Group 259">
          <a:extLst>
            <a:ext uri="{FF2B5EF4-FFF2-40B4-BE49-F238E27FC236}">
              <a16:creationId xmlns:a16="http://schemas.microsoft.com/office/drawing/2014/main" id="{00000000-0008-0000-0A00-000004010000}"/>
            </a:ext>
          </a:extLst>
        </xdr:cNvPr>
        <xdr:cNvGrpSpPr/>
      </xdr:nvGrpSpPr>
      <xdr:grpSpPr>
        <a:xfrm>
          <a:off x="27900086" y="22239514"/>
          <a:ext cx="8855574" cy="619973"/>
          <a:chOff x="36222214" y="54755143"/>
          <a:chExt cx="8635138" cy="619973"/>
        </a:xfrm>
      </xdr:grpSpPr>
      <xdr:pic>
        <xdr:nvPicPr>
          <xdr:cNvPr id="261" name="Picture 260">
            <a:extLst>
              <a:ext uri="{FF2B5EF4-FFF2-40B4-BE49-F238E27FC236}">
                <a16:creationId xmlns:a16="http://schemas.microsoft.com/office/drawing/2014/main" id="{00000000-0008-0000-0A00-00000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22214" y="54775554"/>
            <a:ext cx="544287" cy="598716"/>
          </a:xfrm>
          <a:prstGeom prst="rect">
            <a:avLst/>
          </a:prstGeom>
        </xdr:spPr>
      </xdr:pic>
      <xdr:pic>
        <xdr:nvPicPr>
          <xdr:cNvPr id="262" name="Picture 261">
            <a:extLst>
              <a:ext uri="{FF2B5EF4-FFF2-40B4-BE49-F238E27FC236}">
                <a16:creationId xmlns:a16="http://schemas.microsoft.com/office/drawing/2014/main" id="{00000000-0008-0000-0A00-000006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223214" y="54755143"/>
            <a:ext cx="634138" cy="619973"/>
          </a:xfrm>
          <a:prstGeom prst="rect">
            <a:avLst/>
          </a:prstGeom>
        </xdr:spPr>
      </xdr:pic>
    </xdr:grpSp>
    <xdr:clientData/>
  </xdr:twoCellAnchor>
  <xdr:twoCellAnchor>
    <xdr:from>
      <xdr:col>46</xdr:col>
      <xdr:colOff>0</xdr:colOff>
      <xdr:row>125</xdr:row>
      <xdr:rowOff>0</xdr:rowOff>
    </xdr:from>
    <xdr:to>
      <xdr:col>58</xdr:col>
      <xdr:colOff>430031</xdr:colOff>
      <xdr:row>126</xdr:row>
      <xdr:rowOff>238973</xdr:rowOff>
    </xdr:to>
    <xdr:grpSp>
      <xdr:nvGrpSpPr>
        <xdr:cNvPr id="263" name="Group 262">
          <a:extLst>
            <a:ext uri="{FF2B5EF4-FFF2-40B4-BE49-F238E27FC236}">
              <a16:creationId xmlns:a16="http://schemas.microsoft.com/office/drawing/2014/main" id="{00000000-0008-0000-0A00-000007010000}"/>
            </a:ext>
          </a:extLst>
        </xdr:cNvPr>
        <xdr:cNvGrpSpPr/>
      </xdr:nvGrpSpPr>
      <xdr:grpSpPr>
        <a:xfrm>
          <a:off x="27900086" y="29739771"/>
          <a:ext cx="8855574" cy="619973"/>
          <a:chOff x="36222214" y="54755143"/>
          <a:chExt cx="8635138" cy="619973"/>
        </a:xfrm>
      </xdr:grpSpPr>
      <xdr:pic>
        <xdr:nvPicPr>
          <xdr:cNvPr id="264" name="Picture 263">
            <a:extLst>
              <a:ext uri="{FF2B5EF4-FFF2-40B4-BE49-F238E27FC236}">
                <a16:creationId xmlns:a16="http://schemas.microsoft.com/office/drawing/2014/main" id="{00000000-0008-0000-0A00-00000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22214" y="54775554"/>
            <a:ext cx="544287" cy="598716"/>
          </a:xfrm>
          <a:prstGeom prst="rect">
            <a:avLst/>
          </a:prstGeom>
        </xdr:spPr>
      </xdr:pic>
      <xdr:pic>
        <xdr:nvPicPr>
          <xdr:cNvPr id="265" name="Picture 264">
            <a:extLst>
              <a:ext uri="{FF2B5EF4-FFF2-40B4-BE49-F238E27FC236}">
                <a16:creationId xmlns:a16="http://schemas.microsoft.com/office/drawing/2014/main" id="{00000000-0008-0000-0A00-000009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223214" y="54755143"/>
            <a:ext cx="634138" cy="619973"/>
          </a:xfrm>
          <a:prstGeom prst="rect">
            <a:avLst/>
          </a:prstGeom>
        </xdr:spPr>
      </xdr:pic>
    </xdr:grpSp>
    <xdr:clientData/>
  </xdr:twoCellAnchor>
  <xdr:twoCellAnchor>
    <xdr:from>
      <xdr:col>46</xdr:col>
      <xdr:colOff>0</xdr:colOff>
      <xdr:row>156</xdr:row>
      <xdr:rowOff>0</xdr:rowOff>
    </xdr:from>
    <xdr:to>
      <xdr:col>58</xdr:col>
      <xdr:colOff>430031</xdr:colOff>
      <xdr:row>157</xdr:row>
      <xdr:rowOff>238973</xdr:rowOff>
    </xdr:to>
    <xdr:grpSp>
      <xdr:nvGrpSpPr>
        <xdr:cNvPr id="266" name="Group 265">
          <a:extLst>
            <a:ext uri="{FF2B5EF4-FFF2-40B4-BE49-F238E27FC236}">
              <a16:creationId xmlns:a16="http://schemas.microsoft.com/office/drawing/2014/main" id="{00000000-0008-0000-0A00-00000A010000}"/>
            </a:ext>
          </a:extLst>
        </xdr:cNvPr>
        <xdr:cNvGrpSpPr/>
      </xdr:nvGrpSpPr>
      <xdr:grpSpPr>
        <a:xfrm>
          <a:off x="27900086" y="37240029"/>
          <a:ext cx="8855574" cy="619973"/>
          <a:chOff x="36222214" y="54755143"/>
          <a:chExt cx="8635138" cy="619973"/>
        </a:xfrm>
      </xdr:grpSpPr>
      <xdr:pic>
        <xdr:nvPicPr>
          <xdr:cNvPr id="267" name="Picture 266">
            <a:extLst>
              <a:ext uri="{FF2B5EF4-FFF2-40B4-BE49-F238E27FC236}">
                <a16:creationId xmlns:a16="http://schemas.microsoft.com/office/drawing/2014/main" id="{00000000-0008-0000-0A00-00000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22214" y="54775554"/>
            <a:ext cx="544287" cy="598716"/>
          </a:xfrm>
          <a:prstGeom prst="rect">
            <a:avLst/>
          </a:prstGeom>
        </xdr:spPr>
      </xdr:pic>
      <xdr:pic>
        <xdr:nvPicPr>
          <xdr:cNvPr id="268" name="Picture 267">
            <a:extLst>
              <a:ext uri="{FF2B5EF4-FFF2-40B4-BE49-F238E27FC236}">
                <a16:creationId xmlns:a16="http://schemas.microsoft.com/office/drawing/2014/main" id="{00000000-0008-0000-0A00-00000C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223214" y="54755143"/>
            <a:ext cx="634138" cy="619973"/>
          </a:xfrm>
          <a:prstGeom prst="rect">
            <a:avLst/>
          </a:prstGeom>
        </xdr:spPr>
      </xdr:pic>
    </xdr:grpSp>
    <xdr:clientData/>
  </xdr:twoCellAnchor>
  <xdr:twoCellAnchor>
    <xdr:from>
      <xdr:col>46</xdr:col>
      <xdr:colOff>0</xdr:colOff>
      <xdr:row>187</xdr:row>
      <xdr:rowOff>0</xdr:rowOff>
    </xdr:from>
    <xdr:to>
      <xdr:col>58</xdr:col>
      <xdr:colOff>430031</xdr:colOff>
      <xdr:row>188</xdr:row>
      <xdr:rowOff>238973</xdr:rowOff>
    </xdr:to>
    <xdr:grpSp>
      <xdr:nvGrpSpPr>
        <xdr:cNvPr id="269" name="Group 268">
          <a:extLst>
            <a:ext uri="{FF2B5EF4-FFF2-40B4-BE49-F238E27FC236}">
              <a16:creationId xmlns:a16="http://schemas.microsoft.com/office/drawing/2014/main" id="{00000000-0008-0000-0A00-00000D010000}"/>
            </a:ext>
          </a:extLst>
        </xdr:cNvPr>
        <xdr:cNvGrpSpPr/>
      </xdr:nvGrpSpPr>
      <xdr:grpSpPr>
        <a:xfrm>
          <a:off x="27900086" y="44740286"/>
          <a:ext cx="8855574" cy="619973"/>
          <a:chOff x="36222214" y="54755143"/>
          <a:chExt cx="8635138" cy="619973"/>
        </a:xfrm>
      </xdr:grpSpPr>
      <xdr:pic>
        <xdr:nvPicPr>
          <xdr:cNvPr id="270" name="Picture 269">
            <a:extLst>
              <a:ext uri="{FF2B5EF4-FFF2-40B4-BE49-F238E27FC236}">
                <a16:creationId xmlns:a16="http://schemas.microsoft.com/office/drawing/2014/main" id="{00000000-0008-0000-0A00-00000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22214" y="54775554"/>
            <a:ext cx="544287" cy="598716"/>
          </a:xfrm>
          <a:prstGeom prst="rect">
            <a:avLst/>
          </a:prstGeom>
        </xdr:spPr>
      </xdr:pic>
      <xdr:pic>
        <xdr:nvPicPr>
          <xdr:cNvPr id="271" name="Picture 270">
            <a:extLst>
              <a:ext uri="{FF2B5EF4-FFF2-40B4-BE49-F238E27FC236}">
                <a16:creationId xmlns:a16="http://schemas.microsoft.com/office/drawing/2014/main" id="{00000000-0008-0000-0A00-00000F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223214" y="54755143"/>
            <a:ext cx="634138" cy="619973"/>
          </a:xfrm>
          <a:prstGeom prst="rect">
            <a:avLst/>
          </a:prstGeom>
        </xdr:spPr>
      </xdr:pic>
    </xdr:grpSp>
    <xdr:clientData/>
  </xdr:twoCellAnchor>
  <xdr:twoCellAnchor>
    <xdr:from>
      <xdr:col>46</xdr:col>
      <xdr:colOff>0</xdr:colOff>
      <xdr:row>218</xdr:row>
      <xdr:rowOff>0</xdr:rowOff>
    </xdr:from>
    <xdr:to>
      <xdr:col>58</xdr:col>
      <xdr:colOff>430031</xdr:colOff>
      <xdr:row>219</xdr:row>
      <xdr:rowOff>238973</xdr:rowOff>
    </xdr:to>
    <xdr:grpSp>
      <xdr:nvGrpSpPr>
        <xdr:cNvPr id="272" name="Group 271">
          <a:extLst>
            <a:ext uri="{FF2B5EF4-FFF2-40B4-BE49-F238E27FC236}">
              <a16:creationId xmlns:a16="http://schemas.microsoft.com/office/drawing/2014/main" id="{00000000-0008-0000-0A00-000010010000}"/>
            </a:ext>
          </a:extLst>
        </xdr:cNvPr>
        <xdr:cNvGrpSpPr/>
      </xdr:nvGrpSpPr>
      <xdr:grpSpPr>
        <a:xfrm>
          <a:off x="27900086" y="52229657"/>
          <a:ext cx="8855574" cy="619973"/>
          <a:chOff x="36222214" y="54755143"/>
          <a:chExt cx="8635138" cy="619973"/>
        </a:xfrm>
      </xdr:grpSpPr>
      <xdr:pic>
        <xdr:nvPicPr>
          <xdr:cNvPr id="273" name="Picture 272">
            <a:extLst>
              <a:ext uri="{FF2B5EF4-FFF2-40B4-BE49-F238E27FC236}">
                <a16:creationId xmlns:a16="http://schemas.microsoft.com/office/drawing/2014/main" id="{00000000-0008-0000-0A00-00001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22214" y="54775554"/>
            <a:ext cx="544287" cy="598716"/>
          </a:xfrm>
          <a:prstGeom prst="rect">
            <a:avLst/>
          </a:prstGeom>
        </xdr:spPr>
      </xdr:pic>
      <xdr:pic>
        <xdr:nvPicPr>
          <xdr:cNvPr id="274" name="Picture 273">
            <a:extLst>
              <a:ext uri="{FF2B5EF4-FFF2-40B4-BE49-F238E27FC236}">
                <a16:creationId xmlns:a16="http://schemas.microsoft.com/office/drawing/2014/main" id="{00000000-0008-0000-0A00-000012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223214" y="54755143"/>
            <a:ext cx="634138" cy="619973"/>
          </a:xfrm>
          <a:prstGeom prst="rect">
            <a:avLst/>
          </a:prstGeom>
        </xdr:spPr>
      </xdr:pic>
    </xdr:grpSp>
    <xdr:clientData/>
  </xdr:twoCellAnchor>
  <xdr:twoCellAnchor>
    <xdr:from>
      <xdr:col>46</xdr:col>
      <xdr:colOff>0</xdr:colOff>
      <xdr:row>249</xdr:row>
      <xdr:rowOff>0</xdr:rowOff>
    </xdr:from>
    <xdr:to>
      <xdr:col>58</xdr:col>
      <xdr:colOff>430031</xdr:colOff>
      <xdr:row>250</xdr:row>
      <xdr:rowOff>238973</xdr:rowOff>
    </xdr:to>
    <xdr:grpSp>
      <xdr:nvGrpSpPr>
        <xdr:cNvPr id="275" name="Group 274">
          <a:extLst>
            <a:ext uri="{FF2B5EF4-FFF2-40B4-BE49-F238E27FC236}">
              <a16:creationId xmlns:a16="http://schemas.microsoft.com/office/drawing/2014/main" id="{00000000-0008-0000-0A00-000013010000}"/>
            </a:ext>
          </a:extLst>
        </xdr:cNvPr>
        <xdr:cNvGrpSpPr/>
      </xdr:nvGrpSpPr>
      <xdr:grpSpPr>
        <a:xfrm>
          <a:off x="27900086" y="59729914"/>
          <a:ext cx="8855574" cy="619973"/>
          <a:chOff x="36222214" y="54755143"/>
          <a:chExt cx="8635138" cy="619973"/>
        </a:xfrm>
      </xdr:grpSpPr>
      <xdr:pic>
        <xdr:nvPicPr>
          <xdr:cNvPr id="276" name="Picture 275">
            <a:extLst>
              <a:ext uri="{FF2B5EF4-FFF2-40B4-BE49-F238E27FC236}">
                <a16:creationId xmlns:a16="http://schemas.microsoft.com/office/drawing/2014/main" id="{00000000-0008-0000-0A00-00001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22214" y="54775554"/>
            <a:ext cx="544287" cy="598716"/>
          </a:xfrm>
          <a:prstGeom prst="rect">
            <a:avLst/>
          </a:prstGeom>
        </xdr:spPr>
      </xdr:pic>
      <xdr:pic>
        <xdr:nvPicPr>
          <xdr:cNvPr id="277" name="Picture 276">
            <a:extLst>
              <a:ext uri="{FF2B5EF4-FFF2-40B4-BE49-F238E27FC236}">
                <a16:creationId xmlns:a16="http://schemas.microsoft.com/office/drawing/2014/main" id="{00000000-0008-0000-0A00-000015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223214" y="54755143"/>
            <a:ext cx="634138" cy="619973"/>
          </a:xfrm>
          <a:prstGeom prst="rect">
            <a:avLst/>
          </a:prstGeom>
        </xdr:spPr>
      </xdr:pic>
    </xdr:grpSp>
    <xdr:clientData/>
  </xdr:twoCellAnchor>
  <xdr:twoCellAnchor>
    <xdr:from>
      <xdr:col>46</xdr:col>
      <xdr:colOff>0</xdr:colOff>
      <xdr:row>280</xdr:row>
      <xdr:rowOff>0</xdr:rowOff>
    </xdr:from>
    <xdr:to>
      <xdr:col>58</xdr:col>
      <xdr:colOff>430031</xdr:colOff>
      <xdr:row>281</xdr:row>
      <xdr:rowOff>238973</xdr:rowOff>
    </xdr:to>
    <xdr:grpSp>
      <xdr:nvGrpSpPr>
        <xdr:cNvPr id="278" name="Group 277">
          <a:extLst>
            <a:ext uri="{FF2B5EF4-FFF2-40B4-BE49-F238E27FC236}">
              <a16:creationId xmlns:a16="http://schemas.microsoft.com/office/drawing/2014/main" id="{00000000-0008-0000-0A00-000016010000}"/>
            </a:ext>
          </a:extLst>
        </xdr:cNvPr>
        <xdr:cNvGrpSpPr/>
      </xdr:nvGrpSpPr>
      <xdr:grpSpPr>
        <a:xfrm>
          <a:off x="27900086" y="67208400"/>
          <a:ext cx="8855574" cy="619973"/>
          <a:chOff x="36222214" y="54755143"/>
          <a:chExt cx="8635138" cy="619973"/>
        </a:xfrm>
      </xdr:grpSpPr>
      <xdr:pic>
        <xdr:nvPicPr>
          <xdr:cNvPr id="279" name="Picture 278">
            <a:extLst>
              <a:ext uri="{FF2B5EF4-FFF2-40B4-BE49-F238E27FC236}">
                <a16:creationId xmlns:a16="http://schemas.microsoft.com/office/drawing/2014/main" id="{00000000-0008-0000-0A00-00001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22214" y="54775554"/>
            <a:ext cx="544287" cy="598716"/>
          </a:xfrm>
          <a:prstGeom prst="rect">
            <a:avLst/>
          </a:prstGeom>
        </xdr:spPr>
      </xdr:pic>
      <xdr:pic>
        <xdr:nvPicPr>
          <xdr:cNvPr id="280" name="Picture 279">
            <a:extLst>
              <a:ext uri="{FF2B5EF4-FFF2-40B4-BE49-F238E27FC236}">
                <a16:creationId xmlns:a16="http://schemas.microsoft.com/office/drawing/2014/main" id="{00000000-0008-0000-0A00-000018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223214" y="54755143"/>
            <a:ext cx="634138" cy="619973"/>
          </a:xfrm>
          <a:prstGeom prst="rect">
            <a:avLst/>
          </a:prstGeom>
        </xdr:spPr>
      </xdr:pic>
    </xdr:grpSp>
    <xdr:clientData/>
  </xdr:twoCellAnchor>
  <xdr:twoCellAnchor>
    <xdr:from>
      <xdr:col>31</xdr:col>
      <xdr:colOff>0</xdr:colOff>
      <xdr:row>280</xdr:row>
      <xdr:rowOff>0</xdr:rowOff>
    </xdr:from>
    <xdr:to>
      <xdr:col>43</xdr:col>
      <xdr:colOff>430031</xdr:colOff>
      <xdr:row>281</xdr:row>
      <xdr:rowOff>238973</xdr:rowOff>
    </xdr:to>
    <xdr:grpSp>
      <xdr:nvGrpSpPr>
        <xdr:cNvPr id="281" name="Group 280">
          <a:extLst>
            <a:ext uri="{FF2B5EF4-FFF2-40B4-BE49-F238E27FC236}">
              <a16:creationId xmlns:a16="http://schemas.microsoft.com/office/drawing/2014/main" id="{00000000-0008-0000-0A00-000019010000}"/>
            </a:ext>
          </a:extLst>
        </xdr:cNvPr>
        <xdr:cNvGrpSpPr/>
      </xdr:nvGrpSpPr>
      <xdr:grpSpPr>
        <a:xfrm>
          <a:off x="18658114" y="67208400"/>
          <a:ext cx="8855574" cy="619973"/>
          <a:chOff x="36222214" y="54755143"/>
          <a:chExt cx="8635138" cy="619973"/>
        </a:xfrm>
      </xdr:grpSpPr>
      <xdr:pic>
        <xdr:nvPicPr>
          <xdr:cNvPr id="282" name="Picture 281">
            <a:extLst>
              <a:ext uri="{FF2B5EF4-FFF2-40B4-BE49-F238E27FC236}">
                <a16:creationId xmlns:a16="http://schemas.microsoft.com/office/drawing/2014/main" id="{00000000-0008-0000-0A00-00001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22214" y="54775554"/>
            <a:ext cx="544287" cy="598716"/>
          </a:xfrm>
          <a:prstGeom prst="rect">
            <a:avLst/>
          </a:prstGeom>
        </xdr:spPr>
      </xdr:pic>
      <xdr:pic>
        <xdr:nvPicPr>
          <xdr:cNvPr id="283" name="Picture 282">
            <a:extLst>
              <a:ext uri="{FF2B5EF4-FFF2-40B4-BE49-F238E27FC236}">
                <a16:creationId xmlns:a16="http://schemas.microsoft.com/office/drawing/2014/main" id="{00000000-0008-0000-0A00-00001B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223214" y="54755143"/>
            <a:ext cx="634138" cy="619973"/>
          </a:xfrm>
          <a:prstGeom prst="rect">
            <a:avLst/>
          </a:prstGeom>
        </xdr:spPr>
      </xdr:pic>
    </xdr:grpSp>
    <xdr:clientData/>
  </xdr:twoCellAnchor>
  <xdr:twoCellAnchor>
    <xdr:from>
      <xdr:col>16</xdr:col>
      <xdr:colOff>0</xdr:colOff>
      <xdr:row>280</xdr:row>
      <xdr:rowOff>0</xdr:rowOff>
    </xdr:from>
    <xdr:to>
      <xdr:col>28</xdr:col>
      <xdr:colOff>430030</xdr:colOff>
      <xdr:row>281</xdr:row>
      <xdr:rowOff>238973</xdr:rowOff>
    </xdr:to>
    <xdr:grpSp>
      <xdr:nvGrpSpPr>
        <xdr:cNvPr id="284" name="Group 283">
          <a:extLst>
            <a:ext uri="{FF2B5EF4-FFF2-40B4-BE49-F238E27FC236}">
              <a16:creationId xmlns:a16="http://schemas.microsoft.com/office/drawing/2014/main" id="{00000000-0008-0000-0A00-00001C010000}"/>
            </a:ext>
          </a:extLst>
        </xdr:cNvPr>
        <xdr:cNvGrpSpPr/>
      </xdr:nvGrpSpPr>
      <xdr:grpSpPr>
        <a:xfrm>
          <a:off x="9416143" y="67208400"/>
          <a:ext cx="8855573" cy="619973"/>
          <a:chOff x="36222214" y="54755143"/>
          <a:chExt cx="8635138" cy="619973"/>
        </a:xfrm>
      </xdr:grpSpPr>
      <xdr:pic>
        <xdr:nvPicPr>
          <xdr:cNvPr id="285" name="Picture 284">
            <a:extLst>
              <a:ext uri="{FF2B5EF4-FFF2-40B4-BE49-F238E27FC236}">
                <a16:creationId xmlns:a16="http://schemas.microsoft.com/office/drawing/2014/main" id="{00000000-0008-0000-0A00-00001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22214" y="54775554"/>
            <a:ext cx="544287" cy="598716"/>
          </a:xfrm>
          <a:prstGeom prst="rect">
            <a:avLst/>
          </a:prstGeom>
        </xdr:spPr>
      </xdr:pic>
      <xdr:pic>
        <xdr:nvPicPr>
          <xdr:cNvPr id="286" name="Picture 285">
            <a:extLst>
              <a:ext uri="{FF2B5EF4-FFF2-40B4-BE49-F238E27FC236}">
                <a16:creationId xmlns:a16="http://schemas.microsoft.com/office/drawing/2014/main" id="{00000000-0008-0000-0A00-00001E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223214" y="54755143"/>
            <a:ext cx="634138" cy="619973"/>
          </a:xfrm>
          <a:prstGeom prst="rect">
            <a:avLst/>
          </a:prstGeom>
        </xdr:spPr>
      </xdr:pic>
    </xdr:grpSp>
    <xdr:clientData/>
  </xdr:twoCellAnchor>
  <xdr:twoCellAnchor>
    <xdr:from>
      <xdr:col>16</xdr:col>
      <xdr:colOff>0</xdr:colOff>
      <xdr:row>249</xdr:row>
      <xdr:rowOff>0</xdr:rowOff>
    </xdr:from>
    <xdr:to>
      <xdr:col>28</xdr:col>
      <xdr:colOff>430030</xdr:colOff>
      <xdr:row>250</xdr:row>
      <xdr:rowOff>238973</xdr:rowOff>
    </xdr:to>
    <xdr:grpSp>
      <xdr:nvGrpSpPr>
        <xdr:cNvPr id="287" name="Group 286">
          <a:extLst>
            <a:ext uri="{FF2B5EF4-FFF2-40B4-BE49-F238E27FC236}">
              <a16:creationId xmlns:a16="http://schemas.microsoft.com/office/drawing/2014/main" id="{00000000-0008-0000-0A00-00001F010000}"/>
            </a:ext>
          </a:extLst>
        </xdr:cNvPr>
        <xdr:cNvGrpSpPr/>
      </xdr:nvGrpSpPr>
      <xdr:grpSpPr>
        <a:xfrm>
          <a:off x="9416143" y="59729914"/>
          <a:ext cx="8855573" cy="619973"/>
          <a:chOff x="36222214" y="54755143"/>
          <a:chExt cx="8635138" cy="619973"/>
        </a:xfrm>
      </xdr:grpSpPr>
      <xdr:pic>
        <xdr:nvPicPr>
          <xdr:cNvPr id="288" name="Picture 287">
            <a:extLst>
              <a:ext uri="{FF2B5EF4-FFF2-40B4-BE49-F238E27FC236}">
                <a16:creationId xmlns:a16="http://schemas.microsoft.com/office/drawing/2014/main" id="{00000000-0008-0000-0A00-00002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22214" y="54775554"/>
            <a:ext cx="544287" cy="598716"/>
          </a:xfrm>
          <a:prstGeom prst="rect">
            <a:avLst/>
          </a:prstGeom>
        </xdr:spPr>
      </xdr:pic>
      <xdr:pic>
        <xdr:nvPicPr>
          <xdr:cNvPr id="289" name="Picture 288">
            <a:extLst>
              <a:ext uri="{FF2B5EF4-FFF2-40B4-BE49-F238E27FC236}">
                <a16:creationId xmlns:a16="http://schemas.microsoft.com/office/drawing/2014/main" id="{00000000-0008-0000-0A00-000021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223214" y="54755143"/>
            <a:ext cx="634138" cy="619973"/>
          </a:xfrm>
          <a:prstGeom prst="rect">
            <a:avLst/>
          </a:prstGeom>
        </xdr:spPr>
      </xdr:pic>
    </xdr:grpSp>
    <xdr:clientData/>
  </xdr:twoCellAnchor>
  <xdr:twoCellAnchor>
    <xdr:from>
      <xdr:col>31</xdr:col>
      <xdr:colOff>0</xdr:colOff>
      <xdr:row>249</xdr:row>
      <xdr:rowOff>0</xdr:rowOff>
    </xdr:from>
    <xdr:to>
      <xdr:col>43</xdr:col>
      <xdr:colOff>430031</xdr:colOff>
      <xdr:row>250</xdr:row>
      <xdr:rowOff>238973</xdr:rowOff>
    </xdr:to>
    <xdr:grpSp>
      <xdr:nvGrpSpPr>
        <xdr:cNvPr id="290" name="Group 289">
          <a:extLst>
            <a:ext uri="{FF2B5EF4-FFF2-40B4-BE49-F238E27FC236}">
              <a16:creationId xmlns:a16="http://schemas.microsoft.com/office/drawing/2014/main" id="{00000000-0008-0000-0A00-000022010000}"/>
            </a:ext>
          </a:extLst>
        </xdr:cNvPr>
        <xdr:cNvGrpSpPr/>
      </xdr:nvGrpSpPr>
      <xdr:grpSpPr>
        <a:xfrm>
          <a:off x="18658114" y="59729914"/>
          <a:ext cx="8855574" cy="619973"/>
          <a:chOff x="36222214" y="54755143"/>
          <a:chExt cx="8635138" cy="619973"/>
        </a:xfrm>
      </xdr:grpSpPr>
      <xdr:pic>
        <xdr:nvPicPr>
          <xdr:cNvPr id="291" name="Picture 290">
            <a:extLst>
              <a:ext uri="{FF2B5EF4-FFF2-40B4-BE49-F238E27FC236}">
                <a16:creationId xmlns:a16="http://schemas.microsoft.com/office/drawing/2014/main" id="{00000000-0008-0000-0A00-00002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22214" y="54775554"/>
            <a:ext cx="544287" cy="598716"/>
          </a:xfrm>
          <a:prstGeom prst="rect">
            <a:avLst/>
          </a:prstGeom>
        </xdr:spPr>
      </xdr:pic>
      <xdr:pic>
        <xdr:nvPicPr>
          <xdr:cNvPr id="292" name="Picture 291">
            <a:extLst>
              <a:ext uri="{FF2B5EF4-FFF2-40B4-BE49-F238E27FC236}">
                <a16:creationId xmlns:a16="http://schemas.microsoft.com/office/drawing/2014/main" id="{00000000-0008-0000-0A00-000024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223214" y="54755143"/>
            <a:ext cx="634138" cy="619973"/>
          </a:xfrm>
          <a:prstGeom prst="rect">
            <a:avLst/>
          </a:prstGeom>
        </xdr:spPr>
      </xdr:pic>
    </xdr:grpSp>
    <xdr:clientData/>
  </xdr:twoCellAnchor>
  <xdr:twoCellAnchor>
    <xdr:from>
      <xdr:col>16</xdr:col>
      <xdr:colOff>0</xdr:colOff>
      <xdr:row>218</xdr:row>
      <xdr:rowOff>0</xdr:rowOff>
    </xdr:from>
    <xdr:to>
      <xdr:col>28</xdr:col>
      <xdr:colOff>430030</xdr:colOff>
      <xdr:row>219</xdr:row>
      <xdr:rowOff>238973</xdr:rowOff>
    </xdr:to>
    <xdr:grpSp>
      <xdr:nvGrpSpPr>
        <xdr:cNvPr id="293" name="Group 292">
          <a:extLst>
            <a:ext uri="{FF2B5EF4-FFF2-40B4-BE49-F238E27FC236}">
              <a16:creationId xmlns:a16="http://schemas.microsoft.com/office/drawing/2014/main" id="{00000000-0008-0000-0A00-000025010000}"/>
            </a:ext>
          </a:extLst>
        </xdr:cNvPr>
        <xdr:cNvGrpSpPr/>
      </xdr:nvGrpSpPr>
      <xdr:grpSpPr>
        <a:xfrm>
          <a:off x="9416143" y="52229657"/>
          <a:ext cx="8855573" cy="619973"/>
          <a:chOff x="36222214" y="54755143"/>
          <a:chExt cx="8635138" cy="619973"/>
        </a:xfrm>
      </xdr:grpSpPr>
      <xdr:pic>
        <xdr:nvPicPr>
          <xdr:cNvPr id="294" name="Picture 293">
            <a:extLst>
              <a:ext uri="{FF2B5EF4-FFF2-40B4-BE49-F238E27FC236}">
                <a16:creationId xmlns:a16="http://schemas.microsoft.com/office/drawing/2014/main" id="{00000000-0008-0000-0A00-00002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22214" y="54775554"/>
            <a:ext cx="544287" cy="598716"/>
          </a:xfrm>
          <a:prstGeom prst="rect">
            <a:avLst/>
          </a:prstGeom>
        </xdr:spPr>
      </xdr:pic>
      <xdr:pic>
        <xdr:nvPicPr>
          <xdr:cNvPr id="295" name="Picture 294">
            <a:extLst>
              <a:ext uri="{FF2B5EF4-FFF2-40B4-BE49-F238E27FC236}">
                <a16:creationId xmlns:a16="http://schemas.microsoft.com/office/drawing/2014/main" id="{00000000-0008-0000-0A00-000027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223214" y="54755143"/>
            <a:ext cx="634138" cy="619973"/>
          </a:xfrm>
          <a:prstGeom prst="rect">
            <a:avLst/>
          </a:prstGeom>
        </xdr:spPr>
      </xdr:pic>
    </xdr:grpSp>
    <xdr:clientData/>
  </xdr:twoCellAnchor>
  <xdr:twoCellAnchor>
    <xdr:from>
      <xdr:col>31</xdr:col>
      <xdr:colOff>0</xdr:colOff>
      <xdr:row>218</xdr:row>
      <xdr:rowOff>0</xdr:rowOff>
    </xdr:from>
    <xdr:to>
      <xdr:col>43</xdr:col>
      <xdr:colOff>430031</xdr:colOff>
      <xdr:row>219</xdr:row>
      <xdr:rowOff>238973</xdr:rowOff>
    </xdr:to>
    <xdr:grpSp>
      <xdr:nvGrpSpPr>
        <xdr:cNvPr id="296" name="Group 295">
          <a:extLst>
            <a:ext uri="{FF2B5EF4-FFF2-40B4-BE49-F238E27FC236}">
              <a16:creationId xmlns:a16="http://schemas.microsoft.com/office/drawing/2014/main" id="{00000000-0008-0000-0A00-000028010000}"/>
            </a:ext>
          </a:extLst>
        </xdr:cNvPr>
        <xdr:cNvGrpSpPr/>
      </xdr:nvGrpSpPr>
      <xdr:grpSpPr>
        <a:xfrm>
          <a:off x="18658114" y="52229657"/>
          <a:ext cx="8855574" cy="619973"/>
          <a:chOff x="36222214" y="54755143"/>
          <a:chExt cx="8635138" cy="619973"/>
        </a:xfrm>
      </xdr:grpSpPr>
      <xdr:pic>
        <xdr:nvPicPr>
          <xdr:cNvPr id="297" name="Picture 296">
            <a:extLst>
              <a:ext uri="{FF2B5EF4-FFF2-40B4-BE49-F238E27FC236}">
                <a16:creationId xmlns:a16="http://schemas.microsoft.com/office/drawing/2014/main" id="{00000000-0008-0000-0A00-00002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22214" y="54775554"/>
            <a:ext cx="544287" cy="598716"/>
          </a:xfrm>
          <a:prstGeom prst="rect">
            <a:avLst/>
          </a:prstGeom>
        </xdr:spPr>
      </xdr:pic>
      <xdr:pic>
        <xdr:nvPicPr>
          <xdr:cNvPr id="298" name="Picture 297">
            <a:extLst>
              <a:ext uri="{FF2B5EF4-FFF2-40B4-BE49-F238E27FC236}">
                <a16:creationId xmlns:a16="http://schemas.microsoft.com/office/drawing/2014/main" id="{00000000-0008-0000-0A00-00002A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223214" y="54755143"/>
            <a:ext cx="634138" cy="619973"/>
          </a:xfrm>
          <a:prstGeom prst="rect">
            <a:avLst/>
          </a:prstGeom>
        </xdr:spPr>
      </xdr:pic>
    </xdr:grpSp>
    <xdr:clientData/>
  </xdr:twoCellAnchor>
  <xdr:twoCellAnchor>
    <xdr:from>
      <xdr:col>16</xdr:col>
      <xdr:colOff>13608</xdr:colOff>
      <xdr:row>187</xdr:row>
      <xdr:rowOff>68036</xdr:rowOff>
    </xdr:from>
    <xdr:to>
      <xdr:col>28</xdr:col>
      <xdr:colOff>443638</xdr:colOff>
      <xdr:row>188</xdr:row>
      <xdr:rowOff>307009</xdr:rowOff>
    </xdr:to>
    <xdr:grpSp>
      <xdr:nvGrpSpPr>
        <xdr:cNvPr id="299" name="Group 298">
          <a:extLst>
            <a:ext uri="{FF2B5EF4-FFF2-40B4-BE49-F238E27FC236}">
              <a16:creationId xmlns:a16="http://schemas.microsoft.com/office/drawing/2014/main" id="{00000000-0008-0000-0A00-00002B010000}"/>
            </a:ext>
          </a:extLst>
        </xdr:cNvPr>
        <xdr:cNvGrpSpPr/>
      </xdr:nvGrpSpPr>
      <xdr:grpSpPr>
        <a:xfrm>
          <a:off x="9429751" y="44808322"/>
          <a:ext cx="8855573" cy="619973"/>
          <a:chOff x="36222214" y="54755143"/>
          <a:chExt cx="8635138" cy="619973"/>
        </a:xfrm>
      </xdr:grpSpPr>
      <xdr:pic>
        <xdr:nvPicPr>
          <xdr:cNvPr id="300" name="Picture 299">
            <a:extLst>
              <a:ext uri="{FF2B5EF4-FFF2-40B4-BE49-F238E27FC236}">
                <a16:creationId xmlns:a16="http://schemas.microsoft.com/office/drawing/2014/main" id="{00000000-0008-0000-0A00-00002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22214" y="54775554"/>
            <a:ext cx="544287" cy="598716"/>
          </a:xfrm>
          <a:prstGeom prst="rect">
            <a:avLst/>
          </a:prstGeom>
        </xdr:spPr>
      </xdr:pic>
      <xdr:pic>
        <xdr:nvPicPr>
          <xdr:cNvPr id="301" name="Picture 300">
            <a:extLst>
              <a:ext uri="{FF2B5EF4-FFF2-40B4-BE49-F238E27FC236}">
                <a16:creationId xmlns:a16="http://schemas.microsoft.com/office/drawing/2014/main" id="{00000000-0008-0000-0A00-00002D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223214" y="54755143"/>
            <a:ext cx="634138" cy="619973"/>
          </a:xfrm>
          <a:prstGeom prst="rect">
            <a:avLst/>
          </a:prstGeom>
        </xdr:spPr>
      </xdr:pic>
    </xdr:grpSp>
    <xdr:clientData/>
  </xdr:twoCellAnchor>
  <xdr:twoCellAnchor>
    <xdr:from>
      <xdr:col>31</xdr:col>
      <xdr:colOff>27214</xdr:colOff>
      <xdr:row>187</xdr:row>
      <xdr:rowOff>54429</xdr:rowOff>
    </xdr:from>
    <xdr:to>
      <xdr:col>43</xdr:col>
      <xdr:colOff>457245</xdr:colOff>
      <xdr:row>188</xdr:row>
      <xdr:rowOff>293402</xdr:rowOff>
    </xdr:to>
    <xdr:grpSp>
      <xdr:nvGrpSpPr>
        <xdr:cNvPr id="302" name="Group 301">
          <a:extLst>
            <a:ext uri="{FF2B5EF4-FFF2-40B4-BE49-F238E27FC236}">
              <a16:creationId xmlns:a16="http://schemas.microsoft.com/office/drawing/2014/main" id="{00000000-0008-0000-0A00-00002E010000}"/>
            </a:ext>
          </a:extLst>
        </xdr:cNvPr>
        <xdr:cNvGrpSpPr/>
      </xdr:nvGrpSpPr>
      <xdr:grpSpPr>
        <a:xfrm>
          <a:off x="18685328" y="44794715"/>
          <a:ext cx="8855574" cy="619973"/>
          <a:chOff x="36222214" y="54755143"/>
          <a:chExt cx="8635138" cy="619973"/>
        </a:xfrm>
      </xdr:grpSpPr>
      <xdr:pic>
        <xdr:nvPicPr>
          <xdr:cNvPr id="303" name="Picture 302">
            <a:extLst>
              <a:ext uri="{FF2B5EF4-FFF2-40B4-BE49-F238E27FC236}">
                <a16:creationId xmlns:a16="http://schemas.microsoft.com/office/drawing/2014/main" id="{00000000-0008-0000-0A00-00002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22214" y="54775554"/>
            <a:ext cx="544287" cy="598716"/>
          </a:xfrm>
          <a:prstGeom prst="rect">
            <a:avLst/>
          </a:prstGeom>
        </xdr:spPr>
      </xdr:pic>
      <xdr:pic>
        <xdr:nvPicPr>
          <xdr:cNvPr id="304" name="Picture 303">
            <a:extLst>
              <a:ext uri="{FF2B5EF4-FFF2-40B4-BE49-F238E27FC236}">
                <a16:creationId xmlns:a16="http://schemas.microsoft.com/office/drawing/2014/main" id="{00000000-0008-0000-0A00-000030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223214" y="54755143"/>
            <a:ext cx="634138" cy="619973"/>
          </a:xfrm>
          <a:prstGeom prst="rect">
            <a:avLst/>
          </a:prstGeom>
        </xdr:spPr>
      </xdr:pic>
    </xdr:grpSp>
    <xdr:clientData/>
  </xdr:twoCellAnchor>
  <xdr:twoCellAnchor>
    <xdr:from>
      <xdr:col>16</xdr:col>
      <xdr:colOff>13607</xdr:colOff>
      <xdr:row>156</xdr:row>
      <xdr:rowOff>40821</xdr:rowOff>
    </xdr:from>
    <xdr:to>
      <xdr:col>28</xdr:col>
      <xdr:colOff>443637</xdr:colOff>
      <xdr:row>157</xdr:row>
      <xdr:rowOff>279794</xdr:rowOff>
    </xdr:to>
    <xdr:grpSp>
      <xdr:nvGrpSpPr>
        <xdr:cNvPr id="305" name="Group 304">
          <a:extLst>
            <a:ext uri="{FF2B5EF4-FFF2-40B4-BE49-F238E27FC236}">
              <a16:creationId xmlns:a16="http://schemas.microsoft.com/office/drawing/2014/main" id="{00000000-0008-0000-0A00-000031010000}"/>
            </a:ext>
          </a:extLst>
        </xdr:cNvPr>
        <xdr:cNvGrpSpPr/>
      </xdr:nvGrpSpPr>
      <xdr:grpSpPr>
        <a:xfrm>
          <a:off x="9429750" y="37280850"/>
          <a:ext cx="8855573" cy="619973"/>
          <a:chOff x="36222214" y="54755143"/>
          <a:chExt cx="8635138" cy="619973"/>
        </a:xfrm>
      </xdr:grpSpPr>
      <xdr:pic>
        <xdr:nvPicPr>
          <xdr:cNvPr id="306" name="Picture 305">
            <a:extLst>
              <a:ext uri="{FF2B5EF4-FFF2-40B4-BE49-F238E27FC236}">
                <a16:creationId xmlns:a16="http://schemas.microsoft.com/office/drawing/2014/main" id="{00000000-0008-0000-0A00-00003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22214" y="54775554"/>
            <a:ext cx="544287" cy="598716"/>
          </a:xfrm>
          <a:prstGeom prst="rect">
            <a:avLst/>
          </a:prstGeom>
        </xdr:spPr>
      </xdr:pic>
      <xdr:pic>
        <xdr:nvPicPr>
          <xdr:cNvPr id="307" name="Picture 306">
            <a:extLst>
              <a:ext uri="{FF2B5EF4-FFF2-40B4-BE49-F238E27FC236}">
                <a16:creationId xmlns:a16="http://schemas.microsoft.com/office/drawing/2014/main" id="{00000000-0008-0000-0A00-000033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223214" y="54755143"/>
            <a:ext cx="634138" cy="619973"/>
          </a:xfrm>
          <a:prstGeom prst="rect">
            <a:avLst/>
          </a:prstGeom>
        </xdr:spPr>
      </xdr:pic>
    </xdr:grpSp>
    <xdr:clientData/>
  </xdr:twoCellAnchor>
  <xdr:twoCellAnchor>
    <xdr:from>
      <xdr:col>31</xdr:col>
      <xdr:colOff>0</xdr:colOff>
      <xdr:row>156</xdr:row>
      <xdr:rowOff>0</xdr:rowOff>
    </xdr:from>
    <xdr:to>
      <xdr:col>43</xdr:col>
      <xdr:colOff>430031</xdr:colOff>
      <xdr:row>157</xdr:row>
      <xdr:rowOff>238973</xdr:rowOff>
    </xdr:to>
    <xdr:grpSp>
      <xdr:nvGrpSpPr>
        <xdr:cNvPr id="308" name="Group 307">
          <a:extLst>
            <a:ext uri="{FF2B5EF4-FFF2-40B4-BE49-F238E27FC236}">
              <a16:creationId xmlns:a16="http://schemas.microsoft.com/office/drawing/2014/main" id="{00000000-0008-0000-0A00-000034010000}"/>
            </a:ext>
          </a:extLst>
        </xdr:cNvPr>
        <xdr:cNvGrpSpPr/>
      </xdr:nvGrpSpPr>
      <xdr:grpSpPr>
        <a:xfrm>
          <a:off x="18658114" y="37240029"/>
          <a:ext cx="8855574" cy="619973"/>
          <a:chOff x="36222214" y="54755143"/>
          <a:chExt cx="8635138" cy="619973"/>
        </a:xfrm>
      </xdr:grpSpPr>
      <xdr:pic>
        <xdr:nvPicPr>
          <xdr:cNvPr id="309" name="Picture 308">
            <a:extLst>
              <a:ext uri="{FF2B5EF4-FFF2-40B4-BE49-F238E27FC236}">
                <a16:creationId xmlns:a16="http://schemas.microsoft.com/office/drawing/2014/main" id="{00000000-0008-0000-0A00-00003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22214" y="54775554"/>
            <a:ext cx="544287" cy="598716"/>
          </a:xfrm>
          <a:prstGeom prst="rect">
            <a:avLst/>
          </a:prstGeom>
        </xdr:spPr>
      </xdr:pic>
      <xdr:pic>
        <xdr:nvPicPr>
          <xdr:cNvPr id="310" name="Picture 309">
            <a:extLst>
              <a:ext uri="{FF2B5EF4-FFF2-40B4-BE49-F238E27FC236}">
                <a16:creationId xmlns:a16="http://schemas.microsoft.com/office/drawing/2014/main" id="{00000000-0008-0000-0A00-000036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223214" y="54755143"/>
            <a:ext cx="634138" cy="619973"/>
          </a:xfrm>
          <a:prstGeom prst="rect">
            <a:avLst/>
          </a:prstGeom>
        </xdr:spPr>
      </xdr:pic>
    </xdr:grpSp>
    <xdr:clientData/>
  </xdr:twoCellAnchor>
  <xdr:twoCellAnchor>
    <xdr:from>
      <xdr:col>16</xdr:col>
      <xdr:colOff>0</xdr:colOff>
      <xdr:row>125</xdr:row>
      <xdr:rowOff>0</xdr:rowOff>
    </xdr:from>
    <xdr:to>
      <xdr:col>28</xdr:col>
      <xdr:colOff>430030</xdr:colOff>
      <xdr:row>126</xdr:row>
      <xdr:rowOff>238973</xdr:rowOff>
    </xdr:to>
    <xdr:grpSp>
      <xdr:nvGrpSpPr>
        <xdr:cNvPr id="311" name="Group 310">
          <a:extLst>
            <a:ext uri="{FF2B5EF4-FFF2-40B4-BE49-F238E27FC236}">
              <a16:creationId xmlns:a16="http://schemas.microsoft.com/office/drawing/2014/main" id="{00000000-0008-0000-0A00-000037010000}"/>
            </a:ext>
          </a:extLst>
        </xdr:cNvPr>
        <xdr:cNvGrpSpPr/>
      </xdr:nvGrpSpPr>
      <xdr:grpSpPr>
        <a:xfrm>
          <a:off x="9416143" y="29739771"/>
          <a:ext cx="8855573" cy="619973"/>
          <a:chOff x="36222214" y="54755143"/>
          <a:chExt cx="8635138" cy="619973"/>
        </a:xfrm>
      </xdr:grpSpPr>
      <xdr:pic>
        <xdr:nvPicPr>
          <xdr:cNvPr id="312" name="Picture 311">
            <a:extLst>
              <a:ext uri="{FF2B5EF4-FFF2-40B4-BE49-F238E27FC236}">
                <a16:creationId xmlns:a16="http://schemas.microsoft.com/office/drawing/2014/main" id="{00000000-0008-0000-0A00-00003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22214" y="54775554"/>
            <a:ext cx="544287" cy="598716"/>
          </a:xfrm>
          <a:prstGeom prst="rect">
            <a:avLst/>
          </a:prstGeom>
        </xdr:spPr>
      </xdr:pic>
      <xdr:pic>
        <xdr:nvPicPr>
          <xdr:cNvPr id="313" name="Picture 312">
            <a:extLst>
              <a:ext uri="{FF2B5EF4-FFF2-40B4-BE49-F238E27FC236}">
                <a16:creationId xmlns:a16="http://schemas.microsoft.com/office/drawing/2014/main" id="{00000000-0008-0000-0A00-000039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223214" y="54755143"/>
            <a:ext cx="634138" cy="619973"/>
          </a:xfrm>
          <a:prstGeom prst="rect">
            <a:avLst/>
          </a:prstGeom>
        </xdr:spPr>
      </xdr:pic>
    </xdr:grpSp>
    <xdr:clientData/>
  </xdr:twoCellAnchor>
  <xdr:twoCellAnchor>
    <xdr:from>
      <xdr:col>31</xdr:col>
      <xdr:colOff>0</xdr:colOff>
      <xdr:row>125</xdr:row>
      <xdr:rowOff>0</xdr:rowOff>
    </xdr:from>
    <xdr:to>
      <xdr:col>43</xdr:col>
      <xdr:colOff>430031</xdr:colOff>
      <xdr:row>126</xdr:row>
      <xdr:rowOff>238973</xdr:rowOff>
    </xdr:to>
    <xdr:grpSp>
      <xdr:nvGrpSpPr>
        <xdr:cNvPr id="314" name="Group 313">
          <a:extLst>
            <a:ext uri="{FF2B5EF4-FFF2-40B4-BE49-F238E27FC236}">
              <a16:creationId xmlns:a16="http://schemas.microsoft.com/office/drawing/2014/main" id="{00000000-0008-0000-0A00-00003A010000}"/>
            </a:ext>
          </a:extLst>
        </xdr:cNvPr>
        <xdr:cNvGrpSpPr/>
      </xdr:nvGrpSpPr>
      <xdr:grpSpPr>
        <a:xfrm>
          <a:off x="18658114" y="29739771"/>
          <a:ext cx="8855574" cy="619973"/>
          <a:chOff x="36222214" y="54755143"/>
          <a:chExt cx="8635138" cy="619973"/>
        </a:xfrm>
      </xdr:grpSpPr>
      <xdr:pic>
        <xdr:nvPicPr>
          <xdr:cNvPr id="315" name="Picture 314">
            <a:extLst>
              <a:ext uri="{FF2B5EF4-FFF2-40B4-BE49-F238E27FC236}">
                <a16:creationId xmlns:a16="http://schemas.microsoft.com/office/drawing/2014/main" id="{00000000-0008-0000-0A00-00003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22214" y="54775554"/>
            <a:ext cx="544287" cy="598716"/>
          </a:xfrm>
          <a:prstGeom prst="rect">
            <a:avLst/>
          </a:prstGeom>
        </xdr:spPr>
      </xdr:pic>
      <xdr:pic>
        <xdr:nvPicPr>
          <xdr:cNvPr id="316" name="Picture 315">
            <a:extLst>
              <a:ext uri="{FF2B5EF4-FFF2-40B4-BE49-F238E27FC236}">
                <a16:creationId xmlns:a16="http://schemas.microsoft.com/office/drawing/2014/main" id="{00000000-0008-0000-0A00-00003C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223214" y="54755143"/>
            <a:ext cx="634138" cy="619973"/>
          </a:xfrm>
          <a:prstGeom prst="rect">
            <a:avLst/>
          </a:prstGeom>
        </xdr:spPr>
      </xdr:pic>
    </xdr:grpSp>
    <xdr:clientData/>
  </xdr:twoCellAnchor>
  <xdr:twoCellAnchor>
    <xdr:from>
      <xdr:col>31</xdr:col>
      <xdr:colOff>0</xdr:colOff>
      <xdr:row>94</xdr:row>
      <xdr:rowOff>0</xdr:rowOff>
    </xdr:from>
    <xdr:to>
      <xdr:col>43</xdr:col>
      <xdr:colOff>430031</xdr:colOff>
      <xdr:row>95</xdr:row>
      <xdr:rowOff>238973</xdr:rowOff>
    </xdr:to>
    <xdr:grpSp>
      <xdr:nvGrpSpPr>
        <xdr:cNvPr id="317" name="Group 316">
          <a:extLst>
            <a:ext uri="{FF2B5EF4-FFF2-40B4-BE49-F238E27FC236}">
              <a16:creationId xmlns:a16="http://schemas.microsoft.com/office/drawing/2014/main" id="{00000000-0008-0000-0A00-00003D010000}"/>
            </a:ext>
          </a:extLst>
        </xdr:cNvPr>
        <xdr:cNvGrpSpPr/>
      </xdr:nvGrpSpPr>
      <xdr:grpSpPr>
        <a:xfrm>
          <a:off x="18658114" y="22239514"/>
          <a:ext cx="8855574" cy="619973"/>
          <a:chOff x="36222214" y="54755143"/>
          <a:chExt cx="8635138" cy="619973"/>
        </a:xfrm>
      </xdr:grpSpPr>
      <xdr:pic>
        <xdr:nvPicPr>
          <xdr:cNvPr id="318" name="Picture 317">
            <a:extLst>
              <a:ext uri="{FF2B5EF4-FFF2-40B4-BE49-F238E27FC236}">
                <a16:creationId xmlns:a16="http://schemas.microsoft.com/office/drawing/2014/main" id="{00000000-0008-0000-0A00-00003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22214" y="54775554"/>
            <a:ext cx="544287" cy="598716"/>
          </a:xfrm>
          <a:prstGeom prst="rect">
            <a:avLst/>
          </a:prstGeom>
        </xdr:spPr>
      </xdr:pic>
      <xdr:pic>
        <xdr:nvPicPr>
          <xdr:cNvPr id="319" name="Picture 318">
            <a:extLst>
              <a:ext uri="{FF2B5EF4-FFF2-40B4-BE49-F238E27FC236}">
                <a16:creationId xmlns:a16="http://schemas.microsoft.com/office/drawing/2014/main" id="{00000000-0008-0000-0A00-00003F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223214" y="54755143"/>
            <a:ext cx="634138" cy="619973"/>
          </a:xfrm>
          <a:prstGeom prst="rect">
            <a:avLst/>
          </a:prstGeom>
        </xdr:spPr>
      </xdr:pic>
    </xdr:grpSp>
    <xdr:clientData/>
  </xdr:twoCellAnchor>
  <xdr:twoCellAnchor>
    <xdr:from>
      <xdr:col>16</xdr:col>
      <xdr:colOff>0</xdr:colOff>
      <xdr:row>94</xdr:row>
      <xdr:rowOff>0</xdr:rowOff>
    </xdr:from>
    <xdr:to>
      <xdr:col>28</xdr:col>
      <xdr:colOff>430030</xdr:colOff>
      <xdr:row>95</xdr:row>
      <xdr:rowOff>238973</xdr:rowOff>
    </xdr:to>
    <xdr:grpSp>
      <xdr:nvGrpSpPr>
        <xdr:cNvPr id="320" name="Group 319">
          <a:extLst>
            <a:ext uri="{FF2B5EF4-FFF2-40B4-BE49-F238E27FC236}">
              <a16:creationId xmlns:a16="http://schemas.microsoft.com/office/drawing/2014/main" id="{00000000-0008-0000-0A00-000040010000}"/>
            </a:ext>
          </a:extLst>
        </xdr:cNvPr>
        <xdr:cNvGrpSpPr/>
      </xdr:nvGrpSpPr>
      <xdr:grpSpPr>
        <a:xfrm>
          <a:off x="9416143" y="22239514"/>
          <a:ext cx="8855573" cy="619973"/>
          <a:chOff x="36222214" y="54755143"/>
          <a:chExt cx="8635138" cy="619973"/>
        </a:xfrm>
      </xdr:grpSpPr>
      <xdr:pic>
        <xdr:nvPicPr>
          <xdr:cNvPr id="321" name="Picture 320">
            <a:extLst>
              <a:ext uri="{FF2B5EF4-FFF2-40B4-BE49-F238E27FC236}">
                <a16:creationId xmlns:a16="http://schemas.microsoft.com/office/drawing/2014/main" id="{00000000-0008-0000-0A00-00004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22214" y="54775554"/>
            <a:ext cx="544287" cy="598716"/>
          </a:xfrm>
          <a:prstGeom prst="rect">
            <a:avLst/>
          </a:prstGeom>
        </xdr:spPr>
      </xdr:pic>
      <xdr:pic>
        <xdr:nvPicPr>
          <xdr:cNvPr id="322" name="Picture 321">
            <a:extLst>
              <a:ext uri="{FF2B5EF4-FFF2-40B4-BE49-F238E27FC236}">
                <a16:creationId xmlns:a16="http://schemas.microsoft.com/office/drawing/2014/main" id="{00000000-0008-0000-0A00-000042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223214" y="54755143"/>
            <a:ext cx="634138" cy="619973"/>
          </a:xfrm>
          <a:prstGeom prst="rect">
            <a:avLst/>
          </a:prstGeom>
        </xdr:spPr>
      </xdr:pic>
    </xdr:grpSp>
    <xdr:clientData/>
  </xdr:twoCellAnchor>
  <xdr:twoCellAnchor>
    <xdr:from>
      <xdr:col>31</xdr:col>
      <xdr:colOff>0</xdr:colOff>
      <xdr:row>63</xdr:row>
      <xdr:rowOff>20411</xdr:rowOff>
    </xdr:from>
    <xdr:to>
      <xdr:col>43</xdr:col>
      <xdr:colOff>416424</xdr:colOff>
      <xdr:row>64</xdr:row>
      <xdr:rowOff>266187</xdr:rowOff>
    </xdr:to>
    <xdr:grpSp>
      <xdr:nvGrpSpPr>
        <xdr:cNvPr id="323" name="Group 322">
          <a:extLst>
            <a:ext uri="{FF2B5EF4-FFF2-40B4-BE49-F238E27FC236}">
              <a16:creationId xmlns:a16="http://schemas.microsoft.com/office/drawing/2014/main" id="{00000000-0008-0000-0A00-000043010000}"/>
            </a:ext>
          </a:extLst>
        </xdr:cNvPr>
        <xdr:cNvGrpSpPr/>
      </xdr:nvGrpSpPr>
      <xdr:grpSpPr>
        <a:xfrm>
          <a:off x="18658114" y="14759668"/>
          <a:ext cx="8841967" cy="626776"/>
          <a:chOff x="36222214" y="54775554"/>
          <a:chExt cx="8621531" cy="626776"/>
        </a:xfrm>
      </xdr:grpSpPr>
      <xdr:pic>
        <xdr:nvPicPr>
          <xdr:cNvPr id="324" name="Picture 323">
            <a:extLst>
              <a:ext uri="{FF2B5EF4-FFF2-40B4-BE49-F238E27FC236}">
                <a16:creationId xmlns:a16="http://schemas.microsoft.com/office/drawing/2014/main" id="{00000000-0008-0000-0A00-00004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22214" y="54775554"/>
            <a:ext cx="544287" cy="598716"/>
          </a:xfrm>
          <a:prstGeom prst="rect">
            <a:avLst/>
          </a:prstGeom>
        </xdr:spPr>
      </xdr:pic>
      <xdr:pic>
        <xdr:nvPicPr>
          <xdr:cNvPr id="325" name="Picture 324">
            <a:extLst>
              <a:ext uri="{FF2B5EF4-FFF2-40B4-BE49-F238E27FC236}">
                <a16:creationId xmlns:a16="http://schemas.microsoft.com/office/drawing/2014/main" id="{00000000-0008-0000-0A00-000045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209607" y="54782357"/>
            <a:ext cx="634138" cy="619973"/>
          </a:xfrm>
          <a:prstGeom prst="rect">
            <a:avLst/>
          </a:prstGeom>
        </xdr:spPr>
      </xdr:pic>
    </xdr:grpSp>
    <xdr:clientData/>
  </xdr:twoCellAnchor>
  <xdr:twoCellAnchor>
    <xdr:from>
      <xdr:col>16</xdr:col>
      <xdr:colOff>0</xdr:colOff>
      <xdr:row>63</xdr:row>
      <xdr:rowOff>0</xdr:rowOff>
    </xdr:from>
    <xdr:to>
      <xdr:col>28</xdr:col>
      <xdr:colOff>430030</xdr:colOff>
      <xdr:row>64</xdr:row>
      <xdr:rowOff>238973</xdr:rowOff>
    </xdr:to>
    <xdr:grpSp>
      <xdr:nvGrpSpPr>
        <xdr:cNvPr id="326" name="Group 325">
          <a:extLst>
            <a:ext uri="{FF2B5EF4-FFF2-40B4-BE49-F238E27FC236}">
              <a16:creationId xmlns:a16="http://schemas.microsoft.com/office/drawing/2014/main" id="{00000000-0008-0000-0A00-000046010000}"/>
            </a:ext>
          </a:extLst>
        </xdr:cNvPr>
        <xdr:cNvGrpSpPr/>
      </xdr:nvGrpSpPr>
      <xdr:grpSpPr>
        <a:xfrm>
          <a:off x="9416143" y="14739257"/>
          <a:ext cx="8855573" cy="619973"/>
          <a:chOff x="36222214" y="54755143"/>
          <a:chExt cx="8635138" cy="619973"/>
        </a:xfrm>
      </xdr:grpSpPr>
      <xdr:pic>
        <xdr:nvPicPr>
          <xdr:cNvPr id="327" name="Picture 326">
            <a:extLst>
              <a:ext uri="{FF2B5EF4-FFF2-40B4-BE49-F238E27FC236}">
                <a16:creationId xmlns:a16="http://schemas.microsoft.com/office/drawing/2014/main" id="{00000000-0008-0000-0A00-00004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22214" y="54775554"/>
            <a:ext cx="544287" cy="598716"/>
          </a:xfrm>
          <a:prstGeom prst="rect">
            <a:avLst/>
          </a:prstGeom>
        </xdr:spPr>
      </xdr:pic>
      <xdr:pic>
        <xdr:nvPicPr>
          <xdr:cNvPr id="328" name="Picture 327">
            <a:extLst>
              <a:ext uri="{FF2B5EF4-FFF2-40B4-BE49-F238E27FC236}">
                <a16:creationId xmlns:a16="http://schemas.microsoft.com/office/drawing/2014/main" id="{00000000-0008-0000-0A00-000048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223214" y="54755143"/>
            <a:ext cx="634138" cy="619973"/>
          </a:xfrm>
          <a:prstGeom prst="rect">
            <a:avLst/>
          </a:prstGeom>
        </xdr:spPr>
      </xdr:pic>
    </xdr:grpSp>
    <xdr:clientData/>
  </xdr:twoCellAnchor>
  <xdr:twoCellAnchor>
    <xdr:from>
      <xdr:col>31</xdr:col>
      <xdr:colOff>0</xdr:colOff>
      <xdr:row>32</xdr:row>
      <xdr:rowOff>0</xdr:rowOff>
    </xdr:from>
    <xdr:to>
      <xdr:col>43</xdr:col>
      <xdr:colOff>430031</xdr:colOff>
      <xdr:row>33</xdr:row>
      <xdr:rowOff>238973</xdr:rowOff>
    </xdr:to>
    <xdr:grpSp>
      <xdr:nvGrpSpPr>
        <xdr:cNvPr id="329" name="Group 328">
          <a:extLst>
            <a:ext uri="{FF2B5EF4-FFF2-40B4-BE49-F238E27FC236}">
              <a16:creationId xmlns:a16="http://schemas.microsoft.com/office/drawing/2014/main" id="{00000000-0008-0000-0A00-000049010000}"/>
            </a:ext>
          </a:extLst>
        </xdr:cNvPr>
        <xdr:cNvGrpSpPr/>
      </xdr:nvGrpSpPr>
      <xdr:grpSpPr>
        <a:xfrm>
          <a:off x="18658114" y="7217229"/>
          <a:ext cx="8855574" cy="619973"/>
          <a:chOff x="36222214" y="54755143"/>
          <a:chExt cx="8635138" cy="619973"/>
        </a:xfrm>
      </xdr:grpSpPr>
      <xdr:pic>
        <xdr:nvPicPr>
          <xdr:cNvPr id="330" name="Picture 329">
            <a:extLst>
              <a:ext uri="{FF2B5EF4-FFF2-40B4-BE49-F238E27FC236}">
                <a16:creationId xmlns:a16="http://schemas.microsoft.com/office/drawing/2014/main" id="{00000000-0008-0000-0A00-00004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22214" y="54775554"/>
            <a:ext cx="544287" cy="598716"/>
          </a:xfrm>
          <a:prstGeom prst="rect">
            <a:avLst/>
          </a:prstGeom>
        </xdr:spPr>
      </xdr:pic>
      <xdr:pic>
        <xdr:nvPicPr>
          <xdr:cNvPr id="331" name="Picture 330">
            <a:extLst>
              <a:ext uri="{FF2B5EF4-FFF2-40B4-BE49-F238E27FC236}">
                <a16:creationId xmlns:a16="http://schemas.microsoft.com/office/drawing/2014/main" id="{00000000-0008-0000-0A00-00004B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223214" y="54755143"/>
            <a:ext cx="634138" cy="619973"/>
          </a:xfrm>
          <a:prstGeom prst="rect">
            <a:avLst/>
          </a:prstGeom>
        </xdr:spPr>
      </xdr:pic>
    </xdr:grpSp>
    <xdr:clientData/>
  </xdr:twoCellAnchor>
  <xdr:twoCellAnchor>
    <xdr:from>
      <xdr:col>16</xdr:col>
      <xdr:colOff>0</xdr:colOff>
      <xdr:row>32</xdr:row>
      <xdr:rowOff>0</xdr:rowOff>
    </xdr:from>
    <xdr:to>
      <xdr:col>28</xdr:col>
      <xdr:colOff>430030</xdr:colOff>
      <xdr:row>33</xdr:row>
      <xdr:rowOff>238973</xdr:rowOff>
    </xdr:to>
    <xdr:grpSp>
      <xdr:nvGrpSpPr>
        <xdr:cNvPr id="332" name="Group 331">
          <a:extLst>
            <a:ext uri="{FF2B5EF4-FFF2-40B4-BE49-F238E27FC236}">
              <a16:creationId xmlns:a16="http://schemas.microsoft.com/office/drawing/2014/main" id="{00000000-0008-0000-0A00-00004C010000}"/>
            </a:ext>
          </a:extLst>
        </xdr:cNvPr>
        <xdr:cNvGrpSpPr/>
      </xdr:nvGrpSpPr>
      <xdr:grpSpPr>
        <a:xfrm>
          <a:off x="9416143" y="7217229"/>
          <a:ext cx="8855573" cy="619973"/>
          <a:chOff x="36222214" y="54755143"/>
          <a:chExt cx="8635138" cy="619973"/>
        </a:xfrm>
      </xdr:grpSpPr>
      <xdr:pic>
        <xdr:nvPicPr>
          <xdr:cNvPr id="333" name="Picture 332">
            <a:extLst>
              <a:ext uri="{FF2B5EF4-FFF2-40B4-BE49-F238E27FC236}">
                <a16:creationId xmlns:a16="http://schemas.microsoft.com/office/drawing/2014/main" id="{00000000-0008-0000-0A00-00004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22214" y="54775554"/>
            <a:ext cx="544287" cy="598716"/>
          </a:xfrm>
          <a:prstGeom prst="rect">
            <a:avLst/>
          </a:prstGeom>
        </xdr:spPr>
      </xdr:pic>
      <xdr:pic>
        <xdr:nvPicPr>
          <xdr:cNvPr id="334" name="Picture 333">
            <a:extLst>
              <a:ext uri="{FF2B5EF4-FFF2-40B4-BE49-F238E27FC236}">
                <a16:creationId xmlns:a16="http://schemas.microsoft.com/office/drawing/2014/main" id="{00000000-0008-0000-0A00-00004E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223214" y="54755143"/>
            <a:ext cx="634138" cy="619973"/>
          </a:xfrm>
          <a:prstGeom prst="rect">
            <a:avLst/>
          </a:prstGeom>
        </xdr:spPr>
      </xdr:pic>
    </xdr:grpSp>
    <xdr:clientData/>
  </xdr:twoCellAnchor>
  <xdr:twoCellAnchor>
    <xdr:from>
      <xdr:col>16</xdr:col>
      <xdr:colOff>0</xdr:colOff>
      <xdr:row>1</xdr:row>
      <xdr:rowOff>0</xdr:rowOff>
    </xdr:from>
    <xdr:to>
      <xdr:col>28</xdr:col>
      <xdr:colOff>430030</xdr:colOff>
      <xdr:row>2</xdr:row>
      <xdr:rowOff>238973</xdr:rowOff>
    </xdr:to>
    <xdr:grpSp>
      <xdr:nvGrpSpPr>
        <xdr:cNvPr id="335" name="Group 334">
          <a:extLst>
            <a:ext uri="{FF2B5EF4-FFF2-40B4-BE49-F238E27FC236}">
              <a16:creationId xmlns:a16="http://schemas.microsoft.com/office/drawing/2014/main" id="{00000000-0008-0000-0A00-00004F010000}"/>
            </a:ext>
          </a:extLst>
        </xdr:cNvPr>
        <xdr:cNvGrpSpPr/>
      </xdr:nvGrpSpPr>
      <xdr:grpSpPr>
        <a:xfrm>
          <a:off x="9416143" y="195943"/>
          <a:ext cx="8855573" cy="619973"/>
          <a:chOff x="36222214" y="54755143"/>
          <a:chExt cx="8635138" cy="619973"/>
        </a:xfrm>
      </xdr:grpSpPr>
      <xdr:pic>
        <xdr:nvPicPr>
          <xdr:cNvPr id="336" name="Picture 335">
            <a:extLst>
              <a:ext uri="{FF2B5EF4-FFF2-40B4-BE49-F238E27FC236}">
                <a16:creationId xmlns:a16="http://schemas.microsoft.com/office/drawing/2014/main" id="{00000000-0008-0000-0A00-00005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22214" y="54775554"/>
            <a:ext cx="544287" cy="598716"/>
          </a:xfrm>
          <a:prstGeom prst="rect">
            <a:avLst/>
          </a:prstGeom>
        </xdr:spPr>
      </xdr:pic>
      <xdr:pic>
        <xdr:nvPicPr>
          <xdr:cNvPr id="337" name="Picture 336">
            <a:extLst>
              <a:ext uri="{FF2B5EF4-FFF2-40B4-BE49-F238E27FC236}">
                <a16:creationId xmlns:a16="http://schemas.microsoft.com/office/drawing/2014/main" id="{00000000-0008-0000-0A00-000051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223214" y="54755143"/>
            <a:ext cx="634138" cy="619973"/>
          </a:xfrm>
          <a:prstGeom prst="rect">
            <a:avLst/>
          </a:prstGeom>
        </xdr:spPr>
      </xdr:pic>
    </xdr:grpSp>
    <xdr:clientData/>
  </xdr:twoCellAnchor>
  <xdr:twoCellAnchor>
    <xdr:from>
      <xdr:col>31</xdr:col>
      <xdr:colOff>0</xdr:colOff>
      <xdr:row>1</xdr:row>
      <xdr:rowOff>0</xdr:rowOff>
    </xdr:from>
    <xdr:to>
      <xdr:col>43</xdr:col>
      <xdr:colOff>430031</xdr:colOff>
      <xdr:row>2</xdr:row>
      <xdr:rowOff>238973</xdr:rowOff>
    </xdr:to>
    <xdr:grpSp>
      <xdr:nvGrpSpPr>
        <xdr:cNvPr id="338" name="Group 337">
          <a:extLst>
            <a:ext uri="{FF2B5EF4-FFF2-40B4-BE49-F238E27FC236}">
              <a16:creationId xmlns:a16="http://schemas.microsoft.com/office/drawing/2014/main" id="{00000000-0008-0000-0A00-000052010000}"/>
            </a:ext>
          </a:extLst>
        </xdr:cNvPr>
        <xdr:cNvGrpSpPr/>
      </xdr:nvGrpSpPr>
      <xdr:grpSpPr>
        <a:xfrm>
          <a:off x="18658114" y="195943"/>
          <a:ext cx="8855574" cy="619973"/>
          <a:chOff x="36222214" y="54755143"/>
          <a:chExt cx="8635138" cy="619973"/>
        </a:xfrm>
      </xdr:grpSpPr>
      <xdr:pic>
        <xdr:nvPicPr>
          <xdr:cNvPr id="339" name="Picture 338">
            <a:extLst>
              <a:ext uri="{FF2B5EF4-FFF2-40B4-BE49-F238E27FC236}">
                <a16:creationId xmlns:a16="http://schemas.microsoft.com/office/drawing/2014/main" id="{00000000-0008-0000-0A00-00005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22214" y="54775554"/>
            <a:ext cx="544287" cy="598716"/>
          </a:xfrm>
          <a:prstGeom prst="rect">
            <a:avLst/>
          </a:prstGeom>
        </xdr:spPr>
      </xdr:pic>
      <xdr:pic>
        <xdr:nvPicPr>
          <xdr:cNvPr id="340" name="Picture 339">
            <a:extLst>
              <a:ext uri="{FF2B5EF4-FFF2-40B4-BE49-F238E27FC236}">
                <a16:creationId xmlns:a16="http://schemas.microsoft.com/office/drawing/2014/main" id="{00000000-0008-0000-0A00-000054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223214" y="54755143"/>
            <a:ext cx="634138" cy="619973"/>
          </a:xfrm>
          <a:prstGeom prst="rect">
            <a:avLst/>
          </a:prstGeom>
        </xdr:spPr>
      </xdr:pic>
    </xdr:grpSp>
    <xdr:clientData/>
  </xdr:twoCellAnchor>
  <xdr:twoCellAnchor>
    <xdr:from>
      <xdr:col>1</xdr:col>
      <xdr:colOff>27214</xdr:colOff>
      <xdr:row>1</xdr:row>
      <xdr:rowOff>0</xdr:rowOff>
    </xdr:from>
    <xdr:to>
      <xdr:col>13</xdr:col>
      <xdr:colOff>389210</xdr:colOff>
      <xdr:row>2</xdr:row>
      <xdr:rowOff>238973</xdr:rowOff>
    </xdr:to>
    <xdr:grpSp>
      <xdr:nvGrpSpPr>
        <xdr:cNvPr id="341" name="Group 340">
          <a:extLst>
            <a:ext uri="{FF2B5EF4-FFF2-40B4-BE49-F238E27FC236}">
              <a16:creationId xmlns:a16="http://schemas.microsoft.com/office/drawing/2014/main" id="{00000000-0008-0000-0A00-000055010000}"/>
            </a:ext>
          </a:extLst>
        </xdr:cNvPr>
        <xdr:cNvGrpSpPr/>
      </xdr:nvGrpSpPr>
      <xdr:grpSpPr>
        <a:xfrm>
          <a:off x="201385" y="195943"/>
          <a:ext cx="8787539" cy="619973"/>
          <a:chOff x="36249428" y="54755143"/>
          <a:chExt cx="8567103" cy="619973"/>
        </a:xfrm>
      </xdr:grpSpPr>
      <xdr:pic>
        <xdr:nvPicPr>
          <xdr:cNvPr id="342" name="Picture 341">
            <a:extLst>
              <a:ext uri="{FF2B5EF4-FFF2-40B4-BE49-F238E27FC236}">
                <a16:creationId xmlns:a16="http://schemas.microsoft.com/office/drawing/2014/main" id="{00000000-0008-0000-0A00-00005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49428" y="54775554"/>
            <a:ext cx="544287" cy="598716"/>
          </a:xfrm>
          <a:prstGeom prst="rect">
            <a:avLst/>
          </a:prstGeom>
        </xdr:spPr>
      </xdr:pic>
      <xdr:pic>
        <xdr:nvPicPr>
          <xdr:cNvPr id="343" name="Picture 342">
            <a:extLst>
              <a:ext uri="{FF2B5EF4-FFF2-40B4-BE49-F238E27FC236}">
                <a16:creationId xmlns:a16="http://schemas.microsoft.com/office/drawing/2014/main" id="{00000000-0008-0000-0A00-000057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182393" y="54755143"/>
            <a:ext cx="634138" cy="619973"/>
          </a:xfrm>
          <a:prstGeom prst="rect">
            <a:avLst/>
          </a:prstGeom>
        </xdr:spPr>
      </xdr:pic>
    </xdr:grpSp>
    <xdr:clientData/>
  </xdr:twoCellAnchor>
  <xdr:twoCellAnchor>
    <xdr:from>
      <xdr:col>1</xdr:col>
      <xdr:colOff>0</xdr:colOff>
      <xdr:row>32</xdr:row>
      <xdr:rowOff>0</xdr:rowOff>
    </xdr:from>
    <xdr:to>
      <xdr:col>13</xdr:col>
      <xdr:colOff>430031</xdr:colOff>
      <xdr:row>33</xdr:row>
      <xdr:rowOff>238973</xdr:rowOff>
    </xdr:to>
    <xdr:grpSp>
      <xdr:nvGrpSpPr>
        <xdr:cNvPr id="344" name="Group 343">
          <a:extLst>
            <a:ext uri="{FF2B5EF4-FFF2-40B4-BE49-F238E27FC236}">
              <a16:creationId xmlns:a16="http://schemas.microsoft.com/office/drawing/2014/main" id="{00000000-0008-0000-0A00-000058010000}"/>
            </a:ext>
          </a:extLst>
        </xdr:cNvPr>
        <xdr:cNvGrpSpPr/>
      </xdr:nvGrpSpPr>
      <xdr:grpSpPr>
        <a:xfrm>
          <a:off x="174171" y="7217229"/>
          <a:ext cx="8855574" cy="619973"/>
          <a:chOff x="36222214" y="54755143"/>
          <a:chExt cx="8635138" cy="619973"/>
        </a:xfrm>
      </xdr:grpSpPr>
      <xdr:pic>
        <xdr:nvPicPr>
          <xdr:cNvPr id="345" name="Picture 344">
            <a:extLst>
              <a:ext uri="{FF2B5EF4-FFF2-40B4-BE49-F238E27FC236}">
                <a16:creationId xmlns:a16="http://schemas.microsoft.com/office/drawing/2014/main" id="{00000000-0008-0000-0A00-00005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22214" y="54775554"/>
            <a:ext cx="544287" cy="598716"/>
          </a:xfrm>
          <a:prstGeom prst="rect">
            <a:avLst/>
          </a:prstGeom>
        </xdr:spPr>
      </xdr:pic>
      <xdr:pic>
        <xdr:nvPicPr>
          <xdr:cNvPr id="346" name="Picture 345">
            <a:extLst>
              <a:ext uri="{FF2B5EF4-FFF2-40B4-BE49-F238E27FC236}">
                <a16:creationId xmlns:a16="http://schemas.microsoft.com/office/drawing/2014/main" id="{00000000-0008-0000-0A00-00005A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223214" y="54755143"/>
            <a:ext cx="634138" cy="619973"/>
          </a:xfrm>
          <a:prstGeom prst="rect">
            <a:avLst/>
          </a:prstGeom>
        </xdr:spPr>
      </xdr:pic>
    </xdr:grpSp>
    <xdr:clientData/>
  </xdr:twoCellAnchor>
  <xdr:twoCellAnchor>
    <xdr:from>
      <xdr:col>1</xdr:col>
      <xdr:colOff>0</xdr:colOff>
      <xdr:row>63</xdr:row>
      <xdr:rowOff>0</xdr:rowOff>
    </xdr:from>
    <xdr:to>
      <xdr:col>13</xdr:col>
      <xdr:colOff>430031</xdr:colOff>
      <xdr:row>64</xdr:row>
      <xdr:rowOff>238973</xdr:rowOff>
    </xdr:to>
    <xdr:grpSp>
      <xdr:nvGrpSpPr>
        <xdr:cNvPr id="347" name="Group 346">
          <a:extLst>
            <a:ext uri="{FF2B5EF4-FFF2-40B4-BE49-F238E27FC236}">
              <a16:creationId xmlns:a16="http://schemas.microsoft.com/office/drawing/2014/main" id="{00000000-0008-0000-0A00-00005B010000}"/>
            </a:ext>
          </a:extLst>
        </xdr:cNvPr>
        <xdr:cNvGrpSpPr/>
      </xdr:nvGrpSpPr>
      <xdr:grpSpPr>
        <a:xfrm>
          <a:off x="174171" y="14739257"/>
          <a:ext cx="8855574" cy="619973"/>
          <a:chOff x="36222214" y="54755143"/>
          <a:chExt cx="8635138" cy="619973"/>
        </a:xfrm>
      </xdr:grpSpPr>
      <xdr:pic>
        <xdr:nvPicPr>
          <xdr:cNvPr id="348" name="Picture 347">
            <a:extLst>
              <a:ext uri="{FF2B5EF4-FFF2-40B4-BE49-F238E27FC236}">
                <a16:creationId xmlns:a16="http://schemas.microsoft.com/office/drawing/2014/main" id="{00000000-0008-0000-0A00-00005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22214" y="54775554"/>
            <a:ext cx="544287" cy="598716"/>
          </a:xfrm>
          <a:prstGeom prst="rect">
            <a:avLst/>
          </a:prstGeom>
        </xdr:spPr>
      </xdr:pic>
      <xdr:pic>
        <xdr:nvPicPr>
          <xdr:cNvPr id="349" name="Picture 348">
            <a:extLst>
              <a:ext uri="{FF2B5EF4-FFF2-40B4-BE49-F238E27FC236}">
                <a16:creationId xmlns:a16="http://schemas.microsoft.com/office/drawing/2014/main" id="{00000000-0008-0000-0A00-00005D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223214" y="54755143"/>
            <a:ext cx="634138" cy="619973"/>
          </a:xfrm>
          <a:prstGeom prst="rect">
            <a:avLst/>
          </a:prstGeom>
        </xdr:spPr>
      </xdr:pic>
    </xdr:grpSp>
    <xdr:clientData/>
  </xdr:twoCellAnchor>
  <xdr:twoCellAnchor>
    <xdr:from>
      <xdr:col>1</xdr:col>
      <xdr:colOff>0</xdr:colOff>
      <xdr:row>94</xdr:row>
      <xdr:rowOff>0</xdr:rowOff>
    </xdr:from>
    <xdr:to>
      <xdr:col>13</xdr:col>
      <xdr:colOff>430031</xdr:colOff>
      <xdr:row>95</xdr:row>
      <xdr:rowOff>238973</xdr:rowOff>
    </xdr:to>
    <xdr:grpSp>
      <xdr:nvGrpSpPr>
        <xdr:cNvPr id="350" name="Group 349">
          <a:extLst>
            <a:ext uri="{FF2B5EF4-FFF2-40B4-BE49-F238E27FC236}">
              <a16:creationId xmlns:a16="http://schemas.microsoft.com/office/drawing/2014/main" id="{00000000-0008-0000-0A00-00005E010000}"/>
            </a:ext>
          </a:extLst>
        </xdr:cNvPr>
        <xdr:cNvGrpSpPr/>
      </xdr:nvGrpSpPr>
      <xdr:grpSpPr>
        <a:xfrm>
          <a:off x="174171" y="22239514"/>
          <a:ext cx="8855574" cy="619973"/>
          <a:chOff x="36222214" y="54755143"/>
          <a:chExt cx="8635138" cy="619973"/>
        </a:xfrm>
      </xdr:grpSpPr>
      <xdr:pic>
        <xdr:nvPicPr>
          <xdr:cNvPr id="351" name="Picture 350">
            <a:extLst>
              <a:ext uri="{FF2B5EF4-FFF2-40B4-BE49-F238E27FC236}">
                <a16:creationId xmlns:a16="http://schemas.microsoft.com/office/drawing/2014/main" id="{00000000-0008-0000-0A00-00005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22214" y="54775554"/>
            <a:ext cx="544287" cy="598716"/>
          </a:xfrm>
          <a:prstGeom prst="rect">
            <a:avLst/>
          </a:prstGeom>
        </xdr:spPr>
      </xdr:pic>
      <xdr:pic>
        <xdr:nvPicPr>
          <xdr:cNvPr id="352" name="Picture 351">
            <a:extLst>
              <a:ext uri="{FF2B5EF4-FFF2-40B4-BE49-F238E27FC236}">
                <a16:creationId xmlns:a16="http://schemas.microsoft.com/office/drawing/2014/main" id="{00000000-0008-0000-0A00-000060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223214" y="54755143"/>
            <a:ext cx="634138" cy="619973"/>
          </a:xfrm>
          <a:prstGeom prst="rect">
            <a:avLst/>
          </a:prstGeom>
        </xdr:spPr>
      </xdr:pic>
    </xdr:grpSp>
    <xdr:clientData/>
  </xdr:twoCellAnchor>
  <xdr:twoCellAnchor>
    <xdr:from>
      <xdr:col>1</xdr:col>
      <xdr:colOff>0</xdr:colOff>
      <xdr:row>125</xdr:row>
      <xdr:rowOff>0</xdr:rowOff>
    </xdr:from>
    <xdr:to>
      <xdr:col>13</xdr:col>
      <xdr:colOff>430031</xdr:colOff>
      <xdr:row>126</xdr:row>
      <xdr:rowOff>238973</xdr:rowOff>
    </xdr:to>
    <xdr:grpSp>
      <xdr:nvGrpSpPr>
        <xdr:cNvPr id="353" name="Group 352">
          <a:extLst>
            <a:ext uri="{FF2B5EF4-FFF2-40B4-BE49-F238E27FC236}">
              <a16:creationId xmlns:a16="http://schemas.microsoft.com/office/drawing/2014/main" id="{00000000-0008-0000-0A00-000061010000}"/>
            </a:ext>
          </a:extLst>
        </xdr:cNvPr>
        <xdr:cNvGrpSpPr/>
      </xdr:nvGrpSpPr>
      <xdr:grpSpPr>
        <a:xfrm>
          <a:off x="174171" y="29739771"/>
          <a:ext cx="8855574" cy="619973"/>
          <a:chOff x="36222214" y="54755143"/>
          <a:chExt cx="8635138" cy="619973"/>
        </a:xfrm>
      </xdr:grpSpPr>
      <xdr:pic>
        <xdr:nvPicPr>
          <xdr:cNvPr id="354" name="Picture 353">
            <a:extLst>
              <a:ext uri="{FF2B5EF4-FFF2-40B4-BE49-F238E27FC236}">
                <a16:creationId xmlns:a16="http://schemas.microsoft.com/office/drawing/2014/main" id="{00000000-0008-0000-0A00-00006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22214" y="54775554"/>
            <a:ext cx="544287" cy="598716"/>
          </a:xfrm>
          <a:prstGeom prst="rect">
            <a:avLst/>
          </a:prstGeom>
        </xdr:spPr>
      </xdr:pic>
      <xdr:pic>
        <xdr:nvPicPr>
          <xdr:cNvPr id="355" name="Picture 354">
            <a:extLst>
              <a:ext uri="{FF2B5EF4-FFF2-40B4-BE49-F238E27FC236}">
                <a16:creationId xmlns:a16="http://schemas.microsoft.com/office/drawing/2014/main" id="{00000000-0008-0000-0A00-000063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223214" y="54755143"/>
            <a:ext cx="634138" cy="619973"/>
          </a:xfrm>
          <a:prstGeom prst="rect">
            <a:avLst/>
          </a:prstGeom>
        </xdr:spPr>
      </xdr:pic>
    </xdr:grpSp>
    <xdr:clientData/>
  </xdr:twoCellAnchor>
  <xdr:twoCellAnchor>
    <xdr:from>
      <xdr:col>1</xdr:col>
      <xdr:colOff>0</xdr:colOff>
      <xdr:row>156</xdr:row>
      <xdr:rowOff>0</xdr:rowOff>
    </xdr:from>
    <xdr:to>
      <xdr:col>13</xdr:col>
      <xdr:colOff>430031</xdr:colOff>
      <xdr:row>157</xdr:row>
      <xdr:rowOff>238973</xdr:rowOff>
    </xdr:to>
    <xdr:grpSp>
      <xdr:nvGrpSpPr>
        <xdr:cNvPr id="356" name="Group 355">
          <a:extLst>
            <a:ext uri="{FF2B5EF4-FFF2-40B4-BE49-F238E27FC236}">
              <a16:creationId xmlns:a16="http://schemas.microsoft.com/office/drawing/2014/main" id="{00000000-0008-0000-0A00-000064010000}"/>
            </a:ext>
          </a:extLst>
        </xdr:cNvPr>
        <xdr:cNvGrpSpPr/>
      </xdr:nvGrpSpPr>
      <xdr:grpSpPr>
        <a:xfrm>
          <a:off x="174171" y="37240029"/>
          <a:ext cx="8855574" cy="619973"/>
          <a:chOff x="36222214" y="54755143"/>
          <a:chExt cx="8635138" cy="619973"/>
        </a:xfrm>
      </xdr:grpSpPr>
      <xdr:pic>
        <xdr:nvPicPr>
          <xdr:cNvPr id="357" name="Picture 356">
            <a:extLst>
              <a:ext uri="{FF2B5EF4-FFF2-40B4-BE49-F238E27FC236}">
                <a16:creationId xmlns:a16="http://schemas.microsoft.com/office/drawing/2014/main" id="{00000000-0008-0000-0A00-00006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22214" y="54775554"/>
            <a:ext cx="544287" cy="598716"/>
          </a:xfrm>
          <a:prstGeom prst="rect">
            <a:avLst/>
          </a:prstGeom>
        </xdr:spPr>
      </xdr:pic>
      <xdr:pic>
        <xdr:nvPicPr>
          <xdr:cNvPr id="358" name="Picture 357">
            <a:extLst>
              <a:ext uri="{FF2B5EF4-FFF2-40B4-BE49-F238E27FC236}">
                <a16:creationId xmlns:a16="http://schemas.microsoft.com/office/drawing/2014/main" id="{00000000-0008-0000-0A00-000066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223214" y="54755143"/>
            <a:ext cx="634138" cy="619973"/>
          </a:xfrm>
          <a:prstGeom prst="rect">
            <a:avLst/>
          </a:prstGeom>
        </xdr:spPr>
      </xdr:pic>
    </xdr:grpSp>
    <xdr:clientData/>
  </xdr:twoCellAnchor>
  <xdr:twoCellAnchor>
    <xdr:from>
      <xdr:col>1</xdr:col>
      <xdr:colOff>0</xdr:colOff>
      <xdr:row>187</xdr:row>
      <xdr:rowOff>0</xdr:rowOff>
    </xdr:from>
    <xdr:to>
      <xdr:col>13</xdr:col>
      <xdr:colOff>430031</xdr:colOff>
      <xdr:row>188</xdr:row>
      <xdr:rowOff>238973</xdr:rowOff>
    </xdr:to>
    <xdr:grpSp>
      <xdr:nvGrpSpPr>
        <xdr:cNvPr id="359" name="Group 358">
          <a:extLst>
            <a:ext uri="{FF2B5EF4-FFF2-40B4-BE49-F238E27FC236}">
              <a16:creationId xmlns:a16="http://schemas.microsoft.com/office/drawing/2014/main" id="{00000000-0008-0000-0A00-000067010000}"/>
            </a:ext>
          </a:extLst>
        </xdr:cNvPr>
        <xdr:cNvGrpSpPr/>
      </xdr:nvGrpSpPr>
      <xdr:grpSpPr>
        <a:xfrm>
          <a:off x="174171" y="44740286"/>
          <a:ext cx="8855574" cy="619973"/>
          <a:chOff x="36222214" y="54755143"/>
          <a:chExt cx="8635138" cy="619973"/>
        </a:xfrm>
      </xdr:grpSpPr>
      <xdr:pic>
        <xdr:nvPicPr>
          <xdr:cNvPr id="360" name="Picture 359">
            <a:extLst>
              <a:ext uri="{FF2B5EF4-FFF2-40B4-BE49-F238E27FC236}">
                <a16:creationId xmlns:a16="http://schemas.microsoft.com/office/drawing/2014/main" id="{00000000-0008-0000-0A00-00006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22214" y="54775554"/>
            <a:ext cx="544287" cy="598716"/>
          </a:xfrm>
          <a:prstGeom prst="rect">
            <a:avLst/>
          </a:prstGeom>
        </xdr:spPr>
      </xdr:pic>
      <xdr:pic>
        <xdr:nvPicPr>
          <xdr:cNvPr id="361" name="Picture 360">
            <a:extLst>
              <a:ext uri="{FF2B5EF4-FFF2-40B4-BE49-F238E27FC236}">
                <a16:creationId xmlns:a16="http://schemas.microsoft.com/office/drawing/2014/main" id="{00000000-0008-0000-0A00-000069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223214" y="54755143"/>
            <a:ext cx="634138" cy="619973"/>
          </a:xfrm>
          <a:prstGeom prst="rect">
            <a:avLst/>
          </a:prstGeom>
        </xdr:spPr>
      </xdr:pic>
    </xdr:grpSp>
    <xdr:clientData/>
  </xdr:twoCellAnchor>
  <xdr:twoCellAnchor>
    <xdr:from>
      <xdr:col>1</xdr:col>
      <xdr:colOff>0</xdr:colOff>
      <xdr:row>218</xdr:row>
      <xdr:rowOff>0</xdr:rowOff>
    </xdr:from>
    <xdr:to>
      <xdr:col>13</xdr:col>
      <xdr:colOff>430031</xdr:colOff>
      <xdr:row>219</xdr:row>
      <xdr:rowOff>238973</xdr:rowOff>
    </xdr:to>
    <xdr:grpSp>
      <xdr:nvGrpSpPr>
        <xdr:cNvPr id="362" name="Group 361">
          <a:extLst>
            <a:ext uri="{FF2B5EF4-FFF2-40B4-BE49-F238E27FC236}">
              <a16:creationId xmlns:a16="http://schemas.microsoft.com/office/drawing/2014/main" id="{00000000-0008-0000-0A00-00006A010000}"/>
            </a:ext>
          </a:extLst>
        </xdr:cNvPr>
        <xdr:cNvGrpSpPr/>
      </xdr:nvGrpSpPr>
      <xdr:grpSpPr>
        <a:xfrm>
          <a:off x="174171" y="52229657"/>
          <a:ext cx="8855574" cy="619973"/>
          <a:chOff x="36222214" y="54755143"/>
          <a:chExt cx="8635138" cy="619973"/>
        </a:xfrm>
      </xdr:grpSpPr>
      <xdr:pic>
        <xdr:nvPicPr>
          <xdr:cNvPr id="363" name="Picture 362">
            <a:extLst>
              <a:ext uri="{FF2B5EF4-FFF2-40B4-BE49-F238E27FC236}">
                <a16:creationId xmlns:a16="http://schemas.microsoft.com/office/drawing/2014/main" id="{00000000-0008-0000-0A00-00006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22214" y="54775554"/>
            <a:ext cx="544287" cy="598716"/>
          </a:xfrm>
          <a:prstGeom prst="rect">
            <a:avLst/>
          </a:prstGeom>
        </xdr:spPr>
      </xdr:pic>
      <xdr:pic>
        <xdr:nvPicPr>
          <xdr:cNvPr id="364" name="Picture 363">
            <a:extLst>
              <a:ext uri="{FF2B5EF4-FFF2-40B4-BE49-F238E27FC236}">
                <a16:creationId xmlns:a16="http://schemas.microsoft.com/office/drawing/2014/main" id="{00000000-0008-0000-0A00-00006C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223214" y="54755143"/>
            <a:ext cx="634138" cy="619973"/>
          </a:xfrm>
          <a:prstGeom prst="rect">
            <a:avLst/>
          </a:prstGeom>
        </xdr:spPr>
      </xdr:pic>
    </xdr:grpSp>
    <xdr:clientData/>
  </xdr:twoCellAnchor>
  <xdr:twoCellAnchor>
    <xdr:from>
      <xdr:col>1</xdr:col>
      <xdr:colOff>0</xdr:colOff>
      <xdr:row>249</xdr:row>
      <xdr:rowOff>0</xdr:rowOff>
    </xdr:from>
    <xdr:to>
      <xdr:col>13</xdr:col>
      <xdr:colOff>430031</xdr:colOff>
      <xdr:row>250</xdr:row>
      <xdr:rowOff>238973</xdr:rowOff>
    </xdr:to>
    <xdr:grpSp>
      <xdr:nvGrpSpPr>
        <xdr:cNvPr id="365" name="Group 364">
          <a:extLst>
            <a:ext uri="{FF2B5EF4-FFF2-40B4-BE49-F238E27FC236}">
              <a16:creationId xmlns:a16="http://schemas.microsoft.com/office/drawing/2014/main" id="{00000000-0008-0000-0A00-00006D010000}"/>
            </a:ext>
          </a:extLst>
        </xdr:cNvPr>
        <xdr:cNvGrpSpPr/>
      </xdr:nvGrpSpPr>
      <xdr:grpSpPr>
        <a:xfrm>
          <a:off x="174171" y="59729914"/>
          <a:ext cx="8855574" cy="619973"/>
          <a:chOff x="36222214" y="54755143"/>
          <a:chExt cx="8635138" cy="619973"/>
        </a:xfrm>
      </xdr:grpSpPr>
      <xdr:pic>
        <xdr:nvPicPr>
          <xdr:cNvPr id="366" name="Picture 365">
            <a:extLst>
              <a:ext uri="{FF2B5EF4-FFF2-40B4-BE49-F238E27FC236}">
                <a16:creationId xmlns:a16="http://schemas.microsoft.com/office/drawing/2014/main" id="{00000000-0008-0000-0A00-00006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22214" y="54775554"/>
            <a:ext cx="544287" cy="598716"/>
          </a:xfrm>
          <a:prstGeom prst="rect">
            <a:avLst/>
          </a:prstGeom>
        </xdr:spPr>
      </xdr:pic>
      <xdr:pic>
        <xdr:nvPicPr>
          <xdr:cNvPr id="367" name="Picture 366">
            <a:extLst>
              <a:ext uri="{FF2B5EF4-FFF2-40B4-BE49-F238E27FC236}">
                <a16:creationId xmlns:a16="http://schemas.microsoft.com/office/drawing/2014/main" id="{00000000-0008-0000-0A00-00006F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223214" y="54755143"/>
            <a:ext cx="634138" cy="619973"/>
          </a:xfrm>
          <a:prstGeom prst="rect">
            <a:avLst/>
          </a:prstGeom>
        </xdr:spPr>
      </xdr:pic>
    </xdr:grpSp>
    <xdr:clientData/>
  </xdr:twoCellAnchor>
  <xdr:twoCellAnchor>
    <xdr:from>
      <xdr:col>1</xdr:col>
      <xdr:colOff>0</xdr:colOff>
      <xdr:row>280</xdr:row>
      <xdr:rowOff>0</xdr:rowOff>
    </xdr:from>
    <xdr:to>
      <xdr:col>13</xdr:col>
      <xdr:colOff>430031</xdr:colOff>
      <xdr:row>281</xdr:row>
      <xdr:rowOff>238973</xdr:rowOff>
    </xdr:to>
    <xdr:grpSp>
      <xdr:nvGrpSpPr>
        <xdr:cNvPr id="368" name="Group 367">
          <a:extLst>
            <a:ext uri="{FF2B5EF4-FFF2-40B4-BE49-F238E27FC236}">
              <a16:creationId xmlns:a16="http://schemas.microsoft.com/office/drawing/2014/main" id="{00000000-0008-0000-0A00-000070010000}"/>
            </a:ext>
          </a:extLst>
        </xdr:cNvPr>
        <xdr:cNvGrpSpPr/>
      </xdr:nvGrpSpPr>
      <xdr:grpSpPr>
        <a:xfrm>
          <a:off x="174171" y="67208400"/>
          <a:ext cx="8855574" cy="619973"/>
          <a:chOff x="36222214" y="54755143"/>
          <a:chExt cx="8635138" cy="619973"/>
        </a:xfrm>
      </xdr:grpSpPr>
      <xdr:pic>
        <xdr:nvPicPr>
          <xdr:cNvPr id="369" name="Picture 368">
            <a:extLst>
              <a:ext uri="{FF2B5EF4-FFF2-40B4-BE49-F238E27FC236}">
                <a16:creationId xmlns:a16="http://schemas.microsoft.com/office/drawing/2014/main" id="{00000000-0008-0000-0A00-00007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22214" y="54775554"/>
            <a:ext cx="544287" cy="598716"/>
          </a:xfrm>
          <a:prstGeom prst="rect">
            <a:avLst/>
          </a:prstGeom>
        </xdr:spPr>
      </xdr:pic>
      <xdr:pic>
        <xdr:nvPicPr>
          <xdr:cNvPr id="370" name="Picture 369">
            <a:extLst>
              <a:ext uri="{FF2B5EF4-FFF2-40B4-BE49-F238E27FC236}">
                <a16:creationId xmlns:a16="http://schemas.microsoft.com/office/drawing/2014/main" id="{00000000-0008-0000-0A00-00007201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223214" y="54755143"/>
            <a:ext cx="634138" cy="619973"/>
          </a:xfrm>
          <a:prstGeom prst="rect">
            <a:avLst/>
          </a:prstGeom>
        </xdr:spPr>
      </xdr:pic>
    </xdr:grpSp>
    <xdr:clientData/>
  </xdr:twoCellAnchor>
  <xdr:twoCellAnchor>
    <xdr:from>
      <xdr:col>46</xdr:col>
      <xdr:colOff>0</xdr:colOff>
      <xdr:row>1</xdr:row>
      <xdr:rowOff>0</xdr:rowOff>
    </xdr:from>
    <xdr:to>
      <xdr:col>58</xdr:col>
      <xdr:colOff>430031</xdr:colOff>
      <xdr:row>2</xdr:row>
      <xdr:rowOff>238973</xdr:rowOff>
    </xdr:to>
    <xdr:grpSp>
      <xdr:nvGrpSpPr>
        <xdr:cNvPr id="146" name="Group 145">
          <a:extLst>
            <a:ext uri="{FF2B5EF4-FFF2-40B4-BE49-F238E27FC236}">
              <a16:creationId xmlns:a16="http://schemas.microsoft.com/office/drawing/2014/main" id="{00000000-0008-0000-0A00-000092000000}"/>
            </a:ext>
          </a:extLst>
        </xdr:cNvPr>
        <xdr:cNvGrpSpPr/>
      </xdr:nvGrpSpPr>
      <xdr:grpSpPr>
        <a:xfrm>
          <a:off x="27900086" y="195943"/>
          <a:ext cx="8855574" cy="619973"/>
          <a:chOff x="36222214" y="54755143"/>
          <a:chExt cx="8635138" cy="619973"/>
        </a:xfrm>
      </xdr:grpSpPr>
      <xdr:pic>
        <xdr:nvPicPr>
          <xdr:cNvPr id="147" name="Picture 146">
            <a:extLst>
              <a:ext uri="{FF2B5EF4-FFF2-40B4-BE49-F238E27FC236}">
                <a16:creationId xmlns:a16="http://schemas.microsoft.com/office/drawing/2014/main" id="{00000000-0008-0000-0A00-00009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222214" y="54775554"/>
            <a:ext cx="544287" cy="598716"/>
          </a:xfrm>
          <a:prstGeom prst="rect">
            <a:avLst/>
          </a:prstGeom>
        </xdr:spPr>
      </xdr:pic>
      <xdr:pic>
        <xdr:nvPicPr>
          <xdr:cNvPr id="148" name="Picture 147">
            <a:extLst>
              <a:ext uri="{FF2B5EF4-FFF2-40B4-BE49-F238E27FC236}">
                <a16:creationId xmlns:a16="http://schemas.microsoft.com/office/drawing/2014/main" id="{00000000-0008-0000-0A00-00009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223214" y="54755143"/>
            <a:ext cx="634138" cy="619973"/>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56829</xdr:colOff>
      <xdr:row>3</xdr:row>
      <xdr:rowOff>88595</xdr:rowOff>
    </xdr:from>
    <xdr:to>
      <xdr:col>1</xdr:col>
      <xdr:colOff>1043940</xdr:colOff>
      <xdr:row>8</xdr:row>
      <xdr:rowOff>52348</xdr:rowOff>
    </xdr:to>
    <xdr:pic>
      <xdr:nvPicPr>
        <xdr:cNvPr id="3" name="Picture 2">
          <a:extLst>
            <a:ext uri="{FF2B5EF4-FFF2-40B4-BE49-F238E27FC236}">
              <a16:creationId xmlns:a16="http://schemas.microsoft.com/office/drawing/2014/main" id="{1E0DF6FB-B2DD-43B8-AFB3-ED55759A2EB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8591" t="6957" r="14843" b="4695"/>
        <a:stretch/>
      </xdr:blipFill>
      <xdr:spPr>
        <a:xfrm>
          <a:off x="155889" y="644855"/>
          <a:ext cx="987111" cy="984833"/>
        </a:xfrm>
        <a:prstGeom prst="rect">
          <a:avLst/>
        </a:prstGeom>
      </xdr:spPr>
    </xdr:pic>
    <xdr:clientData/>
  </xdr:twoCellAnchor>
  <xdr:twoCellAnchor>
    <xdr:from>
      <xdr:col>9</xdr:col>
      <xdr:colOff>53340</xdr:colOff>
      <xdr:row>3</xdr:row>
      <xdr:rowOff>80471</xdr:rowOff>
    </xdr:from>
    <xdr:to>
      <xdr:col>11</xdr:col>
      <xdr:colOff>371392</xdr:colOff>
      <xdr:row>8</xdr:row>
      <xdr:rowOff>38100</xdr:rowOff>
    </xdr:to>
    <xdr:pic>
      <xdr:nvPicPr>
        <xdr:cNvPr id="4" name="Picture 3" descr="C:\Users\SUHAIL\Desktop\New folder\NVS-Jaipur-Recruitment-2012-220x300.jpg">
          <a:extLst>
            <a:ext uri="{FF2B5EF4-FFF2-40B4-BE49-F238E27FC236}">
              <a16:creationId xmlns:a16="http://schemas.microsoft.com/office/drawing/2014/main" id="{A5A9AFCE-6022-4C55-AA4D-2D54369F0A37}"/>
            </a:ext>
          </a:extLst>
        </xdr:cNvPr>
        <xdr:cNvPicPr/>
      </xdr:nvPicPr>
      <xdr:blipFill>
        <a:blip xmlns:r="http://schemas.openxmlformats.org/officeDocument/2006/relationships" r:embed="rId2" cstate="print"/>
        <a:srcRect/>
        <a:stretch>
          <a:fillRect/>
        </a:stretch>
      </xdr:blipFill>
      <xdr:spPr bwMode="auto">
        <a:xfrm>
          <a:off x="5128260" y="636731"/>
          <a:ext cx="1034332" cy="978709"/>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UNNY/Downloads/STUDENTS%20STRENGTH%20JAN.%2020%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New%20folder\Important\RESULT%20COMPILATION%20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BACKUP"/>
      <sheetName val="VI A"/>
      <sheetName val="Section Wise RO"/>
      <sheetName val="Cl wise RO"/>
      <sheetName val="VI B"/>
      <sheetName val="VII A"/>
      <sheetName val="VII B"/>
      <sheetName val="VIII A"/>
      <sheetName val="VIII B"/>
      <sheetName val="IX A"/>
      <sheetName val="IX B"/>
      <sheetName val="X A"/>
      <sheetName val="X B"/>
      <sheetName val="XI A"/>
      <sheetName val="XI B"/>
      <sheetName val="XII A"/>
      <sheetName val="XII B"/>
      <sheetName val="HOUSE WISE STRENGTH"/>
      <sheetName val="Section Wise Strength"/>
      <sheetName val="CLASS WISE STRENGTH"/>
      <sheetName val="Age Wise"/>
    </sheetNames>
    <sheetDataSet>
      <sheetData sheetId="0"/>
      <sheetData sheetId="1">
        <row r="25">
          <cell r="B25" t="str">
            <v>BOY</v>
          </cell>
          <cell r="C25" t="str">
            <v>GEN</v>
          </cell>
        </row>
        <row r="26">
          <cell r="B26" t="str">
            <v>GIRL</v>
          </cell>
          <cell r="C26" t="str">
            <v>OBC</v>
          </cell>
        </row>
        <row r="27">
          <cell r="C27" t="str">
            <v>SC</v>
          </cell>
        </row>
        <row r="28">
          <cell r="C28" t="str">
            <v>ST</v>
          </cell>
        </row>
        <row r="30">
          <cell r="B30" t="str">
            <v>Urban</v>
          </cell>
        </row>
        <row r="31">
          <cell r="B31" t="str">
            <v>Rural</v>
          </cell>
        </row>
        <row r="32">
          <cell r="A32" t="str">
            <v>Arawali Jr.</v>
          </cell>
        </row>
        <row r="33">
          <cell r="A33" t="str">
            <v>Arawali Sr.</v>
          </cell>
        </row>
        <row r="34">
          <cell r="A34" t="str">
            <v>Junior Girl 1</v>
          </cell>
        </row>
        <row r="35">
          <cell r="A35" t="str">
            <v>Nilgiri Jr.</v>
          </cell>
        </row>
        <row r="36">
          <cell r="A36" t="str">
            <v>Nilgiri Sr.</v>
          </cell>
        </row>
        <row r="37">
          <cell r="A37" t="str">
            <v>Junior Girl 2</v>
          </cell>
        </row>
        <row r="38">
          <cell r="A38" t="str">
            <v>Shivalik Jr.</v>
          </cell>
        </row>
        <row r="39">
          <cell r="A39" t="str">
            <v>Shivalik Sr.</v>
          </cell>
        </row>
        <row r="40">
          <cell r="A40" t="str">
            <v>Senior Girl 1</v>
          </cell>
        </row>
        <row r="41">
          <cell r="A41" t="str">
            <v>Udaigiri Jr.</v>
          </cell>
        </row>
        <row r="42">
          <cell r="A42" t="str">
            <v>Udaigiri Sr.</v>
          </cell>
        </row>
        <row r="43">
          <cell r="A43" t="str">
            <v>Senior Girl 2</v>
          </cell>
        </row>
      </sheetData>
      <sheetData sheetId="2"/>
      <sheetData sheetId="3"/>
      <sheetData sheetId="4"/>
      <sheetData sheetId="5"/>
      <sheetData sheetId="6"/>
      <sheetData sheetId="7"/>
      <sheetData sheetId="8"/>
      <sheetData sheetId="9"/>
      <sheetData sheetId="10">
        <row r="3">
          <cell r="C3">
            <v>3156</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HOME"/>
      <sheetName val="STUDENT PROFILE"/>
      <sheetName val="MARK LIST"/>
      <sheetName val="BACKUP SHEET"/>
      <sheetName val="ANALYSIS"/>
      <sheetName val="REPORT CARD ISSUE SHEET"/>
      <sheetName val="RO ANALYSIS SHEET"/>
      <sheetName val="WE (1 B)"/>
      <sheetName val="HPE (1 B)"/>
      <sheetName val="VPE (1 B)"/>
      <sheetName val="REPORT CARD"/>
      <sheetName val="Sheet1"/>
      <sheetName val="CCE MARKS"/>
      <sheetName val="CCE GRADES"/>
    </sheetNames>
    <sheetDataSet>
      <sheetData sheetId="0"/>
      <sheetData sheetId="1">
        <row r="10">
          <cell r="B10" t="str">
            <v>CLASS TEACHER</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7.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F999C-41AD-424D-8673-72FEDE552700}">
  <sheetPr codeName="Sheet3"/>
  <dimension ref="A1:B13"/>
  <sheetViews>
    <sheetView workbookViewId="0">
      <selection activeCell="B16" sqref="B16"/>
    </sheetView>
  </sheetViews>
  <sheetFormatPr defaultRowHeight="14.4" x14ac:dyDescent="0.3"/>
  <cols>
    <col min="2" max="2" width="83.21875" bestFit="1" customWidth="1"/>
  </cols>
  <sheetData>
    <row r="1" spans="1:2" x14ac:dyDescent="0.3">
      <c r="A1" s="289"/>
      <c r="B1" s="289"/>
    </row>
    <row r="2" spans="1:2" x14ac:dyDescent="0.3">
      <c r="A2" s="289"/>
      <c r="B2" s="289"/>
    </row>
    <row r="3" spans="1:2" ht="15.6" x14ac:dyDescent="0.3">
      <c r="A3" s="345" t="s">
        <v>859</v>
      </c>
      <c r="B3" s="346"/>
    </row>
    <row r="4" spans="1:2" ht="15.6" x14ac:dyDescent="0.3">
      <c r="A4" s="290">
        <v>1</v>
      </c>
      <c r="B4" s="291" t="s">
        <v>860</v>
      </c>
    </row>
    <row r="5" spans="1:2" ht="15.6" x14ac:dyDescent="0.3">
      <c r="A5" s="290">
        <v>2</v>
      </c>
      <c r="B5" s="291" t="s">
        <v>861</v>
      </c>
    </row>
    <row r="6" spans="1:2" ht="46.8" x14ac:dyDescent="0.3">
      <c r="A6" s="290">
        <v>3</v>
      </c>
      <c r="B6" s="291" t="s">
        <v>862</v>
      </c>
    </row>
    <row r="7" spans="1:2" ht="31.2" x14ac:dyDescent="0.3">
      <c r="A7" s="290">
        <v>4</v>
      </c>
      <c r="B7" s="291" t="s">
        <v>863</v>
      </c>
    </row>
    <row r="8" spans="1:2" ht="31.2" x14ac:dyDescent="0.3">
      <c r="A8" s="290">
        <v>5</v>
      </c>
      <c r="B8" s="291" t="s">
        <v>864</v>
      </c>
    </row>
    <row r="9" spans="1:2" ht="31.2" x14ac:dyDescent="0.3">
      <c r="A9" s="290">
        <v>6</v>
      </c>
      <c r="B9" s="291" t="s">
        <v>865</v>
      </c>
    </row>
    <row r="10" spans="1:2" ht="15.6" x14ac:dyDescent="0.3">
      <c r="A10" s="290">
        <v>7</v>
      </c>
      <c r="B10" s="292" t="s">
        <v>866</v>
      </c>
    </row>
    <row r="11" spans="1:2" ht="31.2" x14ac:dyDescent="0.3">
      <c r="A11" s="290">
        <v>8</v>
      </c>
      <c r="B11" s="291" t="s">
        <v>867</v>
      </c>
    </row>
    <row r="12" spans="1:2" ht="46.8" x14ac:dyDescent="0.3">
      <c r="A12" s="293">
        <v>9</v>
      </c>
      <c r="B12" s="291" t="s">
        <v>868</v>
      </c>
    </row>
    <row r="13" spans="1:2" ht="31.2" x14ac:dyDescent="0.3">
      <c r="A13" s="293">
        <v>10</v>
      </c>
      <c r="B13" s="291" t="s">
        <v>869</v>
      </c>
    </row>
  </sheetData>
  <mergeCells count="1">
    <mergeCell ref="A3:B3"/>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9AC25-8111-416C-886E-D0E26BCEF0B0}">
  <sheetPr codeName="Sheet9">
    <tabColor rgb="FF7030A0"/>
  </sheetPr>
  <dimension ref="A1:I206"/>
  <sheetViews>
    <sheetView view="pageBreakPreview" zoomScaleNormal="100" zoomScaleSheetLayoutView="100" workbookViewId="0">
      <pane xSplit="1" topLeftCell="B1" activePane="topRight" state="frozen"/>
      <selection pane="topRight" activeCell="P8" sqref="P8"/>
    </sheetView>
  </sheetViews>
  <sheetFormatPr defaultRowHeight="14.4" x14ac:dyDescent="0.3"/>
  <cols>
    <col min="1" max="1" width="5.44140625" style="2" bestFit="1" customWidth="1"/>
    <col min="2" max="2" width="6.44140625" style="2" customWidth="1"/>
    <col min="3" max="3" width="21.88671875" style="2" customWidth="1"/>
    <col min="4" max="9" width="7.109375" style="313" customWidth="1"/>
    <col min="10" max="16384" width="8.88671875" style="2"/>
  </cols>
  <sheetData>
    <row r="1" spans="1:9" s="33" customFormat="1" ht="20.25" customHeight="1" x14ac:dyDescent="0.3">
      <c r="A1" s="491" t="s">
        <v>742</v>
      </c>
      <c r="B1" s="492"/>
      <c r="C1" s="492"/>
      <c r="D1" s="492"/>
      <c r="E1" s="492"/>
      <c r="F1" s="492"/>
      <c r="G1" s="492">
        <f>HOME!G6</f>
        <v>0</v>
      </c>
      <c r="H1" s="492"/>
      <c r="I1" s="492"/>
    </row>
    <row r="2" spans="1:9" s="33" customFormat="1" ht="20.25" customHeight="1" x14ac:dyDescent="0.35">
      <c r="A2" s="506" t="s">
        <v>927</v>
      </c>
      <c r="B2" s="507"/>
      <c r="C2" s="508"/>
      <c r="D2" s="489" t="str">
        <f>'STUDENT DETAILS'!$J$1</f>
        <v/>
      </c>
      <c r="E2" s="489"/>
      <c r="F2" s="489"/>
      <c r="G2" s="489"/>
      <c r="H2" s="489"/>
      <c r="I2" s="489"/>
    </row>
    <row r="3" spans="1:9" s="33" customFormat="1" ht="38.4" customHeight="1" x14ac:dyDescent="0.25">
      <c r="A3" s="509"/>
      <c r="B3" s="510"/>
      <c r="C3" s="511"/>
      <c r="D3" s="504" t="s">
        <v>886</v>
      </c>
      <c r="E3" s="505"/>
      <c r="F3" s="505"/>
      <c r="G3" s="505"/>
      <c r="H3" s="505"/>
      <c r="I3" s="505"/>
    </row>
    <row r="4" spans="1:9" ht="23.4" customHeight="1" x14ac:dyDescent="0.3">
      <c r="A4" s="488" t="s">
        <v>771</v>
      </c>
      <c r="B4" s="486" t="s">
        <v>775</v>
      </c>
      <c r="C4" s="300" t="s">
        <v>772</v>
      </c>
      <c r="D4" s="267">
        <v>80</v>
      </c>
      <c r="E4" s="267">
        <v>80</v>
      </c>
      <c r="F4" s="267">
        <v>80</v>
      </c>
      <c r="G4" s="267">
        <v>80</v>
      </c>
      <c r="H4" s="267">
        <v>80</v>
      </c>
      <c r="I4" s="267">
        <f>SUM(D4:H4)</f>
        <v>400</v>
      </c>
    </row>
    <row r="5" spans="1:9" ht="67.8" x14ac:dyDescent="0.3">
      <c r="A5" s="488"/>
      <c r="B5" s="486"/>
      <c r="C5" s="277" t="s">
        <v>745</v>
      </c>
      <c r="D5" s="301" t="str">
        <f>HOME!B15</f>
        <v>ENGLISH</v>
      </c>
      <c r="E5" s="301" t="str">
        <f>HOME!B16</f>
        <v>HINDI</v>
      </c>
      <c r="F5" s="301" t="str">
        <f>HOME!B17</f>
        <v>MATHS</v>
      </c>
      <c r="G5" s="301" t="str">
        <f>HOME!B18</f>
        <v>SCIENCE</v>
      </c>
      <c r="H5" s="301" t="str">
        <f>HOME!B19</f>
        <v>Social Studies</v>
      </c>
      <c r="I5" s="301" t="s">
        <v>797</v>
      </c>
    </row>
    <row r="6" spans="1:9" x14ac:dyDescent="0.3">
      <c r="A6" s="278">
        <f>'STUDENT DETAILS'!A7</f>
        <v>1</v>
      </c>
      <c r="B6" s="278" t="str">
        <f>IF(ISNUMBER('STUDENT DETAILS'!D7),('STUDENT DETAILS'!D7),"")</f>
        <v/>
      </c>
      <c r="C6" s="279" t="str">
        <f>IF('STUDENT DETAILS'!C7&gt;0,'STUDENT DETAILS'!C7,"")</f>
        <v/>
      </c>
      <c r="D6" s="314" t="str">
        <f>IFERROR('PWT+Mid+PB'!D6+'PWT+Mid+PB'!J6+'PWT+Mid+PB'!P6,"")</f>
        <v/>
      </c>
      <c r="E6" s="314" t="str">
        <f>IFERROR('PWT+Mid+PB'!E6+'PWT+Mid+PB'!K6+'PWT+Mid+PB'!Q6,"")</f>
        <v/>
      </c>
      <c r="F6" s="314" t="str">
        <f>IFERROR('PWT+Mid+PB'!F6+'PWT+Mid+PB'!L6+'PWT+Mid+PB'!R6,"")</f>
        <v/>
      </c>
      <c r="G6" s="314" t="str">
        <f>IFERROR('PWT+Mid+PB'!G6+'PWT+Mid+PB'!M6+'PWT+Mid+PB'!S6,"")</f>
        <v/>
      </c>
      <c r="H6" s="314" t="str">
        <f>IFERROR('PWT+Mid+PB'!H6+'PWT+Mid+PB'!N6+'PWT+Mid+PB'!T6,"")</f>
        <v/>
      </c>
      <c r="I6" s="270" t="str">
        <f>IF(OR(ISNUMBER(D6),ISNUMBER(E6),ISNUMBER(#REF!),ISNUMBER(F6),ISNUMBER(G6),ISNUMBER(H6)),SUM(D6:H6),"")</f>
        <v/>
      </c>
    </row>
    <row r="7" spans="1:9" x14ac:dyDescent="0.3">
      <c r="A7" s="278" t="str">
        <f>'STUDENT DETAILS'!A8</f>
        <v/>
      </c>
      <c r="B7" s="278" t="str">
        <f>IF(ISNUMBER('STUDENT DETAILS'!D8),('STUDENT DETAILS'!D8),"")</f>
        <v/>
      </c>
      <c r="C7" s="279" t="str">
        <f>IF('STUDENT DETAILS'!C8&gt;0,'STUDENT DETAILS'!C8,"")</f>
        <v/>
      </c>
      <c r="D7" s="314" t="str">
        <f>IFERROR('PWT+Mid+PB'!D7+'PWT+Mid+PB'!J7+'PWT+Mid+PB'!P7,"")</f>
        <v/>
      </c>
      <c r="E7" s="314" t="str">
        <f>IFERROR('PWT+Mid+PB'!E7+'PWT+Mid+PB'!K7+'PWT+Mid+PB'!Q7,"")</f>
        <v/>
      </c>
      <c r="F7" s="314" t="str">
        <f>IFERROR('PWT+Mid+PB'!F7+'PWT+Mid+PB'!L7+'PWT+Mid+PB'!R7,"")</f>
        <v/>
      </c>
      <c r="G7" s="314" t="str">
        <f>IFERROR('PWT+Mid+PB'!G7+'PWT+Mid+PB'!M7+'PWT+Mid+PB'!S7,"")</f>
        <v/>
      </c>
      <c r="H7" s="314" t="str">
        <f>IFERROR('PWT+Mid+PB'!H7+'PWT+Mid+PB'!N7+'PWT+Mid+PB'!T7,"")</f>
        <v/>
      </c>
      <c r="I7" s="270" t="str">
        <f>IF(OR(ISNUMBER(D7),ISNUMBER(E7),ISNUMBER(#REF!),ISNUMBER(F7),ISNUMBER(G7),ISNUMBER(H7)),SUM(D7:H7),"")</f>
        <v/>
      </c>
    </row>
    <row r="8" spans="1:9" x14ac:dyDescent="0.3">
      <c r="A8" s="278" t="str">
        <f>'STUDENT DETAILS'!A9</f>
        <v/>
      </c>
      <c r="B8" s="278" t="str">
        <f>IF(ISNUMBER('STUDENT DETAILS'!D9),('STUDENT DETAILS'!D9),"")</f>
        <v/>
      </c>
      <c r="C8" s="279" t="str">
        <f>IF('STUDENT DETAILS'!C9&gt;0,'STUDENT DETAILS'!C9,"")</f>
        <v/>
      </c>
      <c r="D8" s="314" t="str">
        <f>IFERROR('PWT+Mid+PB'!D8+'PWT+Mid+PB'!J8+'PWT+Mid+PB'!P8,"")</f>
        <v/>
      </c>
      <c r="E8" s="314" t="str">
        <f>IFERROR('PWT+Mid+PB'!E8+'PWT+Mid+PB'!K8+'PWT+Mid+PB'!Q8,"")</f>
        <v/>
      </c>
      <c r="F8" s="314" t="str">
        <f>IFERROR('PWT+Mid+PB'!F8+'PWT+Mid+PB'!L8+'PWT+Mid+PB'!R8,"")</f>
        <v/>
      </c>
      <c r="G8" s="314" t="str">
        <f>IFERROR('PWT+Mid+PB'!G8+'PWT+Mid+PB'!M8+'PWT+Mid+PB'!S8,"")</f>
        <v/>
      </c>
      <c r="H8" s="314" t="str">
        <f>IFERROR('PWT+Mid+PB'!H8+'PWT+Mid+PB'!N8+'PWT+Mid+PB'!T8,"")</f>
        <v/>
      </c>
      <c r="I8" s="270" t="str">
        <f>IF(OR(ISNUMBER(D8),ISNUMBER(E8),ISNUMBER(#REF!),ISNUMBER(F8),ISNUMBER(G8),ISNUMBER(H8)),SUM(D8:H8),"")</f>
        <v/>
      </c>
    </row>
    <row r="9" spans="1:9" x14ac:dyDescent="0.3">
      <c r="A9" s="278" t="str">
        <f>'STUDENT DETAILS'!A10</f>
        <v/>
      </c>
      <c r="B9" s="278" t="str">
        <f>IF(ISNUMBER('STUDENT DETAILS'!D10),('STUDENT DETAILS'!D10),"")</f>
        <v/>
      </c>
      <c r="C9" s="279" t="str">
        <f>IF('STUDENT DETAILS'!C10&gt;0,'STUDENT DETAILS'!C10,"")</f>
        <v/>
      </c>
      <c r="D9" s="314" t="str">
        <f>IFERROR('PWT+Mid+PB'!D9+'PWT+Mid+PB'!J9+'PWT+Mid+PB'!P9,"")</f>
        <v/>
      </c>
      <c r="E9" s="314" t="str">
        <f>IFERROR('PWT+Mid+PB'!E9+'PWT+Mid+PB'!K9+'PWT+Mid+PB'!Q9,"")</f>
        <v/>
      </c>
      <c r="F9" s="314" t="str">
        <f>IFERROR('PWT+Mid+PB'!F9+'PWT+Mid+PB'!L9+'PWT+Mid+PB'!R9,"")</f>
        <v/>
      </c>
      <c r="G9" s="314" t="str">
        <f>IFERROR('PWT+Mid+PB'!G9+'PWT+Mid+PB'!M9+'PWT+Mid+PB'!S9,"")</f>
        <v/>
      </c>
      <c r="H9" s="314" t="str">
        <f>IFERROR('PWT+Mid+PB'!H9+'PWT+Mid+PB'!N9+'PWT+Mid+PB'!T9,"")</f>
        <v/>
      </c>
      <c r="I9" s="270" t="str">
        <f>IF(OR(ISNUMBER(D9),ISNUMBER(E9),ISNUMBER(#REF!),ISNUMBER(F9),ISNUMBER(G9),ISNUMBER(H9)),SUM(D9:H9),"")</f>
        <v/>
      </c>
    </row>
    <row r="10" spans="1:9" x14ac:dyDescent="0.3">
      <c r="A10" s="278" t="str">
        <f>'STUDENT DETAILS'!A11</f>
        <v/>
      </c>
      <c r="B10" s="278" t="str">
        <f>IF(ISNUMBER('STUDENT DETAILS'!D11),('STUDENT DETAILS'!D11),"")</f>
        <v/>
      </c>
      <c r="C10" s="279" t="str">
        <f>IF('STUDENT DETAILS'!C11&gt;0,'STUDENT DETAILS'!C11,"")</f>
        <v/>
      </c>
      <c r="D10" s="314" t="str">
        <f>IFERROR('PWT+Mid+PB'!D10+'PWT+Mid+PB'!J10+'PWT+Mid+PB'!P10,"")</f>
        <v/>
      </c>
      <c r="E10" s="314" t="str">
        <f>IFERROR('PWT+Mid+PB'!E10+'PWT+Mid+PB'!K10+'PWT+Mid+PB'!Q10,"")</f>
        <v/>
      </c>
      <c r="F10" s="314" t="str">
        <f>IFERROR('PWT+Mid+PB'!F10+'PWT+Mid+PB'!L10+'PWT+Mid+PB'!R10,"")</f>
        <v/>
      </c>
      <c r="G10" s="314" t="str">
        <f>IFERROR('PWT+Mid+PB'!G10+'PWT+Mid+PB'!M10+'PWT+Mid+PB'!S10,"")</f>
        <v/>
      </c>
      <c r="H10" s="314" t="str">
        <f>IFERROR('PWT+Mid+PB'!H10+'PWT+Mid+PB'!N10+'PWT+Mid+PB'!T10,"")</f>
        <v/>
      </c>
      <c r="I10" s="270" t="str">
        <f>IF(OR(ISNUMBER(D10),ISNUMBER(E10),ISNUMBER(#REF!),ISNUMBER(F10),ISNUMBER(G10),ISNUMBER(H10)),SUM(D10:H10),"")</f>
        <v/>
      </c>
    </row>
    <row r="11" spans="1:9" x14ac:dyDescent="0.3">
      <c r="A11" s="278" t="str">
        <f>'STUDENT DETAILS'!A12</f>
        <v/>
      </c>
      <c r="B11" s="278" t="str">
        <f>IF(ISNUMBER('STUDENT DETAILS'!D12),('STUDENT DETAILS'!D12),"")</f>
        <v/>
      </c>
      <c r="C11" s="279" t="str">
        <f>IF('STUDENT DETAILS'!C12&gt;0,'STUDENT DETAILS'!C12,"")</f>
        <v/>
      </c>
      <c r="D11" s="314" t="str">
        <f>IFERROR('PWT+Mid+PB'!D11+'PWT+Mid+PB'!J11+'PWT+Mid+PB'!P11,"")</f>
        <v/>
      </c>
      <c r="E11" s="314" t="str">
        <f>IFERROR('PWT+Mid+PB'!E11+'PWT+Mid+PB'!K11+'PWT+Mid+PB'!Q11,"")</f>
        <v/>
      </c>
      <c r="F11" s="314" t="str">
        <f>IFERROR('PWT+Mid+PB'!F11+'PWT+Mid+PB'!L11+'PWT+Mid+PB'!R11,"")</f>
        <v/>
      </c>
      <c r="G11" s="314" t="str">
        <f>IFERROR('PWT+Mid+PB'!G11+'PWT+Mid+PB'!M11+'PWT+Mid+PB'!S11,"")</f>
        <v/>
      </c>
      <c r="H11" s="314" t="str">
        <f>IFERROR('PWT+Mid+PB'!H11+'PWT+Mid+PB'!N11+'PWT+Mid+PB'!T11,"")</f>
        <v/>
      </c>
      <c r="I11" s="270" t="str">
        <f>IF(OR(ISNUMBER(D11),ISNUMBER(E11),ISNUMBER(#REF!),ISNUMBER(F11),ISNUMBER(G11),ISNUMBER(H11)),SUM(D11:H11),"")</f>
        <v/>
      </c>
    </row>
    <row r="12" spans="1:9" x14ac:dyDescent="0.3">
      <c r="A12" s="278" t="str">
        <f>'STUDENT DETAILS'!A13</f>
        <v/>
      </c>
      <c r="B12" s="278" t="str">
        <f>IF(ISNUMBER('STUDENT DETAILS'!D13),('STUDENT DETAILS'!D13),"")</f>
        <v/>
      </c>
      <c r="C12" s="279" t="str">
        <f>IF('STUDENT DETAILS'!C13&gt;0,'STUDENT DETAILS'!C13,"")</f>
        <v/>
      </c>
      <c r="D12" s="314" t="str">
        <f>IFERROR('PWT+Mid+PB'!D12+'PWT+Mid+PB'!J12+'PWT+Mid+PB'!P12,"")</f>
        <v/>
      </c>
      <c r="E12" s="314" t="str">
        <f>IFERROR('PWT+Mid+PB'!E12+'PWT+Mid+PB'!K12+'PWT+Mid+PB'!Q12,"")</f>
        <v/>
      </c>
      <c r="F12" s="314" t="str">
        <f>IFERROR('PWT+Mid+PB'!F12+'PWT+Mid+PB'!L12+'PWT+Mid+PB'!R12,"")</f>
        <v/>
      </c>
      <c r="G12" s="314" t="str">
        <f>IFERROR('PWT+Mid+PB'!G12+'PWT+Mid+PB'!M12+'PWT+Mid+PB'!S12,"")</f>
        <v/>
      </c>
      <c r="H12" s="314" t="str">
        <f>IFERROR('PWT+Mid+PB'!H12+'PWT+Mid+PB'!N12+'PWT+Mid+PB'!T12,"")</f>
        <v/>
      </c>
      <c r="I12" s="270" t="str">
        <f>IF(OR(ISNUMBER(D12),ISNUMBER(E12),ISNUMBER(#REF!),ISNUMBER(F12),ISNUMBER(G12),ISNUMBER(H12)),SUM(D12:H12),"")</f>
        <v/>
      </c>
    </row>
    <row r="13" spans="1:9" x14ac:dyDescent="0.3">
      <c r="A13" s="278" t="str">
        <f>'STUDENT DETAILS'!A14</f>
        <v/>
      </c>
      <c r="B13" s="278" t="str">
        <f>IF(ISNUMBER('STUDENT DETAILS'!D14),('STUDENT DETAILS'!D14),"")</f>
        <v/>
      </c>
      <c r="C13" s="279" t="str">
        <f>IF('STUDENT DETAILS'!C14&gt;0,'STUDENT DETAILS'!C14,"")</f>
        <v/>
      </c>
      <c r="D13" s="314" t="str">
        <f>IFERROR('PWT+Mid+PB'!D13+'PWT+Mid+PB'!J13+'PWT+Mid+PB'!P13,"")</f>
        <v/>
      </c>
      <c r="E13" s="314" t="str">
        <f>IFERROR('PWT+Mid+PB'!E13+'PWT+Mid+PB'!K13+'PWT+Mid+PB'!Q13,"")</f>
        <v/>
      </c>
      <c r="F13" s="314" t="str">
        <f>IFERROR('PWT+Mid+PB'!F13+'PWT+Mid+PB'!L13+'PWT+Mid+PB'!R13,"")</f>
        <v/>
      </c>
      <c r="G13" s="314" t="str">
        <f>IFERROR('PWT+Mid+PB'!G13+'PWT+Mid+PB'!M13+'PWT+Mid+PB'!S13,"")</f>
        <v/>
      </c>
      <c r="H13" s="314" t="str">
        <f>IFERROR('PWT+Mid+PB'!H13+'PWT+Mid+PB'!N13+'PWT+Mid+PB'!T13,"")</f>
        <v/>
      </c>
      <c r="I13" s="270" t="str">
        <f>IF(OR(ISNUMBER(D13),ISNUMBER(E13),ISNUMBER(#REF!),ISNUMBER(F13),ISNUMBER(G13),ISNUMBER(H13)),SUM(D13:H13),"")</f>
        <v/>
      </c>
    </row>
    <row r="14" spans="1:9" x14ac:dyDescent="0.3">
      <c r="A14" s="278" t="str">
        <f>'STUDENT DETAILS'!A15</f>
        <v/>
      </c>
      <c r="B14" s="278" t="str">
        <f>IF(ISNUMBER('STUDENT DETAILS'!D15),('STUDENT DETAILS'!D15),"")</f>
        <v/>
      </c>
      <c r="C14" s="279" t="str">
        <f>IF('STUDENT DETAILS'!C15&gt;0,'STUDENT DETAILS'!C15,"")</f>
        <v/>
      </c>
      <c r="D14" s="314" t="str">
        <f>IFERROR('PWT+Mid+PB'!D14+'PWT+Mid+PB'!J14+'PWT+Mid+PB'!P14,"")</f>
        <v/>
      </c>
      <c r="E14" s="314" t="str">
        <f>IFERROR('PWT+Mid+PB'!E14+'PWT+Mid+PB'!K14+'PWT+Mid+PB'!Q14,"")</f>
        <v/>
      </c>
      <c r="F14" s="314" t="str">
        <f>IFERROR('PWT+Mid+PB'!F14+'PWT+Mid+PB'!L14+'PWT+Mid+PB'!R14,"")</f>
        <v/>
      </c>
      <c r="G14" s="314" t="str">
        <f>IFERROR('PWT+Mid+PB'!G14+'PWT+Mid+PB'!M14+'PWT+Mid+PB'!S14,"")</f>
        <v/>
      </c>
      <c r="H14" s="314" t="str">
        <f>IFERROR('PWT+Mid+PB'!H14+'PWT+Mid+PB'!N14+'PWT+Mid+PB'!T14,"")</f>
        <v/>
      </c>
      <c r="I14" s="270" t="str">
        <f>IF(OR(ISNUMBER(D14),ISNUMBER(E14),ISNUMBER(#REF!),ISNUMBER(F14),ISNUMBER(G14),ISNUMBER(H14)),SUM(D14:H14),"")</f>
        <v/>
      </c>
    </row>
    <row r="15" spans="1:9" x14ac:dyDescent="0.3">
      <c r="A15" s="278" t="str">
        <f>'STUDENT DETAILS'!A16</f>
        <v/>
      </c>
      <c r="B15" s="278" t="str">
        <f>IF(ISNUMBER('STUDENT DETAILS'!D16),('STUDENT DETAILS'!D16),"")</f>
        <v/>
      </c>
      <c r="C15" s="279" t="str">
        <f>IF('STUDENT DETAILS'!C16&gt;0,'STUDENT DETAILS'!C16,"")</f>
        <v/>
      </c>
      <c r="D15" s="314" t="str">
        <f>IFERROR('PWT+Mid+PB'!D15+'PWT+Mid+PB'!J15+'PWT+Mid+PB'!P15,"")</f>
        <v/>
      </c>
      <c r="E15" s="314" t="str">
        <f>IFERROR('PWT+Mid+PB'!E15+'PWT+Mid+PB'!K15+'PWT+Mid+PB'!Q15,"")</f>
        <v/>
      </c>
      <c r="F15" s="314" t="str">
        <f>IFERROR('PWT+Mid+PB'!F15+'PWT+Mid+PB'!L15+'PWT+Mid+PB'!R15,"")</f>
        <v/>
      </c>
      <c r="G15" s="314" t="str">
        <f>IFERROR('PWT+Mid+PB'!G15+'PWT+Mid+PB'!M15+'PWT+Mid+PB'!S15,"")</f>
        <v/>
      </c>
      <c r="H15" s="314" t="str">
        <f>IFERROR('PWT+Mid+PB'!H15+'PWT+Mid+PB'!N15+'PWT+Mid+PB'!T15,"")</f>
        <v/>
      </c>
      <c r="I15" s="270" t="str">
        <f>IF(OR(ISNUMBER(D15),ISNUMBER(E15),ISNUMBER(#REF!),ISNUMBER(F15),ISNUMBER(G15),ISNUMBER(H15)),SUM(D15:H15),"")</f>
        <v/>
      </c>
    </row>
    <row r="16" spans="1:9" x14ac:dyDescent="0.3">
      <c r="A16" s="278" t="str">
        <f>'STUDENT DETAILS'!A17</f>
        <v/>
      </c>
      <c r="B16" s="278" t="str">
        <f>IF(ISNUMBER('STUDENT DETAILS'!D17),('STUDENT DETAILS'!D17),"")</f>
        <v/>
      </c>
      <c r="C16" s="279" t="str">
        <f>IF('STUDENT DETAILS'!C17&gt;0,'STUDENT DETAILS'!C17,"")</f>
        <v/>
      </c>
      <c r="D16" s="314" t="str">
        <f>IFERROR('PWT+Mid+PB'!D16+'PWT+Mid+PB'!J16+'PWT+Mid+PB'!P16,"")</f>
        <v/>
      </c>
      <c r="E16" s="314" t="str">
        <f>IFERROR('PWT+Mid+PB'!E16+'PWT+Mid+PB'!K16+'PWT+Mid+PB'!Q16,"")</f>
        <v/>
      </c>
      <c r="F16" s="314" t="str">
        <f>IFERROR('PWT+Mid+PB'!F16+'PWT+Mid+PB'!L16+'PWT+Mid+PB'!R16,"")</f>
        <v/>
      </c>
      <c r="G16" s="314" t="str">
        <f>IFERROR('PWT+Mid+PB'!G16+'PWT+Mid+PB'!M16+'PWT+Mid+PB'!S16,"")</f>
        <v/>
      </c>
      <c r="H16" s="314" t="str">
        <f>IFERROR('PWT+Mid+PB'!H16+'PWT+Mid+PB'!N16+'PWT+Mid+PB'!T16,"")</f>
        <v/>
      </c>
      <c r="I16" s="270" t="str">
        <f>IF(OR(ISNUMBER(D16),ISNUMBER(E16),ISNUMBER(#REF!),ISNUMBER(F16),ISNUMBER(G16),ISNUMBER(H16)),SUM(D16:H16),"")</f>
        <v/>
      </c>
    </row>
    <row r="17" spans="1:9" x14ac:dyDescent="0.3">
      <c r="A17" s="278" t="str">
        <f>'STUDENT DETAILS'!A18</f>
        <v/>
      </c>
      <c r="B17" s="278" t="str">
        <f>IF(ISNUMBER('STUDENT DETAILS'!D18),('STUDENT DETAILS'!D18),"")</f>
        <v/>
      </c>
      <c r="C17" s="279" t="str">
        <f>IF('STUDENT DETAILS'!C18&gt;0,'STUDENT DETAILS'!C18,"")</f>
        <v/>
      </c>
      <c r="D17" s="314" t="str">
        <f>IFERROR('PWT+Mid+PB'!D17+'PWT+Mid+PB'!J17+'PWT+Mid+PB'!P17,"")</f>
        <v/>
      </c>
      <c r="E17" s="314" t="str">
        <f>IFERROR('PWT+Mid+PB'!E17+'PWT+Mid+PB'!K17+'PWT+Mid+PB'!Q17,"")</f>
        <v/>
      </c>
      <c r="F17" s="314" t="str">
        <f>IFERROR('PWT+Mid+PB'!F17+'PWT+Mid+PB'!L17+'PWT+Mid+PB'!R17,"")</f>
        <v/>
      </c>
      <c r="G17" s="314" t="str">
        <f>IFERROR('PWT+Mid+PB'!G17+'PWT+Mid+PB'!M17+'PWT+Mid+PB'!S17,"")</f>
        <v/>
      </c>
      <c r="H17" s="314" t="str">
        <f>IFERROR('PWT+Mid+PB'!H17+'PWT+Mid+PB'!N17+'PWT+Mid+PB'!T17,"")</f>
        <v/>
      </c>
      <c r="I17" s="270" t="str">
        <f>IF(OR(ISNUMBER(D17),ISNUMBER(E17),ISNUMBER(#REF!),ISNUMBER(F17),ISNUMBER(G17),ISNUMBER(H17)),SUM(D17:H17),"")</f>
        <v/>
      </c>
    </row>
    <row r="18" spans="1:9" x14ac:dyDescent="0.3">
      <c r="A18" s="278" t="str">
        <f>'STUDENT DETAILS'!A19</f>
        <v/>
      </c>
      <c r="B18" s="278" t="str">
        <f>IF(ISNUMBER('STUDENT DETAILS'!D19),('STUDENT DETAILS'!D19),"")</f>
        <v/>
      </c>
      <c r="C18" s="279" t="str">
        <f>IF('STUDENT DETAILS'!C19&gt;0,'STUDENT DETAILS'!C19,"")</f>
        <v/>
      </c>
      <c r="D18" s="314" t="str">
        <f>IFERROR('PWT+Mid+PB'!D18+'PWT+Mid+PB'!J18+'PWT+Mid+PB'!P18,"")</f>
        <v/>
      </c>
      <c r="E18" s="314" t="str">
        <f>IFERROR('PWT+Mid+PB'!E18+'PWT+Mid+PB'!K18+'PWT+Mid+PB'!Q18,"")</f>
        <v/>
      </c>
      <c r="F18" s="314" t="str">
        <f>IFERROR('PWT+Mid+PB'!F18+'PWT+Mid+PB'!L18+'PWT+Mid+PB'!R18,"")</f>
        <v/>
      </c>
      <c r="G18" s="314" t="str">
        <f>IFERROR('PWT+Mid+PB'!G18+'PWT+Mid+PB'!M18+'PWT+Mid+PB'!S18,"")</f>
        <v/>
      </c>
      <c r="H18" s="314" t="str">
        <f>IFERROR('PWT+Mid+PB'!H18+'PWT+Mid+PB'!N18+'PWT+Mid+PB'!T18,"")</f>
        <v/>
      </c>
      <c r="I18" s="270" t="str">
        <f>IF(OR(ISNUMBER(D18),ISNUMBER(E18),ISNUMBER(#REF!),ISNUMBER(F18),ISNUMBER(G18),ISNUMBER(H18)),SUM(D18:H18),"")</f>
        <v/>
      </c>
    </row>
    <row r="19" spans="1:9" x14ac:dyDescent="0.3">
      <c r="A19" s="278" t="str">
        <f>'STUDENT DETAILS'!A20</f>
        <v/>
      </c>
      <c r="B19" s="278" t="str">
        <f>IF(ISNUMBER('STUDENT DETAILS'!D20),('STUDENT DETAILS'!D20),"")</f>
        <v/>
      </c>
      <c r="C19" s="279" t="str">
        <f>IF('STUDENT DETAILS'!C20&gt;0,'STUDENT DETAILS'!C20,"")</f>
        <v/>
      </c>
      <c r="D19" s="314" t="str">
        <f>IFERROR('PWT+Mid+PB'!D19+'PWT+Mid+PB'!J19+'PWT+Mid+PB'!P19,"")</f>
        <v/>
      </c>
      <c r="E19" s="314" t="str">
        <f>IFERROR('PWT+Mid+PB'!E19+'PWT+Mid+PB'!K19+'PWT+Mid+PB'!Q19,"")</f>
        <v/>
      </c>
      <c r="F19" s="314" t="str">
        <f>IFERROR('PWT+Mid+PB'!F19+'PWT+Mid+PB'!L19+'PWT+Mid+PB'!R19,"")</f>
        <v/>
      </c>
      <c r="G19" s="314" t="str">
        <f>IFERROR('PWT+Mid+PB'!G19+'PWT+Mid+PB'!M19+'PWT+Mid+PB'!S19,"")</f>
        <v/>
      </c>
      <c r="H19" s="314" t="str">
        <f>IFERROR('PWT+Mid+PB'!H19+'PWT+Mid+PB'!N19+'PWT+Mid+PB'!T19,"")</f>
        <v/>
      </c>
      <c r="I19" s="270" t="str">
        <f>IF(OR(ISNUMBER(D19),ISNUMBER(E19),ISNUMBER(#REF!),ISNUMBER(F19),ISNUMBER(G19),ISNUMBER(H19)),SUM(D19:H19),"")</f>
        <v/>
      </c>
    </row>
    <row r="20" spans="1:9" x14ac:dyDescent="0.3">
      <c r="A20" s="278" t="str">
        <f>'STUDENT DETAILS'!A21</f>
        <v/>
      </c>
      <c r="B20" s="278" t="str">
        <f>IF(ISNUMBER('STUDENT DETAILS'!D21),('STUDENT DETAILS'!D21),"")</f>
        <v/>
      </c>
      <c r="C20" s="279" t="str">
        <f>IF('STUDENT DETAILS'!C21&gt;0,'STUDENT DETAILS'!C21,"")</f>
        <v/>
      </c>
      <c r="D20" s="314" t="str">
        <f>IFERROR('PWT+Mid+PB'!D20+'PWT+Mid+PB'!J20+'PWT+Mid+PB'!P20,"")</f>
        <v/>
      </c>
      <c r="E20" s="314" t="str">
        <f>IFERROR('PWT+Mid+PB'!E20+'PWT+Mid+PB'!K20+'PWT+Mid+PB'!Q20,"")</f>
        <v/>
      </c>
      <c r="F20" s="314" t="str">
        <f>IFERROR('PWT+Mid+PB'!F20+'PWT+Mid+PB'!L20+'PWT+Mid+PB'!R20,"")</f>
        <v/>
      </c>
      <c r="G20" s="314" t="str">
        <f>IFERROR('PWT+Mid+PB'!G20+'PWT+Mid+PB'!M20+'PWT+Mid+PB'!S20,"")</f>
        <v/>
      </c>
      <c r="H20" s="314" t="str">
        <f>IFERROR('PWT+Mid+PB'!H20+'PWT+Mid+PB'!N20+'PWT+Mid+PB'!T20,"")</f>
        <v/>
      </c>
      <c r="I20" s="270" t="str">
        <f>IF(OR(ISNUMBER(D20),ISNUMBER(E20),ISNUMBER(#REF!),ISNUMBER(F20),ISNUMBER(G20),ISNUMBER(H20)),SUM(D20:H20),"")</f>
        <v/>
      </c>
    </row>
    <row r="21" spans="1:9" x14ac:dyDescent="0.3">
      <c r="A21" s="278" t="str">
        <f>'STUDENT DETAILS'!A22</f>
        <v/>
      </c>
      <c r="B21" s="278" t="str">
        <f>IF(ISNUMBER('STUDENT DETAILS'!D22),('STUDENT DETAILS'!D22),"")</f>
        <v/>
      </c>
      <c r="C21" s="279" t="str">
        <f>IF('STUDENT DETAILS'!C22&gt;0,'STUDENT DETAILS'!C22,"")</f>
        <v/>
      </c>
      <c r="D21" s="314" t="str">
        <f>IFERROR('PWT+Mid+PB'!D21+'PWT+Mid+PB'!J21+'PWT+Mid+PB'!P21,"")</f>
        <v/>
      </c>
      <c r="E21" s="314" t="str">
        <f>IFERROR('PWT+Mid+PB'!E21+'PWT+Mid+PB'!K21+'PWT+Mid+PB'!Q21,"")</f>
        <v/>
      </c>
      <c r="F21" s="314" t="str">
        <f>IFERROR('PWT+Mid+PB'!F21+'PWT+Mid+PB'!L21+'PWT+Mid+PB'!R21,"")</f>
        <v/>
      </c>
      <c r="G21" s="314" t="str">
        <f>IFERROR('PWT+Mid+PB'!G21+'PWT+Mid+PB'!M21+'PWT+Mid+PB'!S21,"")</f>
        <v/>
      </c>
      <c r="H21" s="314" t="str">
        <f>IFERROR('PWT+Mid+PB'!H21+'PWT+Mid+PB'!N21+'PWT+Mid+PB'!T21,"")</f>
        <v/>
      </c>
      <c r="I21" s="270" t="str">
        <f>IF(OR(ISNUMBER(D21),ISNUMBER(E21),ISNUMBER(#REF!),ISNUMBER(F21),ISNUMBER(G21),ISNUMBER(H21)),SUM(D21:H21),"")</f>
        <v/>
      </c>
    </row>
    <row r="22" spans="1:9" x14ac:dyDescent="0.3">
      <c r="A22" s="278" t="str">
        <f>'STUDENT DETAILS'!A23</f>
        <v/>
      </c>
      <c r="B22" s="278" t="str">
        <f>IF(ISNUMBER('STUDENT DETAILS'!D23),('STUDENT DETAILS'!D23),"")</f>
        <v/>
      </c>
      <c r="C22" s="279" t="str">
        <f>IF('STUDENT DETAILS'!C23&gt;0,'STUDENT DETAILS'!C23,"")</f>
        <v/>
      </c>
      <c r="D22" s="314" t="str">
        <f>IFERROR('PWT+Mid+PB'!D22+'PWT+Mid+PB'!J22+'PWT+Mid+PB'!P22,"")</f>
        <v/>
      </c>
      <c r="E22" s="314" t="str">
        <f>IFERROR('PWT+Mid+PB'!E22+'PWT+Mid+PB'!K22+'PWT+Mid+PB'!Q22,"")</f>
        <v/>
      </c>
      <c r="F22" s="314" t="str">
        <f>IFERROR('PWT+Mid+PB'!F22+'PWT+Mid+PB'!L22+'PWT+Mid+PB'!R22,"")</f>
        <v/>
      </c>
      <c r="G22" s="314" t="str">
        <f>IFERROR('PWT+Mid+PB'!G22+'PWT+Mid+PB'!M22+'PWT+Mid+PB'!S22,"")</f>
        <v/>
      </c>
      <c r="H22" s="314" t="str">
        <f>IFERROR('PWT+Mid+PB'!H22+'PWT+Mid+PB'!N22+'PWT+Mid+PB'!T22,"")</f>
        <v/>
      </c>
      <c r="I22" s="270" t="str">
        <f>IF(OR(ISNUMBER(D22),ISNUMBER(E22),ISNUMBER(#REF!),ISNUMBER(F22),ISNUMBER(G22),ISNUMBER(H22)),SUM(D22:H22),"")</f>
        <v/>
      </c>
    </row>
    <row r="23" spans="1:9" x14ac:dyDescent="0.3">
      <c r="A23" s="278" t="str">
        <f>'STUDENT DETAILS'!A24</f>
        <v/>
      </c>
      <c r="B23" s="278" t="str">
        <f>IF(ISNUMBER('STUDENT DETAILS'!D24),('STUDENT DETAILS'!D24),"")</f>
        <v/>
      </c>
      <c r="C23" s="279" t="str">
        <f>IF('STUDENT DETAILS'!C24&gt;0,'STUDENT DETAILS'!C24,"")</f>
        <v/>
      </c>
      <c r="D23" s="314" t="str">
        <f>IFERROR('PWT+Mid+PB'!D23+'PWT+Mid+PB'!J23+'PWT+Mid+PB'!P23,"")</f>
        <v/>
      </c>
      <c r="E23" s="314" t="str">
        <f>IFERROR('PWT+Mid+PB'!E23+'PWT+Mid+PB'!K23+'PWT+Mid+PB'!Q23,"")</f>
        <v/>
      </c>
      <c r="F23" s="314" t="str">
        <f>IFERROR('PWT+Mid+PB'!F23+'PWT+Mid+PB'!L23+'PWT+Mid+PB'!R23,"")</f>
        <v/>
      </c>
      <c r="G23" s="314" t="str">
        <f>IFERROR('PWT+Mid+PB'!G23+'PWT+Mid+PB'!M23+'PWT+Mid+PB'!S23,"")</f>
        <v/>
      </c>
      <c r="H23" s="314" t="str">
        <f>IFERROR('PWT+Mid+PB'!H23+'PWT+Mid+PB'!N23+'PWT+Mid+PB'!T23,"")</f>
        <v/>
      </c>
      <c r="I23" s="270" t="str">
        <f>IF(OR(ISNUMBER(D23),ISNUMBER(E23),ISNUMBER(#REF!),ISNUMBER(F23),ISNUMBER(G23),ISNUMBER(H23)),SUM(D23:H23),"")</f>
        <v/>
      </c>
    </row>
    <row r="24" spans="1:9" x14ac:dyDescent="0.3">
      <c r="A24" s="278" t="str">
        <f>'STUDENT DETAILS'!A25</f>
        <v/>
      </c>
      <c r="B24" s="278" t="str">
        <f>IF(ISNUMBER('STUDENT DETAILS'!D25),('STUDENT DETAILS'!D25),"")</f>
        <v/>
      </c>
      <c r="C24" s="279" t="str">
        <f>IF('STUDENT DETAILS'!C25&gt;0,'STUDENT DETAILS'!C25,"")</f>
        <v/>
      </c>
      <c r="D24" s="314" t="str">
        <f>IFERROR('PWT+Mid+PB'!D24+'PWT+Mid+PB'!J24+'PWT+Mid+PB'!P24,"")</f>
        <v/>
      </c>
      <c r="E24" s="314" t="str">
        <f>IFERROR('PWT+Mid+PB'!E24+'PWT+Mid+PB'!K24+'PWT+Mid+PB'!Q24,"")</f>
        <v/>
      </c>
      <c r="F24" s="314" t="str">
        <f>IFERROR('PWT+Mid+PB'!F24+'PWT+Mid+PB'!L24+'PWT+Mid+PB'!R24,"")</f>
        <v/>
      </c>
      <c r="G24" s="314" t="str">
        <f>IFERROR('PWT+Mid+PB'!G24+'PWT+Mid+PB'!M24+'PWT+Mid+PB'!S24,"")</f>
        <v/>
      </c>
      <c r="H24" s="314" t="str">
        <f>IFERROR('PWT+Mid+PB'!H24+'PWT+Mid+PB'!N24+'PWT+Mid+PB'!T24,"")</f>
        <v/>
      </c>
      <c r="I24" s="270" t="str">
        <f>IF(OR(ISNUMBER(D24),ISNUMBER(E24),ISNUMBER(#REF!),ISNUMBER(F24),ISNUMBER(G24),ISNUMBER(H24)),SUM(D24:H24),"")</f>
        <v/>
      </c>
    </row>
    <row r="25" spans="1:9" x14ac:dyDescent="0.3">
      <c r="A25" s="278" t="str">
        <f>'STUDENT DETAILS'!A26</f>
        <v/>
      </c>
      <c r="B25" s="278" t="str">
        <f>IF(ISNUMBER('STUDENT DETAILS'!D26),('STUDENT DETAILS'!D26),"")</f>
        <v/>
      </c>
      <c r="C25" s="279" t="str">
        <f>IF('STUDENT DETAILS'!C26&gt;0,'STUDENT DETAILS'!C26,"")</f>
        <v/>
      </c>
      <c r="D25" s="314" t="str">
        <f>IFERROR('PWT+Mid+PB'!D25+'PWT+Mid+PB'!J25+'PWT+Mid+PB'!P25,"")</f>
        <v/>
      </c>
      <c r="E25" s="314" t="str">
        <f>IFERROR('PWT+Mid+PB'!E25+'PWT+Mid+PB'!K25+'PWT+Mid+PB'!Q25,"")</f>
        <v/>
      </c>
      <c r="F25" s="314" t="str">
        <f>IFERROR('PWT+Mid+PB'!F25+'PWT+Mid+PB'!L25+'PWT+Mid+PB'!R25,"")</f>
        <v/>
      </c>
      <c r="G25" s="314" t="str">
        <f>IFERROR('PWT+Mid+PB'!G25+'PWT+Mid+PB'!M25+'PWT+Mid+PB'!S25,"")</f>
        <v/>
      </c>
      <c r="H25" s="314" t="str">
        <f>IFERROR('PWT+Mid+PB'!H25+'PWT+Mid+PB'!N25+'PWT+Mid+PB'!T25,"")</f>
        <v/>
      </c>
      <c r="I25" s="270" t="str">
        <f>IF(OR(ISNUMBER(D25),ISNUMBER(E25),ISNUMBER(#REF!),ISNUMBER(F25),ISNUMBER(G25),ISNUMBER(H25)),SUM(D25:H25),"")</f>
        <v/>
      </c>
    </row>
    <row r="26" spans="1:9" x14ac:dyDescent="0.3">
      <c r="A26" s="278" t="str">
        <f>'STUDENT DETAILS'!A27</f>
        <v/>
      </c>
      <c r="B26" s="278" t="str">
        <f>IF(ISNUMBER('STUDENT DETAILS'!D27),('STUDENT DETAILS'!D27),"")</f>
        <v/>
      </c>
      <c r="C26" s="279" t="str">
        <f>IF('STUDENT DETAILS'!C27&gt;0,'STUDENT DETAILS'!C27,"")</f>
        <v/>
      </c>
      <c r="D26" s="314" t="str">
        <f>IFERROR('PWT+Mid+PB'!D26+'PWT+Mid+PB'!J26+'PWT+Mid+PB'!P26,"")</f>
        <v/>
      </c>
      <c r="E26" s="314" t="str">
        <f>IFERROR('PWT+Mid+PB'!E26+'PWT+Mid+PB'!K26+'PWT+Mid+PB'!Q26,"")</f>
        <v/>
      </c>
      <c r="F26" s="314" t="str">
        <f>IFERROR('PWT+Mid+PB'!F26+'PWT+Mid+PB'!L26+'PWT+Mid+PB'!R26,"")</f>
        <v/>
      </c>
      <c r="G26" s="314" t="str">
        <f>IFERROR('PWT+Mid+PB'!G26+'PWT+Mid+PB'!M26+'PWT+Mid+PB'!S26,"")</f>
        <v/>
      </c>
      <c r="H26" s="314" t="str">
        <f>IFERROR('PWT+Mid+PB'!H26+'PWT+Mid+PB'!N26+'PWT+Mid+PB'!T26,"")</f>
        <v/>
      </c>
      <c r="I26" s="270" t="str">
        <f>IF(OR(ISNUMBER(D26),ISNUMBER(E26),ISNUMBER(#REF!),ISNUMBER(F26),ISNUMBER(G26),ISNUMBER(H26)),SUM(D26:H26),"")</f>
        <v/>
      </c>
    </row>
    <row r="27" spans="1:9" x14ac:dyDescent="0.3">
      <c r="A27" s="278" t="str">
        <f>'STUDENT DETAILS'!A28</f>
        <v/>
      </c>
      <c r="B27" s="278" t="str">
        <f>IF(ISNUMBER('STUDENT DETAILS'!D28),('STUDENT DETAILS'!D28),"")</f>
        <v/>
      </c>
      <c r="C27" s="279" t="str">
        <f>IF('STUDENT DETAILS'!C28&gt;0,'STUDENT DETAILS'!C28,"")</f>
        <v/>
      </c>
      <c r="D27" s="314" t="str">
        <f>IFERROR('PWT+Mid+PB'!D27+'PWT+Mid+PB'!J27+'PWT+Mid+PB'!P27,"")</f>
        <v/>
      </c>
      <c r="E27" s="314" t="str">
        <f>IFERROR('PWT+Mid+PB'!E27+'PWT+Mid+PB'!K27+'PWT+Mid+PB'!Q27,"")</f>
        <v/>
      </c>
      <c r="F27" s="314" t="str">
        <f>IFERROR('PWT+Mid+PB'!F27+'PWT+Mid+PB'!L27+'PWT+Mid+PB'!R27,"")</f>
        <v/>
      </c>
      <c r="G27" s="314" t="str">
        <f>IFERROR('PWT+Mid+PB'!G27+'PWT+Mid+PB'!M27+'PWT+Mid+PB'!S27,"")</f>
        <v/>
      </c>
      <c r="H27" s="314" t="str">
        <f>IFERROR('PWT+Mid+PB'!H27+'PWT+Mid+PB'!N27+'PWT+Mid+PB'!T27,"")</f>
        <v/>
      </c>
      <c r="I27" s="270" t="str">
        <f>IF(OR(ISNUMBER(D27),ISNUMBER(E27),ISNUMBER(#REF!),ISNUMBER(F27),ISNUMBER(G27),ISNUMBER(H27)),SUM(D27:H27),"")</f>
        <v/>
      </c>
    </row>
    <row r="28" spans="1:9" x14ac:dyDescent="0.3">
      <c r="A28" s="278" t="str">
        <f>'STUDENT DETAILS'!A29</f>
        <v/>
      </c>
      <c r="B28" s="278" t="str">
        <f>IF(ISNUMBER('STUDENT DETAILS'!D29),('STUDENT DETAILS'!D29),"")</f>
        <v/>
      </c>
      <c r="C28" s="279" t="str">
        <f>IF('STUDENT DETAILS'!C29&gt;0,'STUDENT DETAILS'!C29,"")</f>
        <v/>
      </c>
      <c r="D28" s="314" t="str">
        <f>IFERROR('PWT+Mid+PB'!D28+'PWT+Mid+PB'!J28+'PWT+Mid+PB'!P28,"")</f>
        <v/>
      </c>
      <c r="E28" s="314" t="str">
        <f>IFERROR('PWT+Mid+PB'!E28+'PWT+Mid+PB'!K28+'PWT+Mid+PB'!Q28,"")</f>
        <v/>
      </c>
      <c r="F28" s="314" t="str">
        <f>IFERROR('PWT+Mid+PB'!F28+'PWT+Mid+PB'!L28+'PWT+Mid+PB'!R28,"")</f>
        <v/>
      </c>
      <c r="G28" s="314" t="str">
        <f>IFERROR('PWT+Mid+PB'!G28+'PWT+Mid+PB'!M28+'PWT+Mid+PB'!S28,"")</f>
        <v/>
      </c>
      <c r="H28" s="314" t="str">
        <f>IFERROR('PWT+Mid+PB'!H28+'PWT+Mid+PB'!N28+'PWT+Mid+PB'!T28,"")</f>
        <v/>
      </c>
      <c r="I28" s="270" t="str">
        <f>IF(OR(ISNUMBER(D28),ISNUMBER(E28),ISNUMBER(#REF!),ISNUMBER(F28),ISNUMBER(G28),ISNUMBER(H28)),SUM(D28:H28),"")</f>
        <v/>
      </c>
    </row>
    <row r="29" spans="1:9" x14ac:dyDescent="0.3">
      <c r="A29" s="278" t="str">
        <f>'STUDENT DETAILS'!A30</f>
        <v/>
      </c>
      <c r="B29" s="278" t="str">
        <f>IF(ISNUMBER('STUDENT DETAILS'!D30),('STUDENT DETAILS'!D30),"")</f>
        <v/>
      </c>
      <c r="C29" s="279" t="str">
        <f>IF('STUDENT DETAILS'!C30&gt;0,'STUDENT DETAILS'!C30,"")</f>
        <v/>
      </c>
      <c r="D29" s="314" t="str">
        <f>IFERROR('PWT+Mid+PB'!D29+'PWT+Mid+PB'!J29+'PWT+Mid+PB'!P29,"")</f>
        <v/>
      </c>
      <c r="E29" s="314" t="str">
        <f>IFERROR('PWT+Mid+PB'!E29+'PWT+Mid+PB'!K29+'PWT+Mid+PB'!Q29,"")</f>
        <v/>
      </c>
      <c r="F29" s="314" t="str">
        <f>IFERROR('PWT+Mid+PB'!F29+'PWT+Mid+PB'!L29+'PWT+Mid+PB'!R29,"")</f>
        <v/>
      </c>
      <c r="G29" s="314" t="str">
        <f>IFERROR('PWT+Mid+PB'!G29+'PWT+Mid+PB'!M29+'PWT+Mid+PB'!S29,"")</f>
        <v/>
      </c>
      <c r="H29" s="314" t="str">
        <f>IFERROR('PWT+Mid+PB'!H29+'PWT+Mid+PB'!N29+'PWT+Mid+PB'!T29,"")</f>
        <v/>
      </c>
      <c r="I29" s="270" t="str">
        <f>IF(OR(ISNUMBER(D29),ISNUMBER(E29),ISNUMBER(#REF!),ISNUMBER(F29),ISNUMBER(G29),ISNUMBER(H29)),SUM(D29:H29),"")</f>
        <v/>
      </c>
    </row>
    <row r="30" spans="1:9" x14ac:dyDescent="0.3">
      <c r="A30" s="278" t="str">
        <f>'STUDENT DETAILS'!A31</f>
        <v/>
      </c>
      <c r="B30" s="278" t="str">
        <f>IF(ISNUMBER('STUDENT DETAILS'!D31),('STUDENT DETAILS'!D31),"")</f>
        <v/>
      </c>
      <c r="C30" s="279" t="str">
        <f>IF('STUDENT DETAILS'!C31&gt;0,'STUDENT DETAILS'!C31,"")</f>
        <v/>
      </c>
      <c r="D30" s="314" t="str">
        <f>IFERROR('PWT+Mid+PB'!D30+'PWT+Mid+PB'!J30+'PWT+Mid+PB'!P30,"")</f>
        <v/>
      </c>
      <c r="E30" s="314" t="str">
        <f>IFERROR('PWT+Mid+PB'!E30+'PWT+Mid+PB'!K30+'PWT+Mid+PB'!Q30,"")</f>
        <v/>
      </c>
      <c r="F30" s="314" t="str">
        <f>IFERROR('PWT+Mid+PB'!F30+'PWT+Mid+PB'!L30+'PWT+Mid+PB'!R30,"")</f>
        <v/>
      </c>
      <c r="G30" s="314" t="str">
        <f>IFERROR('PWT+Mid+PB'!G30+'PWT+Mid+PB'!M30+'PWT+Mid+PB'!S30,"")</f>
        <v/>
      </c>
      <c r="H30" s="314" t="str">
        <f>IFERROR('PWT+Mid+PB'!H30+'PWT+Mid+PB'!N30+'PWT+Mid+PB'!T30,"")</f>
        <v/>
      </c>
      <c r="I30" s="270" t="str">
        <f>IF(OR(ISNUMBER(D30),ISNUMBER(E30),ISNUMBER(#REF!),ISNUMBER(F30),ISNUMBER(G30),ISNUMBER(H30)),SUM(D30:H30),"")</f>
        <v/>
      </c>
    </row>
    <row r="31" spans="1:9" x14ac:dyDescent="0.3">
      <c r="A31" s="278" t="str">
        <f>'STUDENT DETAILS'!A32</f>
        <v/>
      </c>
      <c r="B31" s="278" t="str">
        <f>IF(ISNUMBER('STUDENT DETAILS'!D32),('STUDENT DETAILS'!D32),"")</f>
        <v/>
      </c>
      <c r="C31" s="279" t="str">
        <f>IF('STUDENT DETAILS'!C32&gt;0,'STUDENT DETAILS'!C32,"")</f>
        <v/>
      </c>
      <c r="D31" s="314" t="str">
        <f>IFERROR('PWT+Mid+PB'!D31+'PWT+Mid+PB'!J31+'PWT+Mid+PB'!P31,"")</f>
        <v/>
      </c>
      <c r="E31" s="314" t="str">
        <f>IFERROR('PWT+Mid+PB'!E31+'PWT+Mid+PB'!K31+'PWT+Mid+PB'!Q31,"")</f>
        <v/>
      </c>
      <c r="F31" s="314" t="str">
        <f>IFERROR('PWT+Mid+PB'!F31+'PWT+Mid+PB'!L31+'PWT+Mid+PB'!R31,"")</f>
        <v/>
      </c>
      <c r="G31" s="314" t="str">
        <f>IFERROR('PWT+Mid+PB'!G31+'PWT+Mid+PB'!M31+'PWT+Mid+PB'!S31,"")</f>
        <v/>
      </c>
      <c r="H31" s="314" t="str">
        <f>IFERROR('PWT+Mid+PB'!H31+'PWT+Mid+PB'!N31+'PWT+Mid+PB'!T31,"")</f>
        <v/>
      </c>
      <c r="I31" s="270" t="str">
        <f>IF(OR(ISNUMBER(D31),ISNUMBER(E31),ISNUMBER(#REF!),ISNUMBER(F31),ISNUMBER(G31),ISNUMBER(H31)),SUM(D31:H31),"")</f>
        <v/>
      </c>
    </row>
    <row r="32" spans="1:9" x14ac:dyDescent="0.3">
      <c r="A32" s="278" t="str">
        <f>'STUDENT DETAILS'!A33</f>
        <v/>
      </c>
      <c r="B32" s="278" t="str">
        <f>IF(ISNUMBER('STUDENT DETAILS'!D33),('STUDENT DETAILS'!D33),"")</f>
        <v/>
      </c>
      <c r="C32" s="279" t="str">
        <f>IF('STUDENT DETAILS'!C33&gt;0,'STUDENT DETAILS'!C33,"")</f>
        <v/>
      </c>
      <c r="D32" s="314" t="str">
        <f>IFERROR('PWT+Mid+PB'!D32+'PWT+Mid+PB'!J32+'PWT+Mid+PB'!P32,"")</f>
        <v/>
      </c>
      <c r="E32" s="314" t="str">
        <f>IFERROR('PWT+Mid+PB'!E32+'PWT+Mid+PB'!K32+'PWT+Mid+PB'!Q32,"")</f>
        <v/>
      </c>
      <c r="F32" s="314" t="str">
        <f>IFERROR('PWT+Mid+PB'!F32+'PWT+Mid+PB'!L32+'PWT+Mid+PB'!R32,"")</f>
        <v/>
      </c>
      <c r="G32" s="314" t="str">
        <f>IFERROR('PWT+Mid+PB'!G32+'PWT+Mid+PB'!M32+'PWT+Mid+PB'!S32,"")</f>
        <v/>
      </c>
      <c r="H32" s="314" t="str">
        <f>IFERROR('PWT+Mid+PB'!H32+'PWT+Mid+PB'!N32+'PWT+Mid+PB'!T32,"")</f>
        <v/>
      </c>
      <c r="I32" s="270" t="str">
        <f>IF(OR(ISNUMBER(D32),ISNUMBER(E32),ISNUMBER(#REF!),ISNUMBER(F32),ISNUMBER(G32),ISNUMBER(H32)),SUM(D32:H32),"")</f>
        <v/>
      </c>
    </row>
    <row r="33" spans="1:9" x14ac:dyDescent="0.3">
      <c r="A33" s="278" t="str">
        <f>'STUDENT DETAILS'!A34</f>
        <v/>
      </c>
      <c r="B33" s="278" t="str">
        <f>IF(ISNUMBER('STUDENT DETAILS'!D34),('STUDENT DETAILS'!D34),"")</f>
        <v/>
      </c>
      <c r="C33" s="279" t="str">
        <f>IF('STUDENT DETAILS'!C34&gt;0,'STUDENT DETAILS'!C34,"")</f>
        <v/>
      </c>
      <c r="D33" s="314" t="str">
        <f>IFERROR('PWT+Mid+PB'!D33+'PWT+Mid+PB'!J33+'PWT+Mid+PB'!P33,"")</f>
        <v/>
      </c>
      <c r="E33" s="314" t="str">
        <f>IFERROR('PWT+Mid+PB'!E33+'PWT+Mid+PB'!K33+'PWT+Mid+PB'!Q33,"")</f>
        <v/>
      </c>
      <c r="F33" s="314" t="str">
        <f>IFERROR('PWT+Mid+PB'!F33+'PWT+Mid+PB'!L33+'PWT+Mid+PB'!R33,"")</f>
        <v/>
      </c>
      <c r="G33" s="314" t="str">
        <f>IFERROR('PWT+Mid+PB'!G33+'PWT+Mid+PB'!M33+'PWT+Mid+PB'!S33,"")</f>
        <v/>
      </c>
      <c r="H33" s="314" t="str">
        <f>IFERROR('PWT+Mid+PB'!H33+'PWT+Mid+PB'!N33+'PWT+Mid+PB'!T33,"")</f>
        <v/>
      </c>
      <c r="I33" s="270" t="str">
        <f>IF(OR(ISNUMBER(D33),ISNUMBER(E33),ISNUMBER(#REF!),ISNUMBER(F33),ISNUMBER(G33),ISNUMBER(H33)),SUM(D33:H33),"")</f>
        <v/>
      </c>
    </row>
    <row r="34" spans="1:9" x14ac:dyDescent="0.3">
      <c r="A34" s="278" t="str">
        <f>'STUDENT DETAILS'!A35</f>
        <v/>
      </c>
      <c r="B34" s="278" t="str">
        <f>IF(ISNUMBER('STUDENT DETAILS'!D35),('STUDENT DETAILS'!D35),"")</f>
        <v/>
      </c>
      <c r="C34" s="279" t="str">
        <f>IF('STUDENT DETAILS'!C35&gt;0,'STUDENT DETAILS'!C35,"")</f>
        <v/>
      </c>
      <c r="D34" s="314" t="str">
        <f>IFERROR('PWT+Mid+PB'!D34+'PWT+Mid+PB'!J34+'PWT+Mid+PB'!P34,"")</f>
        <v/>
      </c>
      <c r="E34" s="314" t="str">
        <f>IFERROR('PWT+Mid+PB'!E34+'PWT+Mid+PB'!K34+'PWT+Mid+PB'!Q34,"")</f>
        <v/>
      </c>
      <c r="F34" s="314" t="str">
        <f>IFERROR('PWT+Mid+PB'!F34+'PWT+Mid+PB'!L34+'PWT+Mid+PB'!R34,"")</f>
        <v/>
      </c>
      <c r="G34" s="314" t="str">
        <f>IFERROR('PWT+Mid+PB'!G34+'PWT+Mid+PB'!M34+'PWT+Mid+PB'!S34,"")</f>
        <v/>
      </c>
      <c r="H34" s="314" t="str">
        <f>IFERROR('PWT+Mid+PB'!H34+'PWT+Mid+PB'!N34+'PWT+Mid+PB'!T34,"")</f>
        <v/>
      </c>
      <c r="I34" s="270" t="str">
        <f>IF(OR(ISNUMBER(D34),ISNUMBER(E34),ISNUMBER(#REF!),ISNUMBER(F34),ISNUMBER(G34),ISNUMBER(H34)),SUM(D34:H34),"")</f>
        <v/>
      </c>
    </row>
    <row r="35" spans="1:9" x14ac:dyDescent="0.3">
      <c r="A35" s="278" t="str">
        <f>'STUDENT DETAILS'!A36</f>
        <v/>
      </c>
      <c r="B35" s="278" t="str">
        <f>IF(ISNUMBER('STUDENT DETAILS'!D36),('STUDENT DETAILS'!D36),"")</f>
        <v/>
      </c>
      <c r="C35" s="279" t="str">
        <f>IF('STUDENT DETAILS'!C36&gt;0,'STUDENT DETAILS'!C36,"")</f>
        <v/>
      </c>
      <c r="D35" s="314" t="str">
        <f>IFERROR('PWT+Mid+PB'!D35+'PWT+Mid+PB'!J35+'PWT+Mid+PB'!P35,"")</f>
        <v/>
      </c>
      <c r="E35" s="314" t="str">
        <f>IFERROR('PWT+Mid+PB'!E35+'PWT+Mid+PB'!K35+'PWT+Mid+PB'!Q35,"")</f>
        <v/>
      </c>
      <c r="F35" s="314" t="str">
        <f>IFERROR('PWT+Mid+PB'!F35+'PWT+Mid+PB'!L35+'PWT+Mid+PB'!R35,"")</f>
        <v/>
      </c>
      <c r="G35" s="314" t="str">
        <f>IFERROR('PWT+Mid+PB'!G35+'PWT+Mid+PB'!M35+'PWT+Mid+PB'!S35,"")</f>
        <v/>
      </c>
      <c r="H35" s="314" t="str">
        <f>IFERROR('PWT+Mid+PB'!H35+'PWT+Mid+PB'!N35+'PWT+Mid+PB'!T35,"")</f>
        <v/>
      </c>
      <c r="I35" s="270" t="str">
        <f>IF(OR(ISNUMBER(D35),ISNUMBER(E35),ISNUMBER(#REF!),ISNUMBER(F35),ISNUMBER(G35),ISNUMBER(H35)),SUM(D35:H35),"")</f>
        <v/>
      </c>
    </row>
    <row r="36" spans="1:9" x14ac:dyDescent="0.3">
      <c r="A36" s="278" t="str">
        <f>'STUDENT DETAILS'!A37</f>
        <v/>
      </c>
      <c r="B36" s="278" t="str">
        <f>IF(ISNUMBER('STUDENT DETAILS'!D37),('STUDENT DETAILS'!D37),"")</f>
        <v/>
      </c>
      <c r="C36" s="279" t="str">
        <f>IF('STUDENT DETAILS'!C37&gt;0,'STUDENT DETAILS'!C37,"")</f>
        <v/>
      </c>
      <c r="D36" s="314" t="str">
        <f>IFERROR('PWT+Mid+PB'!D36+'PWT+Mid+PB'!J36+'PWT+Mid+PB'!P36,"")</f>
        <v/>
      </c>
      <c r="E36" s="314" t="str">
        <f>IFERROR('PWT+Mid+PB'!E36+'PWT+Mid+PB'!K36+'PWT+Mid+PB'!Q36,"")</f>
        <v/>
      </c>
      <c r="F36" s="314" t="str">
        <f>IFERROR('PWT+Mid+PB'!F36+'PWT+Mid+PB'!L36+'PWT+Mid+PB'!R36,"")</f>
        <v/>
      </c>
      <c r="G36" s="314" t="str">
        <f>IFERROR('PWT+Mid+PB'!G36+'PWT+Mid+PB'!M36+'PWT+Mid+PB'!S36,"")</f>
        <v/>
      </c>
      <c r="H36" s="314" t="str">
        <f>IFERROR('PWT+Mid+PB'!H36+'PWT+Mid+PB'!N36+'PWT+Mid+PB'!T36,"")</f>
        <v/>
      </c>
      <c r="I36" s="270" t="str">
        <f>IF(OR(ISNUMBER(D36),ISNUMBER(E36),ISNUMBER(#REF!),ISNUMBER(F36),ISNUMBER(G36),ISNUMBER(H36)),SUM(D36:H36),"")</f>
        <v/>
      </c>
    </row>
    <row r="37" spans="1:9" x14ac:dyDescent="0.3">
      <c r="A37" s="278" t="str">
        <f>'STUDENT DETAILS'!A38</f>
        <v/>
      </c>
      <c r="B37" s="278" t="str">
        <f>IF(ISNUMBER('STUDENT DETAILS'!D38),('STUDENT DETAILS'!D38),"")</f>
        <v/>
      </c>
      <c r="C37" s="279" t="str">
        <f>IF('STUDENT DETAILS'!C38&gt;0,'STUDENT DETAILS'!C38,"")</f>
        <v/>
      </c>
      <c r="D37" s="314" t="str">
        <f>IFERROR('PWT+Mid+PB'!D37+'PWT+Mid+PB'!J37+'PWT+Mid+PB'!P37,"")</f>
        <v/>
      </c>
      <c r="E37" s="314" t="str">
        <f>IFERROR('PWT+Mid+PB'!E37+'PWT+Mid+PB'!K37+'PWT+Mid+PB'!Q37,"")</f>
        <v/>
      </c>
      <c r="F37" s="314" t="str">
        <f>IFERROR('PWT+Mid+PB'!F37+'PWT+Mid+PB'!L37+'PWT+Mid+PB'!R37,"")</f>
        <v/>
      </c>
      <c r="G37" s="314" t="str">
        <f>IFERROR('PWT+Mid+PB'!G37+'PWT+Mid+PB'!M37+'PWT+Mid+PB'!S37,"")</f>
        <v/>
      </c>
      <c r="H37" s="314" t="str">
        <f>IFERROR('PWT+Mid+PB'!H37+'PWT+Mid+PB'!N37+'PWT+Mid+PB'!T37,"")</f>
        <v/>
      </c>
      <c r="I37" s="270" t="str">
        <f>IF(OR(ISNUMBER(D37),ISNUMBER(E37),ISNUMBER(#REF!),ISNUMBER(F37),ISNUMBER(G37),ISNUMBER(H37)),SUM(D37:H37),"")</f>
        <v/>
      </c>
    </row>
    <row r="38" spans="1:9" x14ac:dyDescent="0.3">
      <c r="A38" s="278" t="str">
        <f>'STUDENT DETAILS'!A39</f>
        <v/>
      </c>
      <c r="B38" s="278" t="str">
        <f>IF(ISNUMBER('STUDENT DETAILS'!D39),('STUDENT DETAILS'!D39),"")</f>
        <v/>
      </c>
      <c r="C38" s="279" t="str">
        <f>IF('STUDENT DETAILS'!C39&gt;0,'STUDENT DETAILS'!C39,"")</f>
        <v/>
      </c>
      <c r="D38" s="314" t="str">
        <f>IFERROR('PWT+Mid+PB'!D38+'PWT+Mid+PB'!J38+'PWT+Mid+PB'!P38,"")</f>
        <v/>
      </c>
      <c r="E38" s="314" t="str">
        <f>IFERROR('PWT+Mid+PB'!E38+'PWT+Mid+PB'!K38+'PWT+Mid+PB'!Q38,"")</f>
        <v/>
      </c>
      <c r="F38" s="314" t="str">
        <f>IFERROR('PWT+Mid+PB'!F38+'PWT+Mid+PB'!L38+'PWT+Mid+PB'!R38,"")</f>
        <v/>
      </c>
      <c r="G38" s="314" t="str">
        <f>IFERROR('PWT+Mid+PB'!G38+'PWT+Mid+PB'!M38+'PWT+Mid+PB'!S38,"")</f>
        <v/>
      </c>
      <c r="H38" s="314" t="str">
        <f>IFERROR('PWT+Mid+PB'!H38+'PWT+Mid+PB'!N38+'PWT+Mid+PB'!T38,"")</f>
        <v/>
      </c>
      <c r="I38" s="270" t="str">
        <f>IF(OR(ISNUMBER(D38),ISNUMBER(E38),ISNUMBER(#REF!),ISNUMBER(F38),ISNUMBER(G38),ISNUMBER(H38)),SUM(D38:H38),"")</f>
        <v/>
      </c>
    </row>
    <row r="39" spans="1:9" x14ac:dyDescent="0.3">
      <c r="A39" s="278" t="str">
        <f>'STUDENT DETAILS'!A40</f>
        <v/>
      </c>
      <c r="B39" s="278" t="str">
        <f>IF(ISNUMBER('STUDENT DETAILS'!D40),('STUDENT DETAILS'!D40),"")</f>
        <v/>
      </c>
      <c r="C39" s="279" t="str">
        <f>IF('STUDENT DETAILS'!C40&gt;0,'STUDENT DETAILS'!C40,"")</f>
        <v/>
      </c>
      <c r="D39" s="314" t="str">
        <f>IFERROR('PWT+Mid+PB'!D39+'PWT+Mid+PB'!J39+'PWT+Mid+PB'!P39,"")</f>
        <v/>
      </c>
      <c r="E39" s="314" t="str">
        <f>IFERROR('PWT+Mid+PB'!E39+'PWT+Mid+PB'!K39+'PWT+Mid+PB'!Q39,"")</f>
        <v/>
      </c>
      <c r="F39" s="314" t="str">
        <f>IFERROR('PWT+Mid+PB'!F39+'PWT+Mid+PB'!L39+'PWT+Mid+PB'!R39,"")</f>
        <v/>
      </c>
      <c r="G39" s="314" t="str">
        <f>IFERROR('PWT+Mid+PB'!G39+'PWT+Mid+PB'!M39+'PWT+Mid+PB'!S39,"")</f>
        <v/>
      </c>
      <c r="H39" s="314" t="str">
        <f>IFERROR('PWT+Mid+PB'!H39+'PWT+Mid+PB'!N39+'PWT+Mid+PB'!T39,"")</f>
        <v/>
      </c>
      <c r="I39" s="270" t="str">
        <f>IF(OR(ISNUMBER(D39),ISNUMBER(E39),ISNUMBER(#REF!),ISNUMBER(F39),ISNUMBER(G39),ISNUMBER(H39)),SUM(D39:H39),"")</f>
        <v/>
      </c>
    </row>
    <row r="40" spans="1:9" x14ac:dyDescent="0.3">
      <c r="A40" s="278" t="str">
        <f>'STUDENT DETAILS'!A41</f>
        <v/>
      </c>
      <c r="B40" s="278" t="str">
        <f>IF(ISNUMBER('STUDENT DETAILS'!D41),('STUDENT DETAILS'!D41),"")</f>
        <v/>
      </c>
      <c r="C40" s="279" t="str">
        <f>IF('STUDENT DETAILS'!C41&gt;0,'STUDENT DETAILS'!C41,"")</f>
        <v/>
      </c>
      <c r="D40" s="314" t="str">
        <f>IFERROR('PWT+Mid+PB'!D40+'PWT+Mid+PB'!J40+'PWT+Mid+PB'!P40,"")</f>
        <v/>
      </c>
      <c r="E40" s="314" t="str">
        <f>IFERROR('PWT+Mid+PB'!E40+'PWT+Mid+PB'!K40+'PWT+Mid+PB'!Q40,"")</f>
        <v/>
      </c>
      <c r="F40" s="314" t="str">
        <f>IFERROR('PWT+Mid+PB'!F40+'PWT+Mid+PB'!L40+'PWT+Mid+PB'!R40,"")</f>
        <v/>
      </c>
      <c r="G40" s="314" t="str">
        <f>IFERROR('PWT+Mid+PB'!G40+'PWT+Mid+PB'!M40+'PWT+Mid+PB'!S40,"")</f>
        <v/>
      </c>
      <c r="H40" s="314" t="str">
        <f>IFERROR('PWT+Mid+PB'!H40+'PWT+Mid+PB'!N40+'PWT+Mid+PB'!T40,"")</f>
        <v/>
      </c>
      <c r="I40" s="270" t="str">
        <f>IF(OR(ISNUMBER(D40),ISNUMBER(E40),ISNUMBER(#REF!),ISNUMBER(F40),ISNUMBER(G40),ISNUMBER(H40)),SUM(D40:H40),"")</f>
        <v/>
      </c>
    </row>
    <row r="41" spans="1:9" x14ac:dyDescent="0.3">
      <c r="A41" s="278" t="str">
        <f>'STUDENT DETAILS'!A42</f>
        <v/>
      </c>
      <c r="B41" s="278" t="str">
        <f>IF(ISNUMBER('STUDENT DETAILS'!D42),('STUDENT DETAILS'!D42),"")</f>
        <v/>
      </c>
      <c r="C41" s="279" t="str">
        <f>IF('STUDENT DETAILS'!C42&gt;0,'STUDENT DETAILS'!C42,"")</f>
        <v/>
      </c>
      <c r="D41" s="314" t="str">
        <f>IFERROR('PWT+Mid+PB'!D41+'PWT+Mid+PB'!J41+'PWT+Mid+PB'!P41,"")</f>
        <v/>
      </c>
      <c r="E41" s="314" t="str">
        <f>IFERROR('PWT+Mid+PB'!E41+'PWT+Mid+PB'!K41+'PWT+Mid+PB'!Q41,"")</f>
        <v/>
      </c>
      <c r="F41" s="314" t="str">
        <f>IFERROR('PWT+Mid+PB'!F41+'PWT+Mid+PB'!L41+'PWT+Mid+PB'!R41,"")</f>
        <v/>
      </c>
      <c r="G41" s="314" t="str">
        <f>IFERROR('PWT+Mid+PB'!G41+'PWT+Mid+PB'!M41+'PWT+Mid+PB'!S41,"")</f>
        <v/>
      </c>
      <c r="H41" s="314" t="str">
        <f>IFERROR('PWT+Mid+PB'!H41+'PWT+Mid+PB'!N41+'PWT+Mid+PB'!T41,"")</f>
        <v/>
      </c>
      <c r="I41" s="270" t="str">
        <f>IF(OR(ISNUMBER(D41),ISNUMBER(E41),ISNUMBER(#REF!),ISNUMBER(F41),ISNUMBER(G41),ISNUMBER(H41)),SUM(D41:H41),"")</f>
        <v/>
      </c>
    </row>
    <row r="42" spans="1:9" x14ac:dyDescent="0.3">
      <c r="A42" s="278" t="str">
        <f>'STUDENT DETAILS'!A43</f>
        <v/>
      </c>
      <c r="B42" s="278" t="str">
        <f>IF(ISNUMBER('STUDENT DETAILS'!D43),('STUDENT DETAILS'!D43),"")</f>
        <v/>
      </c>
      <c r="C42" s="279" t="str">
        <f>IF('STUDENT DETAILS'!C43&gt;0,'STUDENT DETAILS'!C43,"")</f>
        <v/>
      </c>
      <c r="D42" s="314" t="str">
        <f>IFERROR('PWT+Mid+PB'!D42+'PWT+Mid+PB'!J42+'PWT+Mid+PB'!P42,"")</f>
        <v/>
      </c>
      <c r="E42" s="314" t="str">
        <f>IFERROR('PWT+Mid+PB'!E42+'PWT+Mid+PB'!K42+'PWT+Mid+PB'!Q42,"")</f>
        <v/>
      </c>
      <c r="F42" s="314" t="str">
        <f>IFERROR('PWT+Mid+PB'!F42+'PWT+Mid+PB'!L42+'PWT+Mid+PB'!R42,"")</f>
        <v/>
      </c>
      <c r="G42" s="314" t="str">
        <f>IFERROR('PWT+Mid+PB'!G42+'PWT+Mid+PB'!M42+'PWT+Mid+PB'!S42,"")</f>
        <v/>
      </c>
      <c r="H42" s="314" t="str">
        <f>IFERROR('PWT+Mid+PB'!H42+'PWT+Mid+PB'!N42+'PWT+Mid+PB'!T42,"")</f>
        <v/>
      </c>
      <c r="I42" s="270" t="str">
        <f>IF(OR(ISNUMBER(D42),ISNUMBER(E42),ISNUMBER(#REF!),ISNUMBER(F42),ISNUMBER(G42),ISNUMBER(H42)),SUM(D42:H42),"")</f>
        <v/>
      </c>
    </row>
    <row r="43" spans="1:9" x14ac:dyDescent="0.3">
      <c r="A43" s="278" t="str">
        <f>'STUDENT DETAILS'!A44</f>
        <v/>
      </c>
      <c r="B43" s="278" t="str">
        <f>IF(ISNUMBER('STUDENT DETAILS'!D44),('STUDENT DETAILS'!D44),"")</f>
        <v/>
      </c>
      <c r="C43" s="279" t="str">
        <f>IF('STUDENT DETAILS'!C44&gt;0,'STUDENT DETAILS'!C44,"")</f>
        <v/>
      </c>
      <c r="D43" s="314" t="str">
        <f>IFERROR('PWT+Mid+PB'!D43+'PWT+Mid+PB'!J43+'PWT+Mid+PB'!P43,"")</f>
        <v/>
      </c>
      <c r="E43" s="314" t="str">
        <f>IFERROR('PWT+Mid+PB'!E43+'PWT+Mid+PB'!K43+'PWT+Mid+PB'!Q43,"")</f>
        <v/>
      </c>
      <c r="F43" s="314" t="str">
        <f>IFERROR('PWT+Mid+PB'!F43+'PWT+Mid+PB'!L43+'PWT+Mid+PB'!R43,"")</f>
        <v/>
      </c>
      <c r="G43" s="314" t="str">
        <f>IFERROR('PWT+Mid+PB'!G43+'PWT+Mid+PB'!M43+'PWT+Mid+PB'!S43,"")</f>
        <v/>
      </c>
      <c r="H43" s="314" t="str">
        <f>IFERROR('PWT+Mid+PB'!H43+'PWT+Mid+PB'!N43+'PWT+Mid+PB'!T43,"")</f>
        <v/>
      </c>
      <c r="I43" s="270" t="str">
        <f>IF(OR(ISNUMBER(D43),ISNUMBER(E43),ISNUMBER(#REF!),ISNUMBER(F43),ISNUMBER(G43),ISNUMBER(H43)),SUM(D43:H43),"")</f>
        <v/>
      </c>
    </row>
    <row r="44" spans="1:9" x14ac:dyDescent="0.3">
      <c r="A44" s="278" t="str">
        <f>'STUDENT DETAILS'!A45</f>
        <v/>
      </c>
      <c r="B44" s="278" t="str">
        <f>IF(ISNUMBER('STUDENT DETAILS'!D45),('STUDENT DETAILS'!D45),"")</f>
        <v/>
      </c>
      <c r="C44" s="279" t="str">
        <f>IF('STUDENT DETAILS'!C45&gt;0,'STUDENT DETAILS'!C45,"")</f>
        <v/>
      </c>
      <c r="D44" s="314" t="str">
        <f>IFERROR('PWT+Mid+PB'!D44+'PWT+Mid+PB'!J44+'PWT+Mid+PB'!P44,"")</f>
        <v/>
      </c>
      <c r="E44" s="314" t="str">
        <f>IFERROR('PWT+Mid+PB'!E44+'PWT+Mid+PB'!K44+'PWT+Mid+PB'!Q44,"")</f>
        <v/>
      </c>
      <c r="F44" s="314" t="str">
        <f>IFERROR('PWT+Mid+PB'!F44+'PWT+Mid+PB'!L44+'PWT+Mid+PB'!R44,"")</f>
        <v/>
      </c>
      <c r="G44" s="314" t="str">
        <f>IFERROR('PWT+Mid+PB'!G44+'PWT+Mid+PB'!M44+'PWT+Mid+PB'!S44,"")</f>
        <v/>
      </c>
      <c r="H44" s="314" t="str">
        <f>IFERROR('PWT+Mid+PB'!H44+'PWT+Mid+PB'!N44+'PWT+Mid+PB'!T44,"")</f>
        <v/>
      </c>
      <c r="I44" s="270" t="str">
        <f>IF(OR(ISNUMBER(D44),ISNUMBER(E44),ISNUMBER(#REF!),ISNUMBER(F44),ISNUMBER(G44),ISNUMBER(H44)),SUM(D44:H44),"")</f>
        <v/>
      </c>
    </row>
    <row r="45" spans="1:9" x14ac:dyDescent="0.3">
      <c r="A45" s="278" t="str">
        <f>'STUDENT DETAILS'!A46</f>
        <v/>
      </c>
      <c r="B45" s="278" t="str">
        <f>IF(ISNUMBER('STUDENT DETAILS'!D46),('STUDENT DETAILS'!D46),"")</f>
        <v/>
      </c>
      <c r="C45" s="279" t="str">
        <f>IF('STUDENT DETAILS'!C46&gt;0,'STUDENT DETAILS'!C46,"")</f>
        <v/>
      </c>
      <c r="D45" s="314" t="str">
        <f>IFERROR('PWT+Mid+PB'!D45+'PWT+Mid+PB'!J45+'PWT+Mid+PB'!P45,"")</f>
        <v/>
      </c>
      <c r="E45" s="314" t="str">
        <f>IFERROR('PWT+Mid+PB'!E45+'PWT+Mid+PB'!K45+'PWT+Mid+PB'!Q45,"")</f>
        <v/>
      </c>
      <c r="F45" s="314" t="str">
        <f>IFERROR('PWT+Mid+PB'!F45+'PWT+Mid+PB'!L45+'PWT+Mid+PB'!R45,"")</f>
        <v/>
      </c>
      <c r="G45" s="314" t="str">
        <f>IFERROR('PWT+Mid+PB'!G45+'PWT+Mid+PB'!M45+'PWT+Mid+PB'!S45,"")</f>
        <v/>
      </c>
      <c r="H45" s="314" t="str">
        <f>IFERROR('PWT+Mid+PB'!H45+'PWT+Mid+PB'!N45+'PWT+Mid+PB'!T45,"")</f>
        <v/>
      </c>
      <c r="I45" s="270" t="str">
        <f>IF(OR(ISNUMBER(D45),ISNUMBER(E45),ISNUMBER(#REF!),ISNUMBER(F45),ISNUMBER(G45),ISNUMBER(H45)),SUM(D45:H45),"")</f>
        <v/>
      </c>
    </row>
    <row r="46" spans="1:9" x14ac:dyDescent="0.3">
      <c r="A46" s="278" t="str">
        <f>'STUDENT DETAILS'!A47</f>
        <v/>
      </c>
      <c r="B46" s="278" t="str">
        <f>IF(ISNUMBER('STUDENT DETAILS'!D47),('STUDENT DETAILS'!D47),"")</f>
        <v/>
      </c>
      <c r="C46" s="279" t="str">
        <f>IF('STUDENT DETAILS'!C47&gt;0,'STUDENT DETAILS'!C47,"")</f>
        <v/>
      </c>
      <c r="D46" s="314" t="str">
        <f>IFERROR('PWT+Mid+PB'!D46+'PWT+Mid+PB'!J46+'PWT+Mid+PB'!P46,"")</f>
        <v/>
      </c>
      <c r="E46" s="314" t="str">
        <f>IFERROR('PWT+Mid+PB'!E46+'PWT+Mid+PB'!K46+'PWT+Mid+PB'!Q46,"")</f>
        <v/>
      </c>
      <c r="F46" s="314" t="str">
        <f>IFERROR('PWT+Mid+PB'!F46+'PWT+Mid+PB'!L46+'PWT+Mid+PB'!R46,"")</f>
        <v/>
      </c>
      <c r="G46" s="314" t="str">
        <f>IFERROR('PWT+Mid+PB'!G46+'PWT+Mid+PB'!M46+'PWT+Mid+PB'!S46,"")</f>
        <v/>
      </c>
      <c r="H46" s="314" t="str">
        <f>IFERROR('PWT+Mid+PB'!H46+'PWT+Mid+PB'!N46+'PWT+Mid+PB'!T46,"")</f>
        <v/>
      </c>
      <c r="I46" s="270" t="str">
        <f>IF(OR(ISNUMBER(D46),ISNUMBER(E46),ISNUMBER(#REF!),ISNUMBER(F46),ISNUMBER(G46),ISNUMBER(H46)),SUM(D46:H46),"")</f>
        <v/>
      </c>
    </row>
    <row r="47" spans="1:9" x14ac:dyDescent="0.3">
      <c r="A47" s="278" t="str">
        <f>'STUDENT DETAILS'!A48</f>
        <v/>
      </c>
      <c r="B47" s="278" t="str">
        <f>IF(ISNUMBER('STUDENT DETAILS'!D48),('STUDENT DETAILS'!D48),"")</f>
        <v/>
      </c>
      <c r="C47" s="279" t="str">
        <f>IF('STUDENT DETAILS'!C48&gt;0,'STUDENT DETAILS'!C48,"")</f>
        <v/>
      </c>
      <c r="D47" s="314" t="str">
        <f>IFERROR('PWT+Mid+PB'!D47+'PWT+Mid+PB'!J47+'PWT+Mid+PB'!P47,"")</f>
        <v/>
      </c>
      <c r="E47" s="314" t="str">
        <f>IFERROR('PWT+Mid+PB'!E47+'PWT+Mid+PB'!K47+'PWT+Mid+PB'!Q47,"")</f>
        <v/>
      </c>
      <c r="F47" s="314" t="str">
        <f>IFERROR('PWT+Mid+PB'!F47+'PWT+Mid+PB'!L47+'PWT+Mid+PB'!R47,"")</f>
        <v/>
      </c>
      <c r="G47" s="314" t="str">
        <f>IFERROR('PWT+Mid+PB'!G47+'PWT+Mid+PB'!M47+'PWT+Mid+PB'!S47,"")</f>
        <v/>
      </c>
      <c r="H47" s="314" t="str">
        <f>IFERROR('PWT+Mid+PB'!H47+'PWT+Mid+PB'!N47+'PWT+Mid+PB'!T47,"")</f>
        <v/>
      </c>
      <c r="I47" s="270" t="str">
        <f>IF(OR(ISNUMBER(D47),ISNUMBER(E47),ISNUMBER(#REF!),ISNUMBER(F47),ISNUMBER(G47),ISNUMBER(H47)),SUM(D47:H47),"")</f>
        <v/>
      </c>
    </row>
    <row r="48" spans="1:9" x14ac:dyDescent="0.3">
      <c r="A48" s="278" t="str">
        <f>'STUDENT DETAILS'!A49</f>
        <v/>
      </c>
      <c r="B48" s="278" t="str">
        <f>IF(ISNUMBER('STUDENT DETAILS'!D49),('STUDENT DETAILS'!D49),"")</f>
        <v/>
      </c>
      <c r="C48" s="279" t="str">
        <f>IF('STUDENT DETAILS'!C49&gt;0,'STUDENT DETAILS'!C49,"")</f>
        <v/>
      </c>
      <c r="D48" s="314" t="str">
        <f>IFERROR('PWT+Mid+PB'!D48+'PWT+Mid+PB'!J48+'PWT+Mid+PB'!P48,"")</f>
        <v/>
      </c>
      <c r="E48" s="314" t="str">
        <f>IFERROR('PWT+Mid+PB'!E48+'PWT+Mid+PB'!K48+'PWT+Mid+PB'!Q48,"")</f>
        <v/>
      </c>
      <c r="F48" s="314" t="str">
        <f>IFERROR('PWT+Mid+PB'!F48+'PWT+Mid+PB'!L48+'PWT+Mid+PB'!R48,"")</f>
        <v/>
      </c>
      <c r="G48" s="314" t="str">
        <f>IFERROR('PWT+Mid+PB'!G48+'PWT+Mid+PB'!M48+'PWT+Mid+PB'!S48,"")</f>
        <v/>
      </c>
      <c r="H48" s="314" t="str">
        <f>IFERROR('PWT+Mid+PB'!H48+'PWT+Mid+PB'!N48+'PWT+Mid+PB'!T48,"")</f>
        <v/>
      </c>
      <c r="I48" s="270" t="str">
        <f>IF(OR(ISNUMBER(D48),ISNUMBER(E48),ISNUMBER(#REF!),ISNUMBER(F48),ISNUMBER(G48),ISNUMBER(H48)),SUM(D48:H48),"")</f>
        <v/>
      </c>
    </row>
    <row r="49" spans="1:9" x14ac:dyDescent="0.3">
      <c r="A49" s="278" t="str">
        <f>'STUDENT DETAILS'!A50</f>
        <v/>
      </c>
      <c r="B49" s="278" t="str">
        <f>IF(ISNUMBER('STUDENT DETAILS'!D50),('STUDENT DETAILS'!D50),"")</f>
        <v/>
      </c>
      <c r="C49" s="279" t="str">
        <f>IF('STUDENT DETAILS'!C50&gt;0,'STUDENT DETAILS'!C50,"")</f>
        <v/>
      </c>
      <c r="D49" s="314" t="str">
        <f>IFERROR('PWT+Mid+PB'!D49+'PWT+Mid+PB'!J49+'PWT+Mid+PB'!P49,"")</f>
        <v/>
      </c>
      <c r="E49" s="314" t="str">
        <f>IFERROR('PWT+Mid+PB'!E49+'PWT+Mid+PB'!K49+'PWT+Mid+PB'!Q49,"")</f>
        <v/>
      </c>
      <c r="F49" s="314" t="str">
        <f>IFERROR('PWT+Mid+PB'!F49+'PWT+Mid+PB'!L49+'PWT+Mid+PB'!R49,"")</f>
        <v/>
      </c>
      <c r="G49" s="314" t="str">
        <f>IFERROR('PWT+Mid+PB'!G49+'PWT+Mid+PB'!M49+'PWT+Mid+PB'!S49,"")</f>
        <v/>
      </c>
      <c r="H49" s="314" t="str">
        <f>IFERROR('PWT+Mid+PB'!H49+'PWT+Mid+PB'!N49+'PWT+Mid+PB'!T49,"")</f>
        <v/>
      </c>
      <c r="I49" s="270" t="str">
        <f>IF(OR(ISNUMBER(D49),ISNUMBER(E49),ISNUMBER(#REF!),ISNUMBER(F49),ISNUMBER(G49),ISNUMBER(H49)),SUM(D49:H49),"")</f>
        <v/>
      </c>
    </row>
    <row r="50" spans="1:9" x14ac:dyDescent="0.3">
      <c r="A50" s="278" t="str">
        <f>'STUDENT DETAILS'!A51</f>
        <v/>
      </c>
      <c r="B50" s="278" t="str">
        <f>IF(ISNUMBER('STUDENT DETAILS'!D51),('STUDENT DETAILS'!D51),"")</f>
        <v/>
      </c>
      <c r="C50" s="279" t="str">
        <f>IF('STUDENT DETAILS'!C51&gt;0,'STUDENT DETAILS'!C51,"")</f>
        <v/>
      </c>
      <c r="D50" s="314" t="str">
        <f>IFERROR('PWT+Mid+PB'!D50+'PWT+Mid+PB'!J50+'PWT+Mid+PB'!P50,"")</f>
        <v/>
      </c>
      <c r="E50" s="314" t="str">
        <f>IFERROR('PWT+Mid+PB'!E50+'PWT+Mid+PB'!K50+'PWT+Mid+PB'!Q50,"")</f>
        <v/>
      </c>
      <c r="F50" s="314" t="str">
        <f>IFERROR('PWT+Mid+PB'!F50+'PWT+Mid+PB'!L50+'PWT+Mid+PB'!R50,"")</f>
        <v/>
      </c>
      <c r="G50" s="314" t="str">
        <f>IFERROR('PWT+Mid+PB'!G50+'PWT+Mid+PB'!M50+'PWT+Mid+PB'!S50,"")</f>
        <v/>
      </c>
      <c r="H50" s="314" t="str">
        <f>IFERROR('PWT+Mid+PB'!H50+'PWT+Mid+PB'!N50+'PWT+Mid+PB'!T50,"")</f>
        <v/>
      </c>
      <c r="I50" s="270" t="str">
        <f>IF(OR(ISNUMBER(D50),ISNUMBER(E50),ISNUMBER(#REF!),ISNUMBER(F50),ISNUMBER(G50),ISNUMBER(H50)),SUM(D50:H50),"")</f>
        <v/>
      </c>
    </row>
    <row r="51" spans="1:9" x14ac:dyDescent="0.3">
      <c r="A51" s="278" t="str">
        <f>'STUDENT DETAILS'!A52</f>
        <v/>
      </c>
      <c r="B51" s="278" t="str">
        <f>IF(ISNUMBER('STUDENT DETAILS'!D52),('STUDENT DETAILS'!D52),"")</f>
        <v/>
      </c>
      <c r="C51" s="279" t="str">
        <f>IF('STUDENT DETAILS'!C52&gt;0,'STUDENT DETAILS'!C52,"")</f>
        <v/>
      </c>
      <c r="D51" s="314" t="str">
        <f>IFERROR('PWT+Mid+PB'!D51+'PWT+Mid+PB'!J51+'PWT+Mid+PB'!P51,"")</f>
        <v/>
      </c>
      <c r="E51" s="314" t="str">
        <f>IFERROR('PWT+Mid+PB'!E51+'PWT+Mid+PB'!K51+'PWT+Mid+PB'!Q51,"")</f>
        <v/>
      </c>
      <c r="F51" s="314" t="str">
        <f>IFERROR('PWT+Mid+PB'!F51+'PWT+Mid+PB'!L51+'PWT+Mid+PB'!R51,"")</f>
        <v/>
      </c>
      <c r="G51" s="314" t="str">
        <f>IFERROR('PWT+Mid+PB'!G51+'PWT+Mid+PB'!M51+'PWT+Mid+PB'!S51,"")</f>
        <v/>
      </c>
      <c r="H51" s="314" t="str">
        <f>IFERROR('PWT+Mid+PB'!H51+'PWT+Mid+PB'!N51+'PWT+Mid+PB'!T51,"")</f>
        <v/>
      </c>
      <c r="I51" s="270" t="str">
        <f>IF(OR(ISNUMBER(D51),ISNUMBER(E51),ISNUMBER(#REF!),ISNUMBER(F51),ISNUMBER(G51),ISNUMBER(H51)),SUM(D51:H51),"")</f>
        <v/>
      </c>
    </row>
    <row r="52" spans="1:9" x14ac:dyDescent="0.3">
      <c r="A52" s="278" t="str">
        <f>'STUDENT DETAILS'!A53</f>
        <v/>
      </c>
      <c r="B52" s="278" t="str">
        <f>IF(ISNUMBER('STUDENT DETAILS'!D53),('STUDENT DETAILS'!D53),"")</f>
        <v/>
      </c>
      <c r="C52" s="279" t="str">
        <f>IF('STUDENT DETAILS'!C53&gt;0,'STUDENT DETAILS'!C53,"")</f>
        <v/>
      </c>
      <c r="D52" s="314" t="str">
        <f>IFERROR('PWT+Mid+PB'!D52+'PWT+Mid+PB'!J52+'PWT+Mid+PB'!P52,"")</f>
        <v/>
      </c>
      <c r="E52" s="314" t="str">
        <f>IFERROR('PWT+Mid+PB'!E52+'PWT+Mid+PB'!K52+'PWT+Mid+PB'!Q52,"")</f>
        <v/>
      </c>
      <c r="F52" s="314" t="str">
        <f>IFERROR('PWT+Mid+PB'!F52+'PWT+Mid+PB'!L52+'PWT+Mid+PB'!R52,"")</f>
        <v/>
      </c>
      <c r="G52" s="314" t="str">
        <f>IFERROR('PWT+Mid+PB'!G52+'PWT+Mid+PB'!M52+'PWT+Mid+PB'!S52,"")</f>
        <v/>
      </c>
      <c r="H52" s="314" t="str">
        <f>IFERROR('PWT+Mid+PB'!H52+'PWT+Mid+PB'!N52+'PWT+Mid+PB'!T52,"")</f>
        <v/>
      </c>
      <c r="I52" s="270" t="str">
        <f>IF(OR(ISNUMBER(D52),ISNUMBER(E52),ISNUMBER(#REF!),ISNUMBER(F52),ISNUMBER(G52),ISNUMBER(H52)),SUM(D52:H52),"")</f>
        <v/>
      </c>
    </row>
    <row r="53" spans="1:9" x14ac:dyDescent="0.3">
      <c r="A53" s="278" t="str">
        <f>'STUDENT DETAILS'!A54</f>
        <v/>
      </c>
      <c r="B53" s="278" t="str">
        <f>IF(ISNUMBER('STUDENT DETAILS'!D54),('STUDENT DETAILS'!D54),"")</f>
        <v/>
      </c>
      <c r="C53" s="279" t="str">
        <f>IF('STUDENT DETAILS'!C54&gt;0,'STUDENT DETAILS'!C54,"")</f>
        <v/>
      </c>
      <c r="D53" s="314" t="str">
        <f>IFERROR('PWT+Mid+PB'!D53+'PWT+Mid+PB'!J53+'PWT+Mid+PB'!P53,"")</f>
        <v/>
      </c>
      <c r="E53" s="314" t="str">
        <f>IFERROR('PWT+Mid+PB'!E53+'PWT+Mid+PB'!K53+'PWT+Mid+PB'!Q53,"")</f>
        <v/>
      </c>
      <c r="F53" s="314" t="str">
        <f>IFERROR('PWT+Mid+PB'!F53+'PWT+Mid+PB'!L53+'PWT+Mid+PB'!R53,"")</f>
        <v/>
      </c>
      <c r="G53" s="314" t="str">
        <f>IFERROR('PWT+Mid+PB'!G53+'PWT+Mid+PB'!M53+'PWT+Mid+PB'!S53,"")</f>
        <v/>
      </c>
      <c r="H53" s="314" t="str">
        <f>IFERROR('PWT+Mid+PB'!H53+'PWT+Mid+PB'!N53+'PWT+Mid+PB'!T53,"")</f>
        <v/>
      </c>
      <c r="I53" s="270" t="str">
        <f>IF(OR(ISNUMBER(D53),ISNUMBER(E53),ISNUMBER(#REF!),ISNUMBER(F53),ISNUMBER(G53),ISNUMBER(H53)),SUM(D53:H53),"")</f>
        <v/>
      </c>
    </row>
    <row r="54" spans="1:9" x14ac:dyDescent="0.3">
      <c r="A54" s="278" t="str">
        <f>'STUDENT DETAILS'!A55</f>
        <v/>
      </c>
      <c r="B54" s="278" t="str">
        <f>IF(ISNUMBER('STUDENT DETAILS'!D55),('STUDENT DETAILS'!D55),"")</f>
        <v/>
      </c>
      <c r="C54" s="279" t="str">
        <f>IF('STUDENT DETAILS'!C55&gt;0,'STUDENT DETAILS'!C55,"")</f>
        <v/>
      </c>
      <c r="D54" s="314" t="str">
        <f>IFERROR('PWT+Mid+PB'!D54+'PWT+Mid+PB'!J54+'PWT+Mid+PB'!P54,"")</f>
        <v/>
      </c>
      <c r="E54" s="314" t="str">
        <f>IFERROR('PWT+Mid+PB'!E54+'PWT+Mid+PB'!K54+'PWT+Mid+PB'!Q54,"")</f>
        <v/>
      </c>
      <c r="F54" s="314" t="str">
        <f>IFERROR('PWT+Mid+PB'!F54+'PWT+Mid+PB'!L54+'PWT+Mid+PB'!R54,"")</f>
        <v/>
      </c>
      <c r="G54" s="314" t="str">
        <f>IFERROR('PWT+Mid+PB'!G54+'PWT+Mid+PB'!M54+'PWT+Mid+PB'!S54,"")</f>
        <v/>
      </c>
      <c r="H54" s="314" t="str">
        <f>IFERROR('PWT+Mid+PB'!H54+'PWT+Mid+PB'!N54+'PWT+Mid+PB'!T54,"")</f>
        <v/>
      </c>
      <c r="I54" s="270" t="str">
        <f>IF(OR(ISNUMBER(D54),ISNUMBER(E54),ISNUMBER(#REF!),ISNUMBER(F54),ISNUMBER(G54),ISNUMBER(H54)),SUM(D54:H54),"")</f>
        <v/>
      </c>
    </row>
    <row r="55" spans="1:9" x14ac:dyDescent="0.3">
      <c r="A55" s="278" t="str">
        <f>'STUDENT DETAILS'!A56</f>
        <v/>
      </c>
      <c r="B55" s="278" t="str">
        <f>IF(ISNUMBER('STUDENT DETAILS'!D56),('STUDENT DETAILS'!D56),"")</f>
        <v/>
      </c>
      <c r="C55" s="279" t="str">
        <f>IF('STUDENT DETAILS'!C56&gt;0,'STUDENT DETAILS'!C56,"")</f>
        <v/>
      </c>
      <c r="D55" s="314" t="str">
        <f>IFERROR('PWT+Mid+PB'!D55+'PWT+Mid+PB'!J55+'PWT+Mid+PB'!P55,"")</f>
        <v/>
      </c>
      <c r="E55" s="314" t="str">
        <f>IFERROR('PWT+Mid+PB'!E55+'PWT+Mid+PB'!K55+'PWT+Mid+PB'!Q55,"")</f>
        <v/>
      </c>
      <c r="F55" s="314" t="str">
        <f>IFERROR('PWT+Mid+PB'!F55+'PWT+Mid+PB'!L55+'PWT+Mid+PB'!R55,"")</f>
        <v/>
      </c>
      <c r="G55" s="314" t="str">
        <f>IFERROR('PWT+Mid+PB'!G55+'PWT+Mid+PB'!M55+'PWT+Mid+PB'!S55,"")</f>
        <v/>
      </c>
      <c r="H55" s="314" t="str">
        <f>IFERROR('PWT+Mid+PB'!H55+'PWT+Mid+PB'!N55+'PWT+Mid+PB'!T55,"")</f>
        <v/>
      </c>
      <c r="I55" s="270" t="str">
        <f>IF(OR(ISNUMBER(D55),ISNUMBER(E55),ISNUMBER(#REF!),ISNUMBER(F55),ISNUMBER(G55),ISNUMBER(H55)),SUM(D55:H55),"")</f>
        <v/>
      </c>
    </row>
    <row r="56" spans="1:9" x14ac:dyDescent="0.3">
      <c r="A56" s="278" t="str">
        <f>'STUDENT DETAILS'!A57</f>
        <v/>
      </c>
      <c r="B56" s="278" t="str">
        <f>IF(ISNUMBER('STUDENT DETAILS'!D57),('STUDENT DETAILS'!D57),"")</f>
        <v/>
      </c>
      <c r="C56" s="279" t="str">
        <f>IF('STUDENT DETAILS'!C57&gt;0,'STUDENT DETAILS'!C57,"")</f>
        <v/>
      </c>
      <c r="D56" s="314" t="str">
        <f>IFERROR('PWT+Mid+PB'!D56+'PWT+Mid+PB'!J56+'PWT+Mid+PB'!P56,"")</f>
        <v/>
      </c>
      <c r="E56" s="314" t="str">
        <f>IFERROR('PWT+Mid+PB'!E56+'PWT+Mid+PB'!K56+'PWT+Mid+PB'!Q56,"")</f>
        <v/>
      </c>
      <c r="F56" s="314" t="str">
        <f>IFERROR('PWT+Mid+PB'!F56+'PWT+Mid+PB'!L56+'PWT+Mid+PB'!R56,"")</f>
        <v/>
      </c>
      <c r="G56" s="314" t="str">
        <f>IFERROR('PWT+Mid+PB'!G56+'PWT+Mid+PB'!M56+'PWT+Mid+PB'!S56,"")</f>
        <v/>
      </c>
      <c r="H56" s="314" t="str">
        <f>IFERROR('PWT+Mid+PB'!H56+'PWT+Mid+PB'!N56+'PWT+Mid+PB'!T56,"")</f>
        <v/>
      </c>
      <c r="I56" s="270" t="str">
        <f>IF(OR(ISNUMBER(D56),ISNUMBER(E56),ISNUMBER(#REF!),ISNUMBER(F56),ISNUMBER(G56),ISNUMBER(H56)),SUM(D56:H56),"")</f>
        <v/>
      </c>
    </row>
    <row r="57" spans="1:9" x14ac:dyDescent="0.3">
      <c r="A57" s="278" t="str">
        <f>'STUDENT DETAILS'!A58</f>
        <v/>
      </c>
      <c r="B57" s="278" t="str">
        <f>IF(ISNUMBER('STUDENT DETAILS'!D58),('STUDENT DETAILS'!D58),"")</f>
        <v/>
      </c>
      <c r="C57" s="279" t="str">
        <f>IF('STUDENT DETAILS'!C58&gt;0,'STUDENT DETAILS'!C58,"")</f>
        <v/>
      </c>
      <c r="D57" s="314" t="str">
        <f>IFERROR('PWT+Mid+PB'!D57+'PWT+Mid+PB'!J57+'PWT+Mid+PB'!P57,"")</f>
        <v/>
      </c>
      <c r="E57" s="314" t="str">
        <f>IFERROR('PWT+Mid+PB'!E57+'PWT+Mid+PB'!K57+'PWT+Mid+PB'!Q57,"")</f>
        <v/>
      </c>
      <c r="F57" s="314" t="str">
        <f>IFERROR('PWT+Mid+PB'!F57+'PWT+Mid+PB'!L57+'PWT+Mid+PB'!R57,"")</f>
        <v/>
      </c>
      <c r="G57" s="314" t="str">
        <f>IFERROR('PWT+Mid+PB'!G57+'PWT+Mid+PB'!M57+'PWT+Mid+PB'!S57,"")</f>
        <v/>
      </c>
      <c r="H57" s="314" t="str">
        <f>IFERROR('PWT+Mid+PB'!H57+'PWT+Mid+PB'!N57+'PWT+Mid+PB'!T57,"")</f>
        <v/>
      </c>
      <c r="I57" s="270" t="str">
        <f>IF(OR(ISNUMBER(D57),ISNUMBER(E57),ISNUMBER(#REF!),ISNUMBER(F57),ISNUMBER(G57),ISNUMBER(H57)),SUM(D57:H57),"")</f>
        <v/>
      </c>
    </row>
    <row r="58" spans="1:9" x14ac:dyDescent="0.3">
      <c r="A58" s="278" t="str">
        <f>'STUDENT DETAILS'!A59</f>
        <v/>
      </c>
      <c r="B58" s="278" t="str">
        <f>IF(ISNUMBER('STUDENT DETAILS'!D59),('STUDENT DETAILS'!D59),"")</f>
        <v/>
      </c>
      <c r="C58" s="279" t="str">
        <f>IF('STUDENT DETAILS'!C59&gt;0,'STUDENT DETAILS'!C59,"")</f>
        <v/>
      </c>
      <c r="D58" s="314" t="str">
        <f>IFERROR('PWT+Mid+PB'!D58+'PWT+Mid+PB'!J58+'PWT+Mid+PB'!P58,"")</f>
        <v/>
      </c>
      <c r="E58" s="314" t="str">
        <f>IFERROR('PWT+Mid+PB'!E58+'PWT+Mid+PB'!K58+'PWT+Mid+PB'!Q58,"")</f>
        <v/>
      </c>
      <c r="F58" s="314" t="str">
        <f>IFERROR('PWT+Mid+PB'!F58+'PWT+Mid+PB'!L58+'PWT+Mid+PB'!R58,"")</f>
        <v/>
      </c>
      <c r="G58" s="314" t="str">
        <f>IFERROR('PWT+Mid+PB'!G58+'PWT+Mid+PB'!M58+'PWT+Mid+PB'!S58,"")</f>
        <v/>
      </c>
      <c r="H58" s="314" t="str">
        <f>IFERROR('PWT+Mid+PB'!H58+'PWT+Mid+PB'!N58+'PWT+Mid+PB'!T58,"")</f>
        <v/>
      </c>
      <c r="I58" s="270" t="str">
        <f>IF(OR(ISNUMBER(D58),ISNUMBER(E58),ISNUMBER(#REF!),ISNUMBER(F58),ISNUMBER(G58),ISNUMBER(H58)),SUM(D58:H58),"")</f>
        <v/>
      </c>
    </row>
    <row r="59" spans="1:9" x14ac:dyDescent="0.3">
      <c r="A59" s="278" t="str">
        <f>'STUDENT DETAILS'!A60</f>
        <v/>
      </c>
      <c r="B59" s="278" t="str">
        <f>IF(ISNUMBER('STUDENT DETAILS'!D60),('STUDENT DETAILS'!D60),"")</f>
        <v/>
      </c>
      <c r="C59" s="279" t="str">
        <f>IF('STUDENT DETAILS'!C60&gt;0,'STUDENT DETAILS'!C60,"")</f>
        <v/>
      </c>
      <c r="D59" s="314" t="str">
        <f>IFERROR('PWT+Mid+PB'!D59+'PWT+Mid+PB'!J59+'PWT+Mid+PB'!P59,"")</f>
        <v/>
      </c>
      <c r="E59" s="314" t="str">
        <f>IFERROR('PWT+Mid+PB'!E59+'PWT+Mid+PB'!K59+'PWT+Mid+PB'!Q59,"")</f>
        <v/>
      </c>
      <c r="F59" s="314" t="str">
        <f>IFERROR('PWT+Mid+PB'!F59+'PWT+Mid+PB'!L59+'PWT+Mid+PB'!R59,"")</f>
        <v/>
      </c>
      <c r="G59" s="314" t="str">
        <f>IFERROR('PWT+Mid+PB'!G59+'PWT+Mid+PB'!M59+'PWT+Mid+PB'!S59,"")</f>
        <v/>
      </c>
      <c r="H59" s="314" t="str">
        <f>IFERROR('PWT+Mid+PB'!H59+'PWT+Mid+PB'!N59+'PWT+Mid+PB'!T59,"")</f>
        <v/>
      </c>
      <c r="I59" s="270" t="str">
        <f>IF(OR(ISNUMBER(D59),ISNUMBER(E59),ISNUMBER(#REF!),ISNUMBER(F59),ISNUMBER(G59),ISNUMBER(H59)),SUM(D59:H59),"")</f>
        <v/>
      </c>
    </row>
    <row r="60" spans="1:9" x14ac:dyDescent="0.3">
      <c r="A60" s="278" t="str">
        <f>'STUDENT DETAILS'!A61</f>
        <v/>
      </c>
      <c r="B60" s="278" t="str">
        <f>IF(ISNUMBER('STUDENT DETAILS'!D61),('STUDENT DETAILS'!D61),"")</f>
        <v/>
      </c>
      <c r="C60" s="279" t="str">
        <f>IF('STUDENT DETAILS'!C61&gt;0,'STUDENT DETAILS'!C61,"")</f>
        <v/>
      </c>
      <c r="D60" s="314" t="str">
        <f>IFERROR('PWT+Mid+PB'!D60+'PWT+Mid+PB'!J60+'PWT+Mid+PB'!P60,"")</f>
        <v/>
      </c>
      <c r="E60" s="314" t="str">
        <f>IFERROR('PWT+Mid+PB'!E60+'PWT+Mid+PB'!K60+'PWT+Mid+PB'!Q60,"")</f>
        <v/>
      </c>
      <c r="F60" s="314" t="str">
        <f>IFERROR('PWT+Mid+PB'!F60+'PWT+Mid+PB'!L60+'PWT+Mid+PB'!R60,"")</f>
        <v/>
      </c>
      <c r="G60" s="314" t="str">
        <f>IFERROR('PWT+Mid+PB'!G60+'PWT+Mid+PB'!M60+'PWT+Mid+PB'!S60,"")</f>
        <v/>
      </c>
      <c r="H60" s="314" t="str">
        <f>IFERROR('PWT+Mid+PB'!H60+'PWT+Mid+PB'!N60+'PWT+Mid+PB'!T60,"")</f>
        <v/>
      </c>
      <c r="I60" s="270" t="str">
        <f>IF(OR(ISNUMBER(D60),ISNUMBER(E60),ISNUMBER(#REF!),ISNUMBER(F60),ISNUMBER(G60),ISNUMBER(H60)),SUM(D60:H60),"")</f>
        <v/>
      </c>
    </row>
    <row r="61" spans="1:9" x14ac:dyDescent="0.3">
      <c r="A61" s="278" t="str">
        <f>'STUDENT DETAILS'!A62</f>
        <v/>
      </c>
      <c r="B61" s="278" t="str">
        <f>IF(ISNUMBER('STUDENT DETAILS'!D62),('STUDENT DETAILS'!D62),"")</f>
        <v/>
      </c>
      <c r="C61" s="279" t="str">
        <f>IF('STUDENT DETAILS'!C62&gt;0,'STUDENT DETAILS'!C62,"")</f>
        <v/>
      </c>
      <c r="D61" s="314" t="str">
        <f>IFERROR('PWT+Mid+PB'!D61+'PWT+Mid+PB'!J61+'PWT+Mid+PB'!P61,"")</f>
        <v/>
      </c>
      <c r="E61" s="314" t="str">
        <f>IFERROR('PWT+Mid+PB'!E61+'PWT+Mid+PB'!K61+'PWT+Mid+PB'!Q61,"")</f>
        <v/>
      </c>
      <c r="F61" s="314" t="str">
        <f>IFERROR('PWT+Mid+PB'!F61+'PWT+Mid+PB'!L61+'PWT+Mid+PB'!R61,"")</f>
        <v/>
      </c>
      <c r="G61" s="314" t="str">
        <f>IFERROR('PWT+Mid+PB'!G61+'PWT+Mid+PB'!M61+'PWT+Mid+PB'!S61,"")</f>
        <v/>
      </c>
      <c r="H61" s="314" t="str">
        <f>IFERROR('PWT+Mid+PB'!H61+'PWT+Mid+PB'!N61+'PWT+Mid+PB'!T61,"")</f>
        <v/>
      </c>
      <c r="I61" s="270" t="str">
        <f>IF(OR(ISNUMBER(D61),ISNUMBER(E61),ISNUMBER(#REF!),ISNUMBER(F61),ISNUMBER(G61),ISNUMBER(H61)),SUM(D61:H61),"")</f>
        <v/>
      </c>
    </row>
    <row r="62" spans="1:9" x14ac:dyDescent="0.3">
      <c r="A62" s="278" t="str">
        <f>'STUDENT DETAILS'!A63</f>
        <v/>
      </c>
      <c r="B62" s="278" t="str">
        <f>IF(ISNUMBER('STUDENT DETAILS'!D63),('STUDENT DETAILS'!D63),"")</f>
        <v/>
      </c>
      <c r="C62" s="279" t="str">
        <f>IF('STUDENT DETAILS'!C63&gt;0,'STUDENT DETAILS'!C63,"")</f>
        <v/>
      </c>
      <c r="D62" s="314" t="str">
        <f>IFERROR('PWT+Mid+PB'!D62+'PWT+Mid+PB'!J62+'PWT+Mid+PB'!P62,"")</f>
        <v/>
      </c>
      <c r="E62" s="314" t="str">
        <f>IFERROR('PWT+Mid+PB'!E62+'PWT+Mid+PB'!K62+'PWT+Mid+PB'!Q62,"")</f>
        <v/>
      </c>
      <c r="F62" s="314" t="str">
        <f>IFERROR('PWT+Mid+PB'!F62+'PWT+Mid+PB'!L62+'PWT+Mid+PB'!R62,"")</f>
        <v/>
      </c>
      <c r="G62" s="314" t="str">
        <f>IFERROR('PWT+Mid+PB'!G62+'PWT+Mid+PB'!M62+'PWT+Mid+PB'!S62,"")</f>
        <v/>
      </c>
      <c r="H62" s="314" t="str">
        <f>IFERROR('PWT+Mid+PB'!H62+'PWT+Mid+PB'!N62+'PWT+Mid+PB'!T62,"")</f>
        <v/>
      </c>
      <c r="I62" s="270" t="str">
        <f>IF(OR(ISNUMBER(D62),ISNUMBER(E62),ISNUMBER(#REF!),ISNUMBER(F62),ISNUMBER(G62),ISNUMBER(H62)),SUM(D62:H62),"")</f>
        <v/>
      </c>
    </row>
    <row r="63" spans="1:9" x14ac:dyDescent="0.3">
      <c r="A63" s="278" t="str">
        <f>'STUDENT DETAILS'!A64</f>
        <v/>
      </c>
      <c r="B63" s="278" t="str">
        <f>IF(ISNUMBER('STUDENT DETAILS'!D64),('STUDENT DETAILS'!D64),"")</f>
        <v/>
      </c>
      <c r="C63" s="279" t="str">
        <f>IF('STUDENT DETAILS'!C64&gt;0,'STUDENT DETAILS'!C64,"")</f>
        <v/>
      </c>
      <c r="D63" s="314" t="str">
        <f>IFERROR('PWT+Mid+PB'!D63+'PWT+Mid+PB'!J63+'PWT+Mid+PB'!P63,"")</f>
        <v/>
      </c>
      <c r="E63" s="314" t="str">
        <f>IFERROR('PWT+Mid+PB'!E63+'PWT+Mid+PB'!K63+'PWT+Mid+PB'!Q63,"")</f>
        <v/>
      </c>
      <c r="F63" s="314" t="str">
        <f>IFERROR('PWT+Mid+PB'!F63+'PWT+Mid+PB'!L63+'PWT+Mid+PB'!R63,"")</f>
        <v/>
      </c>
      <c r="G63" s="314" t="str">
        <f>IFERROR('PWT+Mid+PB'!G63+'PWT+Mid+PB'!M63+'PWT+Mid+PB'!S63,"")</f>
        <v/>
      </c>
      <c r="H63" s="314" t="str">
        <f>IFERROR('PWT+Mid+PB'!H63+'PWT+Mid+PB'!N63+'PWT+Mid+PB'!T63,"")</f>
        <v/>
      </c>
      <c r="I63" s="270" t="str">
        <f>IF(OR(ISNUMBER(D63),ISNUMBER(E63),ISNUMBER(#REF!),ISNUMBER(F63),ISNUMBER(G63),ISNUMBER(H63)),SUM(D63:H63),"")</f>
        <v/>
      </c>
    </row>
    <row r="64" spans="1:9" x14ac:dyDescent="0.3">
      <c r="A64" s="278" t="str">
        <f>'STUDENT DETAILS'!A65</f>
        <v/>
      </c>
      <c r="B64" s="278" t="str">
        <f>IF(ISNUMBER('STUDENT DETAILS'!D65),('STUDENT DETAILS'!D65),"")</f>
        <v/>
      </c>
      <c r="C64" s="279" t="str">
        <f>IF('STUDENT DETAILS'!C65&gt;0,'STUDENT DETAILS'!C65,"")</f>
        <v/>
      </c>
      <c r="D64" s="314" t="str">
        <f>IFERROR('PWT+Mid+PB'!D64+'PWT+Mid+PB'!J64+'PWT+Mid+PB'!P64,"")</f>
        <v/>
      </c>
      <c r="E64" s="314" t="str">
        <f>IFERROR('PWT+Mid+PB'!E64+'PWT+Mid+PB'!K64+'PWT+Mid+PB'!Q64,"")</f>
        <v/>
      </c>
      <c r="F64" s="314" t="str">
        <f>IFERROR('PWT+Mid+PB'!F64+'PWT+Mid+PB'!L64+'PWT+Mid+PB'!R64,"")</f>
        <v/>
      </c>
      <c r="G64" s="314" t="str">
        <f>IFERROR('PWT+Mid+PB'!G64+'PWT+Mid+PB'!M64+'PWT+Mid+PB'!S64,"")</f>
        <v/>
      </c>
      <c r="H64" s="314" t="str">
        <f>IFERROR('PWT+Mid+PB'!H64+'PWT+Mid+PB'!N64+'PWT+Mid+PB'!T64,"")</f>
        <v/>
      </c>
      <c r="I64" s="270" t="str">
        <f>IF(OR(ISNUMBER(D64),ISNUMBER(E64),ISNUMBER(#REF!),ISNUMBER(F64),ISNUMBER(G64),ISNUMBER(H64)),SUM(D64:H64),"")</f>
        <v/>
      </c>
    </row>
    <row r="65" spans="1:9" x14ac:dyDescent="0.3">
      <c r="A65" s="278" t="str">
        <f>'STUDENT DETAILS'!A66</f>
        <v/>
      </c>
      <c r="B65" s="278" t="str">
        <f>IF(ISNUMBER('STUDENT DETAILS'!D66),('STUDENT DETAILS'!D66),"")</f>
        <v/>
      </c>
      <c r="C65" s="279" t="str">
        <f>IF('STUDENT DETAILS'!C66&gt;0,'STUDENT DETAILS'!C66,"")</f>
        <v/>
      </c>
      <c r="D65" s="314" t="str">
        <f>IFERROR('PWT+Mid+PB'!D65+'PWT+Mid+PB'!J65+'PWT+Mid+PB'!P65,"")</f>
        <v/>
      </c>
      <c r="E65" s="314" t="str">
        <f>IFERROR('PWT+Mid+PB'!E65+'PWT+Mid+PB'!K65+'PWT+Mid+PB'!Q65,"")</f>
        <v/>
      </c>
      <c r="F65" s="314" t="str">
        <f>IFERROR('PWT+Mid+PB'!F65+'PWT+Mid+PB'!L65+'PWT+Mid+PB'!R65,"")</f>
        <v/>
      </c>
      <c r="G65" s="314" t="str">
        <f>IFERROR('PWT+Mid+PB'!G65+'PWT+Mid+PB'!M65+'PWT+Mid+PB'!S65,"")</f>
        <v/>
      </c>
      <c r="H65" s="314" t="str">
        <f>IFERROR('PWT+Mid+PB'!H65+'PWT+Mid+PB'!N65+'PWT+Mid+PB'!T65,"")</f>
        <v/>
      </c>
      <c r="I65" s="270" t="str">
        <f>IF(OR(ISNUMBER(D65),ISNUMBER(E65),ISNUMBER(#REF!),ISNUMBER(F65),ISNUMBER(G65),ISNUMBER(H65)),SUM(D65:H65),"")</f>
        <v/>
      </c>
    </row>
    <row r="66" spans="1:9" x14ac:dyDescent="0.3">
      <c r="A66" s="278" t="str">
        <f>'STUDENT DETAILS'!A67</f>
        <v/>
      </c>
      <c r="B66" s="278" t="str">
        <f>IF(ISNUMBER('STUDENT DETAILS'!D67),('STUDENT DETAILS'!D67),"")</f>
        <v/>
      </c>
      <c r="C66" s="279" t="str">
        <f>IF('STUDENT DETAILS'!C67&gt;0,'STUDENT DETAILS'!C67,"")</f>
        <v/>
      </c>
      <c r="D66" s="314" t="str">
        <f>IFERROR('PWT+Mid+PB'!D66+'PWT+Mid+PB'!J66+'PWT+Mid+PB'!P66,"")</f>
        <v/>
      </c>
      <c r="E66" s="314" t="str">
        <f>IFERROR('PWT+Mid+PB'!E66+'PWT+Mid+PB'!K66+'PWT+Mid+PB'!Q66,"")</f>
        <v/>
      </c>
      <c r="F66" s="314" t="str">
        <f>IFERROR('PWT+Mid+PB'!F66+'PWT+Mid+PB'!L66+'PWT+Mid+PB'!R66,"")</f>
        <v/>
      </c>
      <c r="G66" s="314" t="str">
        <f>IFERROR('PWT+Mid+PB'!G66+'PWT+Mid+PB'!M66+'PWT+Mid+PB'!S66,"")</f>
        <v/>
      </c>
      <c r="H66" s="314" t="str">
        <f>IFERROR('PWT+Mid+PB'!H66+'PWT+Mid+PB'!N66+'PWT+Mid+PB'!T66,"")</f>
        <v/>
      </c>
      <c r="I66" s="270" t="str">
        <f>IF(OR(ISNUMBER(D66),ISNUMBER(E66),ISNUMBER(#REF!),ISNUMBER(F66),ISNUMBER(G66),ISNUMBER(H66)),SUM(D66:H66),"")</f>
        <v/>
      </c>
    </row>
    <row r="67" spans="1:9" x14ac:dyDescent="0.3">
      <c r="A67" s="278" t="str">
        <f>'STUDENT DETAILS'!A68</f>
        <v/>
      </c>
      <c r="B67" s="278" t="str">
        <f>IF(ISNUMBER('STUDENT DETAILS'!D68),('STUDENT DETAILS'!D68),"")</f>
        <v/>
      </c>
      <c r="C67" s="279" t="str">
        <f>IF('STUDENT DETAILS'!C68&gt;0,'STUDENT DETAILS'!C68,"")</f>
        <v/>
      </c>
      <c r="D67" s="314" t="str">
        <f>IFERROR('PWT+Mid+PB'!D67+'PWT+Mid+PB'!J67+'PWT+Mid+PB'!P67,"")</f>
        <v/>
      </c>
      <c r="E67" s="314" t="str">
        <f>IFERROR('PWT+Mid+PB'!E67+'PWT+Mid+PB'!K67+'PWT+Mid+PB'!Q67,"")</f>
        <v/>
      </c>
      <c r="F67" s="314" t="str">
        <f>IFERROR('PWT+Mid+PB'!F67+'PWT+Mid+PB'!L67+'PWT+Mid+PB'!R67,"")</f>
        <v/>
      </c>
      <c r="G67" s="314" t="str">
        <f>IFERROR('PWT+Mid+PB'!G67+'PWT+Mid+PB'!M67+'PWT+Mid+PB'!S67,"")</f>
        <v/>
      </c>
      <c r="H67" s="314" t="str">
        <f>IFERROR('PWT+Mid+PB'!H67+'PWT+Mid+PB'!N67+'PWT+Mid+PB'!T67,"")</f>
        <v/>
      </c>
      <c r="I67" s="270" t="str">
        <f>IF(OR(ISNUMBER(D67),ISNUMBER(E67),ISNUMBER(#REF!),ISNUMBER(F67),ISNUMBER(G67),ISNUMBER(H67)),SUM(D67:H67),"")</f>
        <v/>
      </c>
    </row>
    <row r="68" spans="1:9" x14ac:dyDescent="0.3">
      <c r="A68" s="278" t="str">
        <f>'STUDENT DETAILS'!A69</f>
        <v/>
      </c>
      <c r="B68" s="278" t="str">
        <f>IF(ISNUMBER('STUDENT DETAILS'!D69),('STUDENT DETAILS'!D69),"")</f>
        <v/>
      </c>
      <c r="C68" s="279" t="str">
        <f>IF('STUDENT DETAILS'!C69&gt;0,'STUDENT DETAILS'!C69,"")</f>
        <v/>
      </c>
      <c r="D68" s="314" t="str">
        <f>IFERROR('PWT+Mid+PB'!D68+'PWT+Mid+PB'!J68+'PWT+Mid+PB'!P68,"")</f>
        <v/>
      </c>
      <c r="E68" s="314" t="str">
        <f>IFERROR('PWT+Mid+PB'!E68+'PWT+Mid+PB'!K68+'PWT+Mid+PB'!Q68,"")</f>
        <v/>
      </c>
      <c r="F68" s="314" t="str">
        <f>IFERROR('PWT+Mid+PB'!F68+'PWT+Mid+PB'!L68+'PWT+Mid+PB'!R68,"")</f>
        <v/>
      </c>
      <c r="G68" s="314" t="str">
        <f>IFERROR('PWT+Mid+PB'!G68+'PWT+Mid+PB'!M68+'PWT+Mid+PB'!S68,"")</f>
        <v/>
      </c>
      <c r="H68" s="314" t="str">
        <f>IFERROR('PWT+Mid+PB'!H68+'PWT+Mid+PB'!N68+'PWT+Mid+PB'!T68,"")</f>
        <v/>
      </c>
      <c r="I68" s="270" t="str">
        <f>IF(OR(ISNUMBER(D68),ISNUMBER(E68),ISNUMBER(#REF!),ISNUMBER(F68),ISNUMBER(G68),ISNUMBER(H68)),SUM(D68:H68),"")</f>
        <v/>
      </c>
    </row>
    <row r="69" spans="1:9" x14ac:dyDescent="0.3">
      <c r="A69" s="278" t="str">
        <f>'STUDENT DETAILS'!A70</f>
        <v/>
      </c>
      <c r="B69" s="278" t="str">
        <f>IF(ISNUMBER('STUDENT DETAILS'!D70),('STUDENT DETAILS'!D70),"")</f>
        <v/>
      </c>
      <c r="C69" s="279" t="str">
        <f>IF('STUDENT DETAILS'!C70&gt;0,'STUDENT DETAILS'!C70,"")</f>
        <v/>
      </c>
      <c r="D69" s="314" t="str">
        <f>IFERROR('PWT+Mid+PB'!D69+'PWT+Mid+PB'!J69+'PWT+Mid+PB'!P69,"")</f>
        <v/>
      </c>
      <c r="E69" s="314" t="str">
        <f>IFERROR('PWT+Mid+PB'!E69+'PWT+Mid+PB'!K69+'PWT+Mid+PB'!Q69,"")</f>
        <v/>
      </c>
      <c r="F69" s="314" t="str">
        <f>IFERROR('PWT+Mid+PB'!F69+'PWT+Mid+PB'!L69+'PWT+Mid+PB'!R69,"")</f>
        <v/>
      </c>
      <c r="G69" s="314" t="str">
        <f>IFERROR('PWT+Mid+PB'!G69+'PWT+Mid+PB'!M69+'PWT+Mid+PB'!S69,"")</f>
        <v/>
      </c>
      <c r="H69" s="314" t="str">
        <f>IFERROR('PWT+Mid+PB'!H69+'PWT+Mid+PB'!N69+'PWT+Mid+PB'!T69,"")</f>
        <v/>
      </c>
      <c r="I69" s="270" t="str">
        <f>IF(OR(ISNUMBER(D69),ISNUMBER(E69),ISNUMBER(#REF!),ISNUMBER(F69),ISNUMBER(G69),ISNUMBER(H69)),SUM(D69:H69),"")</f>
        <v/>
      </c>
    </row>
    <row r="70" spans="1:9" x14ac:dyDescent="0.3">
      <c r="A70" s="278" t="str">
        <f>'STUDENT DETAILS'!A71</f>
        <v/>
      </c>
      <c r="B70" s="278" t="str">
        <f>IF(ISNUMBER('STUDENT DETAILS'!D71),('STUDENT DETAILS'!D71),"")</f>
        <v/>
      </c>
      <c r="C70" s="279" t="str">
        <f>IF('STUDENT DETAILS'!C71&gt;0,'STUDENT DETAILS'!C71,"")</f>
        <v/>
      </c>
      <c r="D70" s="314" t="str">
        <f>IFERROR('PWT+Mid+PB'!D70+'PWT+Mid+PB'!J70+'PWT+Mid+PB'!P70,"")</f>
        <v/>
      </c>
      <c r="E70" s="314" t="str">
        <f>IFERROR('PWT+Mid+PB'!E70+'PWT+Mid+PB'!K70+'PWT+Mid+PB'!Q70,"")</f>
        <v/>
      </c>
      <c r="F70" s="314" t="str">
        <f>IFERROR('PWT+Mid+PB'!F70+'PWT+Mid+PB'!L70+'PWT+Mid+PB'!R70,"")</f>
        <v/>
      </c>
      <c r="G70" s="314" t="str">
        <f>IFERROR('PWT+Mid+PB'!G70+'PWT+Mid+PB'!M70+'PWT+Mid+PB'!S70,"")</f>
        <v/>
      </c>
      <c r="H70" s="314" t="str">
        <f>IFERROR('PWT+Mid+PB'!H70+'PWT+Mid+PB'!N70+'PWT+Mid+PB'!T70,"")</f>
        <v/>
      </c>
      <c r="I70" s="270" t="str">
        <f>IF(OR(ISNUMBER(D70),ISNUMBER(E70),ISNUMBER(#REF!),ISNUMBER(F70),ISNUMBER(G70),ISNUMBER(H70)),SUM(D70:H70),"")</f>
        <v/>
      </c>
    </row>
    <row r="71" spans="1:9" x14ac:dyDescent="0.3">
      <c r="A71" s="278" t="str">
        <f>'STUDENT DETAILS'!A72</f>
        <v/>
      </c>
      <c r="B71" s="278" t="str">
        <f>IF(ISNUMBER('STUDENT DETAILS'!D72),('STUDENT DETAILS'!D72),"")</f>
        <v/>
      </c>
      <c r="C71" s="279" t="str">
        <f>IF('STUDENT DETAILS'!C72&gt;0,'STUDENT DETAILS'!C72,"")</f>
        <v/>
      </c>
      <c r="D71" s="314" t="str">
        <f>IFERROR('PWT+Mid+PB'!D71+'PWT+Mid+PB'!J71+'PWT+Mid+PB'!P71,"")</f>
        <v/>
      </c>
      <c r="E71" s="314" t="str">
        <f>IFERROR('PWT+Mid+PB'!E71+'PWT+Mid+PB'!K71+'PWT+Mid+PB'!Q71,"")</f>
        <v/>
      </c>
      <c r="F71" s="314" t="str">
        <f>IFERROR('PWT+Mid+PB'!F71+'PWT+Mid+PB'!L71+'PWT+Mid+PB'!R71,"")</f>
        <v/>
      </c>
      <c r="G71" s="314" t="str">
        <f>IFERROR('PWT+Mid+PB'!G71+'PWT+Mid+PB'!M71+'PWT+Mid+PB'!S71,"")</f>
        <v/>
      </c>
      <c r="H71" s="314" t="str">
        <f>IFERROR('PWT+Mid+PB'!H71+'PWT+Mid+PB'!N71+'PWT+Mid+PB'!T71,"")</f>
        <v/>
      </c>
      <c r="I71" s="270" t="str">
        <f>IF(OR(ISNUMBER(D71),ISNUMBER(E71),ISNUMBER(#REF!),ISNUMBER(F71),ISNUMBER(G71),ISNUMBER(H71)),SUM(D71:H71),"")</f>
        <v/>
      </c>
    </row>
    <row r="72" spans="1:9" x14ac:dyDescent="0.3">
      <c r="A72" s="278" t="str">
        <f>'STUDENT DETAILS'!A73</f>
        <v/>
      </c>
      <c r="B72" s="278" t="str">
        <f>IF(ISNUMBER('STUDENT DETAILS'!D73),('STUDENT DETAILS'!D73),"")</f>
        <v/>
      </c>
      <c r="C72" s="279" t="str">
        <f>IF('STUDENT DETAILS'!C73&gt;0,'STUDENT DETAILS'!C73,"")</f>
        <v/>
      </c>
      <c r="D72" s="314" t="str">
        <f>IFERROR('PWT+Mid+PB'!D72+'PWT+Mid+PB'!J72+'PWT+Mid+PB'!P72,"")</f>
        <v/>
      </c>
      <c r="E72" s="314" t="str">
        <f>IFERROR('PWT+Mid+PB'!E72+'PWT+Mid+PB'!K72+'PWT+Mid+PB'!Q72,"")</f>
        <v/>
      </c>
      <c r="F72" s="314" t="str">
        <f>IFERROR('PWT+Mid+PB'!F72+'PWT+Mid+PB'!L72+'PWT+Mid+PB'!R72,"")</f>
        <v/>
      </c>
      <c r="G72" s="314" t="str">
        <f>IFERROR('PWT+Mid+PB'!G72+'PWT+Mid+PB'!M72+'PWT+Mid+PB'!S72,"")</f>
        <v/>
      </c>
      <c r="H72" s="314" t="str">
        <f>IFERROR('PWT+Mid+PB'!H72+'PWT+Mid+PB'!N72+'PWT+Mid+PB'!T72,"")</f>
        <v/>
      </c>
      <c r="I72" s="270" t="str">
        <f>IF(OR(ISNUMBER(D72),ISNUMBER(E72),ISNUMBER(#REF!),ISNUMBER(F72),ISNUMBER(G72),ISNUMBER(H72)),SUM(D72:H72),"")</f>
        <v/>
      </c>
    </row>
    <row r="73" spans="1:9" x14ac:dyDescent="0.3">
      <c r="A73" s="278" t="str">
        <f>'STUDENT DETAILS'!A74</f>
        <v/>
      </c>
      <c r="B73" s="278" t="str">
        <f>IF(ISNUMBER('STUDENT DETAILS'!D74),('STUDENT DETAILS'!D74),"")</f>
        <v/>
      </c>
      <c r="C73" s="279" t="str">
        <f>IF('STUDENT DETAILS'!C74&gt;0,'STUDENT DETAILS'!C74,"")</f>
        <v/>
      </c>
      <c r="D73" s="314" t="str">
        <f>IFERROR('PWT+Mid+PB'!D73+'PWT+Mid+PB'!J73+'PWT+Mid+PB'!P73,"")</f>
        <v/>
      </c>
      <c r="E73" s="314" t="str">
        <f>IFERROR('PWT+Mid+PB'!E73+'PWT+Mid+PB'!K73+'PWT+Mid+PB'!Q73,"")</f>
        <v/>
      </c>
      <c r="F73" s="314" t="str">
        <f>IFERROR('PWT+Mid+PB'!F73+'PWT+Mid+PB'!L73+'PWT+Mid+PB'!R73,"")</f>
        <v/>
      </c>
      <c r="G73" s="314" t="str">
        <f>IFERROR('PWT+Mid+PB'!G73+'PWT+Mid+PB'!M73+'PWT+Mid+PB'!S73,"")</f>
        <v/>
      </c>
      <c r="H73" s="314" t="str">
        <f>IFERROR('PWT+Mid+PB'!H73+'PWT+Mid+PB'!N73+'PWT+Mid+PB'!T73,"")</f>
        <v/>
      </c>
      <c r="I73" s="270" t="str">
        <f>IF(OR(ISNUMBER(D73),ISNUMBER(E73),ISNUMBER(#REF!),ISNUMBER(F73),ISNUMBER(G73),ISNUMBER(H73)),SUM(D73:H73),"")</f>
        <v/>
      </c>
    </row>
    <row r="74" spans="1:9" x14ac:dyDescent="0.3">
      <c r="A74" s="278" t="str">
        <f>'STUDENT DETAILS'!A75</f>
        <v/>
      </c>
      <c r="B74" s="278" t="str">
        <f>IF(ISNUMBER('STUDENT DETAILS'!D75),('STUDENT DETAILS'!D75),"")</f>
        <v/>
      </c>
      <c r="C74" s="279" t="str">
        <f>IF('STUDENT DETAILS'!C75&gt;0,'STUDENT DETAILS'!C75,"")</f>
        <v/>
      </c>
      <c r="D74" s="314" t="str">
        <f>IFERROR('PWT+Mid+PB'!D74+'PWT+Mid+PB'!J74+'PWT+Mid+PB'!P74,"")</f>
        <v/>
      </c>
      <c r="E74" s="314" t="str">
        <f>IFERROR('PWT+Mid+PB'!E74+'PWT+Mid+PB'!K74+'PWT+Mid+PB'!Q74,"")</f>
        <v/>
      </c>
      <c r="F74" s="314" t="str">
        <f>IFERROR('PWT+Mid+PB'!F74+'PWT+Mid+PB'!L74+'PWT+Mid+PB'!R74,"")</f>
        <v/>
      </c>
      <c r="G74" s="314" t="str">
        <f>IFERROR('PWT+Mid+PB'!G74+'PWT+Mid+PB'!M74+'PWT+Mid+PB'!S74,"")</f>
        <v/>
      </c>
      <c r="H74" s="314" t="str">
        <f>IFERROR('PWT+Mid+PB'!H74+'PWT+Mid+PB'!N74+'PWT+Mid+PB'!T74,"")</f>
        <v/>
      </c>
      <c r="I74" s="270" t="str">
        <f>IF(OR(ISNUMBER(D74),ISNUMBER(E74),ISNUMBER(#REF!),ISNUMBER(F74),ISNUMBER(G74),ISNUMBER(H74)),SUM(D74:H74),"")</f>
        <v/>
      </c>
    </row>
    <row r="75" spans="1:9" x14ac:dyDescent="0.3">
      <c r="A75" s="278" t="str">
        <f>'STUDENT DETAILS'!A76</f>
        <v/>
      </c>
      <c r="B75" s="278" t="str">
        <f>IF(ISNUMBER('STUDENT DETAILS'!D76),('STUDENT DETAILS'!D76),"")</f>
        <v/>
      </c>
      <c r="C75" s="279" t="str">
        <f>IF('STUDENT DETAILS'!C76&gt;0,'STUDENT DETAILS'!C76,"")</f>
        <v/>
      </c>
      <c r="D75" s="314" t="str">
        <f>IFERROR('PWT+Mid+PB'!D75+'PWT+Mid+PB'!J75+'PWT+Mid+PB'!P75,"")</f>
        <v/>
      </c>
      <c r="E75" s="314" t="str">
        <f>IFERROR('PWT+Mid+PB'!E75+'PWT+Mid+PB'!K75+'PWT+Mid+PB'!Q75,"")</f>
        <v/>
      </c>
      <c r="F75" s="314" t="str">
        <f>IFERROR('PWT+Mid+PB'!F75+'PWT+Mid+PB'!L75+'PWT+Mid+PB'!R75,"")</f>
        <v/>
      </c>
      <c r="G75" s="314" t="str">
        <f>IFERROR('PWT+Mid+PB'!G75+'PWT+Mid+PB'!M75+'PWT+Mid+PB'!S75,"")</f>
        <v/>
      </c>
      <c r="H75" s="314" t="str">
        <f>IFERROR('PWT+Mid+PB'!H75+'PWT+Mid+PB'!N75+'PWT+Mid+PB'!T75,"")</f>
        <v/>
      </c>
      <c r="I75" s="270" t="str">
        <f>IF(OR(ISNUMBER(D75),ISNUMBER(E75),ISNUMBER(#REF!),ISNUMBER(F75),ISNUMBER(G75),ISNUMBER(H75)),SUM(D75:H75),"")</f>
        <v/>
      </c>
    </row>
    <row r="76" spans="1:9" x14ac:dyDescent="0.3">
      <c r="A76" s="278" t="str">
        <f>'STUDENT DETAILS'!A77</f>
        <v/>
      </c>
      <c r="B76" s="278" t="str">
        <f>IF(ISNUMBER('STUDENT DETAILS'!D77),('STUDENT DETAILS'!D77),"")</f>
        <v/>
      </c>
      <c r="C76" s="279" t="str">
        <f>IF('STUDENT DETAILS'!C77&gt;0,'STUDENT DETAILS'!C77,"")</f>
        <v/>
      </c>
      <c r="D76" s="314" t="str">
        <f>IFERROR('PWT+Mid+PB'!D76+'PWT+Mid+PB'!J76+'PWT+Mid+PB'!P76,"")</f>
        <v/>
      </c>
      <c r="E76" s="314" t="str">
        <f>IFERROR('PWT+Mid+PB'!E76+'PWT+Mid+PB'!K76+'PWT+Mid+PB'!Q76,"")</f>
        <v/>
      </c>
      <c r="F76" s="314" t="str">
        <f>IFERROR('PWT+Mid+PB'!F76+'PWT+Mid+PB'!L76+'PWT+Mid+PB'!R76,"")</f>
        <v/>
      </c>
      <c r="G76" s="314" t="str">
        <f>IFERROR('PWT+Mid+PB'!G76+'PWT+Mid+PB'!M76+'PWT+Mid+PB'!S76,"")</f>
        <v/>
      </c>
      <c r="H76" s="314" t="str">
        <f>IFERROR('PWT+Mid+PB'!H76+'PWT+Mid+PB'!N76+'PWT+Mid+PB'!T76,"")</f>
        <v/>
      </c>
      <c r="I76" s="270" t="str">
        <f>IF(OR(ISNUMBER(D76),ISNUMBER(E76),ISNUMBER(#REF!),ISNUMBER(F76),ISNUMBER(G76),ISNUMBER(H76)),SUM(D76:H76),"")</f>
        <v/>
      </c>
    </row>
    <row r="77" spans="1:9" x14ac:dyDescent="0.3">
      <c r="A77" s="278" t="str">
        <f>'STUDENT DETAILS'!A78</f>
        <v/>
      </c>
      <c r="B77" s="278" t="str">
        <f>IF(ISNUMBER('STUDENT DETAILS'!D78),('STUDENT DETAILS'!D78),"")</f>
        <v/>
      </c>
      <c r="C77" s="279" t="str">
        <f>IF('STUDENT DETAILS'!C78&gt;0,'STUDENT DETAILS'!C78,"")</f>
        <v/>
      </c>
      <c r="D77" s="314" t="str">
        <f>IFERROR('PWT+Mid+PB'!D77+'PWT+Mid+PB'!J77+'PWT+Mid+PB'!P77,"")</f>
        <v/>
      </c>
      <c r="E77" s="314" t="str">
        <f>IFERROR('PWT+Mid+PB'!E77+'PWT+Mid+PB'!K77+'PWT+Mid+PB'!Q77,"")</f>
        <v/>
      </c>
      <c r="F77" s="314" t="str">
        <f>IFERROR('PWT+Mid+PB'!F77+'PWT+Mid+PB'!L77+'PWT+Mid+PB'!R77,"")</f>
        <v/>
      </c>
      <c r="G77" s="314" t="str">
        <f>IFERROR('PWT+Mid+PB'!G77+'PWT+Mid+PB'!M77+'PWT+Mid+PB'!S77,"")</f>
        <v/>
      </c>
      <c r="H77" s="314" t="str">
        <f>IFERROR('PWT+Mid+PB'!H77+'PWT+Mid+PB'!N77+'PWT+Mid+PB'!T77,"")</f>
        <v/>
      </c>
      <c r="I77" s="270" t="str">
        <f>IF(OR(ISNUMBER(D77),ISNUMBER(E77),ISNUMBER(#REF!),ISNUMBER(F77),ISNUMBER(G77),ISNUMBER(H77)),SUM(D77:H77),"")</f>
        <v/>
      </c>
    </row>
    <row r="78" spans="1:9" x14ac:dyDescent="0.3">
      <c r="A78" s="278" t="str">
        <f>'STUDENT DETAILS'!A79</f>
        <v/>
      </c>
      <c r="B78" s="278" t="str">
        <f>IF(ISNUMBER('STUDENT DETAILS'!D79),('STUDENT DETAILS'!D79),"")</f>
        <v/>
      </c>
      <c r="C78" s="279" t="str">
        <f>IF('STUDENT DETAILS'!C79&gt;0,'STUDENT DETAILS'!C79,"")</f>
        <v/>
      </c>
      <c r="D78" s="314" t="str">
        <f>IFERROR('PWT+Mid+PB'!D78+'PWT+Mid+PB'!J78+'PWT+Mid+PB'!P78,"")</f>
        <v/>
      </c>
      <c r="E78" s="314" t="str">
        <f>IFERROR('PWT+Mid+PB'!E78+'PWT+Mid+PB'!K78+'PWT+Mid+PB'!Q78,"")</f>
        <v/>
      </c>
      <c r="F78" s="314" t="str">
        <f>IFERROR('PWT+Mid+PB'!F78+'PWT+Mid+PB'!L78+'PWT+Mid+PB'!R78,"")</f>
        <v/>
      </c>
      <c r="G78" s="314" t="str">
        <f>IFERROR('PWT+Mid+PB'!G78+'PWT+Mid+PB'!M78+'PWT+Mid+PB'!S78,"")</f>
        <v/>
      </c>
      <c r="H78" s="314" t="str">
        <f>IFERROR('PWT+Mid+PB'!H78+'PWT+Mid+PB'!N78+'PWT+Mid+PB'!T78,"")</f>
        <v/>
      </c>
      <c r="I78" s="270" t="str">
        <f>IF(OR(ISNUMBER(D78),ISNUMBER(E78),ISNUMBER(#REF!),ISNUMBER(F78),ISNUMBER(G78),ISNUMBER(H78)),SUM(D78:H78),"")</f>
        <v/>
      </c>
    </row>
    <row r="79" spans="1:9" x14ac:dyDescent="0.3">
      <c r="A79" s="278" t="str">
        <f>'STUDENT DETAILS'!A80</f>
        <v/>
      </c>
      <c r="B79" s="278" t="str">
        <f>IF(ISNUMBER('STUDENT DETAILS'!D80),('STUDENT DETAILS'!D80),"")</f>
        <v/>
      </c>
      <c r="C79" s="279" t="str">
        <f>IF('STUDENT DETAILS'!C80&gt;0,'STUDENT DETAILS'!C80,"")</f>
        <v/>
      </c>
      <c r="D79" s="314" t="str">
        <f>IFERROR('PWT+Mid+PB'!D79+'PWT+Mid+PB'!J79+'PWT+Mid+PB'!P79,"")</f>
        <v/>
      </c>
      <c r="E79" s="314" t="str">
        <f>IFERROR('PWT+Mid+PB'!E79+'PWT+Mid+PB'!K79+'PWT+Mid+PB'!Q79,"")</f>
        <v/>
      </c>
      <c r="F79" s="314" t="str">
        <f>IFERROR('PWT+Mid+PB'!F79+'PWT+Mid+PB'!L79+'PWT+Mid+PB'!R79,"")</f>
        <v/>
      </c>
      <c r="G79" s="314" t="str">
        <f>IFERROR('PWT+Mid+PB'!G79+'PWT+Mid+PB'!M79+'PWT+Mid+PB'!S79,"")</f>
        <v/>
      </c>
      <c r="H79" s="314" t="str">
        <f>IFERROR('PWT+Mid+PB'!H79+'PWT+Mid+PB'!N79+'PWT+Mid+PB'!T79,"")</f>
        <v/>
      </c>
      <c r="I79" s="270" t="str">
        <f>IF(OR(ISNUMBER(D79),ISNUMBER(E79),ISNUMBER(#REF!),ISNUMBER(F79),ISNUMBER(G79),ISNUMBER(H79)),SUM(D79:H79),"")</f>
        <v/>
      </c>
    </row>
    <row r="80" spans="1:9" x14ac:dyDescent="0.3">
      <c r="A80" s="278" t="str">
        <f>'STUDENT DETAILS'!A81</f>
        <v/>
      </c>
      <c r="B80" s="278" t="str">
        <f>IF(ISNUMBER('STUDENT DETAILS'!D81),('STUDENT DETAILS'!D81),"")</f>
        <v/>
      </c>
      <c r="C80" s="279" t="str">
        <f>IF('STUDENT DETAILS'!C81&gt;0,'STUDENT DETAILS'!C81,"")</f>
        <v/>
      </c>
      <c r="D80" s="314" t="str">
        <f>IFERROR('PWT+Mid+PB'!D80+'PWT+Mid+PB'!J80+'PWT+Mid+PB'!P80,"")</f>
        <v/>
      </c>
      <c r="E80" s="314" t="str">
        <f>IFERROR('PWT+Mid+PB'!E80+'PWT+Mid+PB'!K80+'PWT+Mid+PB'!Q80,"")</f>
        <v/>
      </c>
      <c r="F80" s="314" t="str">
        <f>IFERROR('PWT+Mid+PB'!F80+'PWT+Mid+PB'!L80+'PWT+Mid+PB'!R80,"")</f>
        <v/>
      </c>
      <c r="G80" s="314" t="str">
        <f>IFERROR('PWT+Mid+PB'!G80+'PWT+Mid+PB'!M80+'PWT+Mid+PB'!S80,"")</f>
        <v/>
      </c>
      <c r="H80" s="314" t="str">
        <f>IFERROR('PWT+Mid+PB'!H80+'PWT+Mid+PB'!N80+'PWT+Mid+PB'!T80,"")</f>
        <v/>
      </c>
      <c r="I80" s="270" t="str">
        <f>IF(OR(ISNUMBER(D80),ISNUMBER(E80),ISNUMBER(#REF!),ISNUMBER(F80),ISNUMBER(G80),ISNUMBER(H80)),SUM(D80:H80),"")</f>
        <v/>
      </c>
    </row>
    <row r="81" spans="1:9" x14ac:dyDescent="0.3">
      <c r="A81" s="278" t="str">
        <f>'STUDENT DETAILS'!A82</f>
        <v/>
      </c>
      <c r="B81" s="278" t="str">
        <f>IF(ISNUMBER('STUDENT DETAILS'!D82),('STUDENT DETAILS'!D82),"")</f>
        <v/>
      </c>
      <c r="C81" s="279" t="str">
        <f>IF('STUDENT DETAILS'!C82&gt;0,'STUDENT DETAILS'!C82,"")</f>
        <v/>
      </c>
      <c r="D81" s="314" t="str">
        <f>IFERROR('PWT+Mid+PB'!D81+'PWT+Mid+PB'!J81+'PWT+Mid+PB'!P81,"")</f>
        <v/>
      </c>
      <c r="E81" s="314" t="str">
        <f>IFERROR('PWT+Mid+PB'!E81+'PWT+Mid+PB'!K81+'PWT+Mid+PB'!Q81,"")</f>
        <v/>
      </c>
      <c r="F81" s="314" t="str">
        <f>IFERROR('PWT+Mid+PB'!F81+'PWT+Mid+PB'!L81+'PWT+Mid+PB'!R81,"")</f>
        <v/>
      </c>
      <c r="G81" s="314" t="str">
        <f>IFERROR('PWT+Mid+PB'!G81+'PWT+Mid+PB'!M81+'PWT+Mid+PB'!S81,"")</f>
        <v/>
      </c>
      <c r="H81" s="314" t="str">
        <f>IFERROR('PWT+Mid+PB'!H81+'PWT+Mid+PB'!N81+'PWT+Mid+PB'!T81,"")</f>
        <v/>
      </c>
      <c r="I81" s="270" t="str">
        <f>IF(OR(ISNUMBER(D81),ISNUMBER(E81),ISNUMBER(#REF!),ISNUMBER(F81),ISNUMBER(G81),ISNUMBER(H81)),SUM(D81:H81),"")</f>
        <v/>
      </c>
    </row>
    <row r="82" spans="1:9" x14ac:dyDescent="0.3">
      <c r="A82" s="278" t="str">
        <f>'STUDENT DETAILS'!A83</f>
        <v/>
      </c>
      <c r="B82" s="278" t="str">
        <f>IF(ISNUMBER('STUDENT DETAILS'!D83),('STUDENT DETAILS'!D83),"")</f>
        <v/>
      </c>
      <c r="C82" s="279" t="str">
        <f>IF('STUDENT DETAILS'!C83&gt;0,'STUDENT DETAILS'!C83,"")</f>
        <v/>
      </c>
      <c r="D82" s="314" t="str">
        <f>IFERROR('PWT+Mid+PB'!D82+'PWT+Mid+PB'!J82+'PWT+Mid+PB'!P82,"")</f>
        <v/>
      </c>
      <c r="E82" s="314" t="str">
        <f>IFERROR('PWT+Mid+PB'!E82+'PWT+Mid+PB'!K82+'PWT+Mid+PB'!Q82,"")</f>
        <v/>
      </c>
      <c r="F82" s="314" t="str">
        <f>IFERROR('PWT+Mid+PB'!F82+'PWT+Mid+PB'!L82+'PWT+Mid+PB'!R82,"")</f>
        <v/>
      </c>
      <c r="G82" s="314" t="str">
        <f>IFERROR('PWT+Mid+PB'!G82+'PWT+Mid+PB'!M82+'PWT+Mid+PB'!S82,"")</f>
        <v/>
      </c>
      <c r="H82" s="314" t="str">
        <f>IFERROR('PWT+Mid+PB'!H82+'PWT+Mid+PB'!N82+'PWT+Mid+PB'!T82,"")</f>
        <v/>
      </c>
      <c r="I82" s="270" t="str">
        <f>IF(OR(ISNUMBER(D82),ISNUMBER(E82),ISNUMBER(#REF!),ISNUMBER(F82),ISNUMBER(G82),ISNUMBER(H82)),SUM(D82:H82),"")</f>
        <v/>
      </c>
    </row>
    <row r="83" spans="1:9" x14ac:dyDescent="0.3">
      <c r="A83" s="278" t="str">
        <f>'STUDENT DETAILS'!A84</f>
        <v/>
      </c>
      <c r="B83" s="278" t="str">
        <f>IF(ISNUMBER('STUDENT DETAILS'!D84),('STUDENT DETAILS'!D84),"")</f>
        <v/>
      </c>
      <c r="C83" s="279" t="str">
        <f>IF('STUDENT DETAILS'!C84&gt;0,'STUDENT DETAILS'!C84,"")</f>
        <v/>
      </c>
      <c r="D83" s="314" t="str">
        <f>IFERROR('PWT+Mid+PB'!D83+'PWT+Mid+PB'!J83+'PWT+Mid+PB'!P83,"")</f>
        <v/>
      </c>
      <c r="E83" s="314" t="str">
        <f>IFERROR('PWT+Mid+PB'!E83+'PWT+Mid+PB'!K83+'PWT+Mid+PB'!Q83,"")</f>
        <v/>
      </c>
      <c r="F83" s="314" t="str">
        <f>IFERROR('PWT+Mid+PB'!F83+'PWT+Mid+PB'!L83+'PWT+Mid+PB'!R83,"")</f>
        <v/>
      </c>
      <c r="G83" s="314" t="str">
        <f>IFERROR('PWT+Mid+PB'!G83+'PWT+Mid+PB'!M83+'PWT+Mid+PB'!S83,"")</f>
        <v/>
      </c>
      <c r="H83" s="314" t="str">
        <f>IFERROR('PWT+Mid+PB'!H83+'PWT+Mid+PB'!N83+'PWT+Mid+PB'!T83,"")</f>
        <v/>
      </c>
      <c r="I83" s="270" t="str">
        <f>IF(OR(ISNUMBER(D83),ISNUMBER(E83),ISNUMBER(#REF!),ISNUMBER(F83),ISNUMBER(G83),ISNUMBER(H83)),SUM(D83:H83),"")</f>
        <v/>
      </c>
    </row>
    <row r="84" spans="1:9" x14ac:dyDescent="0.3">
      <c r="A84" s="278" t="str">
        <f>'STUDENT DETAILS'!A85</f>
        <v/>
      </c>
      <c r="B84" s="278" t="str">
        <f>IF(ISNUMBER('STUDENT DETAILS'!D85),('STUDENT DETAILS'!D85),"")</f>
        <v/>
      </c>
      <c r="C84" s="279" t="str">
        <f>IF('STUDENT DETAILS'!C85&gt;0,'STUDENT DETAILS'!C85,"")</f>
        <v/>
      </c>
      <c r="D84" s="314" t="str">
        <f>IFERROR('PWT+Mid+PB'!D84+'PWT+Mid+PB'!J84+'PWT+Mid+PB'!P84,"")</f>
        <v/>
      </c>
      <c r="E84" s="314" t="str">
        <f>IFERROR('PWT+Mid+PB'!E84+'PWT+Mid+PB'!K84+'PWT+Mid+PB'!Q84,"")</f>
        <v/>
      </c>
      <c r="F84" s="314" t="str">
        <f>IFERROR('PWT+Mid+PB'!F84+'PWT+Mid+PB'!L84+'PWT+Mid+PB'!R84,"")</f>
        <v/>
      </c>
      <c r="G84" s="314" t="str">
        <f>IFERROR('PWT+Mid+PB'!G84+'PWT+Mid+PB'!M84+'PWT+Mid+PB'!S84,"")</f>
        <v/>
      </c>
      <c r="H84" s="314" t="str">
        <f>IFERROR('PWT+Mid+PB'!H84+'PWT+Mid+PB'!N84+'PWT+Mid+PB'!T84,"")</f>
        <v/>
      </c>
      <c r="I84" s="270" t="str">
        <f>IF(OR(ISNUMBER(D84),ISNUMBER(E84),ISNUMBER(#REF!),ISNUMBER(F84),ISNUMBER(G84),ISNUMBER(H84)),SUM(D84:H84),"")</f>
        <v/>
      </c>
    </row>
    <row r="85" spans="1:9" x14ac:dyDescent="0.3">
      <c r="A85" s="278" t="str">
        <f>'STUDENT DETAILS'!A86</f>
        <v/>
      </c>
      <c r="B85" s="278" t="str">
        <f>IF(ISNUMBER('STUDENT DETAILS'!D86),('STUDENT DETAILS'!D86),"")</f>
        <v/>
      </c>
      <c r="C85" s="279" t="str">
        <f>IF('STUDENT DETAILS'!C86&gt;0,'STUDENT DETAILS'!C86,"")</f>
        <v/>
      </c>
      <c r="D85" s="314" t="str">
        <f>IFERROR('PWT+Mid+PB'!D85+'PWT+Mid+PB'!J85+'PWT+Mid+PB'!P85,"")</f>
        <v/>
      </c>
      <c r="E85" s="314" t="str">
        <f>IFERROR('PWT+Mid+PB'!E85+'PWT+Mid+PB'!K85+'PWT+Mid+PB'!Q85,"")</f>
        <v/>
      </c>
      <c r="F85" s="314" t="str">
        <f>IFERROR('PWT+Mid+PB'!F85+'PWT+Mid+PB'!L85+'PWT+Mid+PB'!R85,"")</f>
        <v/>
      </c>
      <c r="G85" s="314" t="str">
        <f>IFERROR('PWT+Mid+PB'!G85+'PWT+Mid+PB'!M85+'PWT+Mid+PB'!S85,"")</f>
        <v/>
      </c>
      <c r="H85" s="314" t="str">
        <f>IFERROR('PWT+Mid+PB'!H85+'PWT+Mid+PB'!N85+'PWT+Mid+PB'!T85,"")</f>
        <v/>
      </c>
      <c r="I85" s="270" t="str">
        <f>IF(OR(ISNUMBER(D85),ISNUMBER(E85),ISNUMBER(#REF!),ISNUMBER(F85),ISNUMBER(G85),ISNUMBER(H85)),SUM(D85:H85),"")</f>
        <v/>
      </c>
    </row>
    <row r="86" spans="1:9" x14ac:dyDescent="0.3">
      <c r="A86" s="278" t="str">
        <f>'STUDENT DETAILS'!A87</f>
        <v/>
      </c>
      <c r="B86" s="278" t="str">
        <f>IF(ISNUMBER('STUDENT DETAILS'!D87),('STUDENT DETAILS'!D87),"")</f>
        <v/>
      </c>
      <c r="C86" s="279" t="str">
        <f>IF('STUDENT DETAILS'!C87&gt;0,'STUDENT DETAILS'!C87,"")</f>
        <v/>
      </c>
      <c r="D86" s="314" t="str">
        <f>IFERROR('PWT+Mid+PB'!D86+'PWT+Mid+PB'!J86+'PWT+Mid+PB'!P86,"")</f>
        <v/>
      </c>
      <c r="E86" s="314" t="str">
        <f>IFERROR('PWT+Mid+PB'!E86+'PWT+Mid+PB'!K86+'PWT+Mid+PB'!Q86,"")</f>
        <v/>
      </c>
      <c r="F86" s="314" t="str">
        <f>IFERROR('PWT+Mid+PB'!F86+'PWT+Mid+PB'!L86+'PWT+Mid+PB'!R86,"")</f>
        <v/>
      </c>
      <c r="G86" s="314" t="str">
        <f>IFERROR('PWT+Mid+PB'!G86+'PWT+Mid+PB'!M86+'PWT+Mid+PB'!S86,"")</f>
        <v/>
      </c>
      <c r="H86" s="314" t="str">
        <f>IFERROR('PWT+Mid+PB'!H86+'PWT+Mid+PB'!N86+'PWT+Mid+PB'!T86,"")</f>
        <v/>
      </c>
      <c r="I86" s="270" t="str">
        <f>IF(OR(ISNUMBER(D86),ISNUMBER(E86),ISNUMBER(#REF!),ISNUMBER(F86),ISNUMBER(G86),ISNUMBER(H86)),SUM(D86:H86),"")</f>
        <v/>
      </c>
    </row>
    <row r="87" spans="1:9" x14ac:dyDescent="0.3">
      <c r="A87" s="278" t="str">
        <f>'STUDENT DETAILS'!A88</f>
        <v/>
      </c>
      <c r="B87" s="278" t="str">
        <f>IF(ISNUMBER('STUDENT DETAILS'!D88),('STUDENT DETAILS'!D88),"")</f>
        <v/>
      </c>
      <c r="C87" s="279" t="str">
        <f>IF('STUDENT DETAILS'!C88&gt;0,'STUDENT DETAILS'!C88,"")</f>
        <v/>
      </c>
      <c r="D87" s="314" t="str">
        <f>IFERROR('PWT+Mid+PB'!D87+'PWT+Mid+PB'!J87+'PWT+Mid+PB'!P87,"")</f>
        <v/>
      </c>
      <c r="E87" s="314" t="str">
        <f>IFERROR('PWT+Mid+PB'!E87+'PWT+Mid+PB'!K87+'PWT+Mid+PB'!Q87,"")</f>
        <v/>
      </c>
      <c r="F87" s="314" t="str">
        <f>IFERROR('PWT+Mid+PB'!F87+'PWT+Mid+PB'!L87+'PWT+Mid+PB'!R87,"")</f>
        <v/>
      </c>
      <c r="G87" s="314" t="str">
        <f>IFERROR('PWT+Mid+PB'!G87+'PWT+Mid+PB'!M87+'PWT+Mid+PB'!S87,"")</f>
        <v/>
      </c>
      <c r="H87" s="314" t="str">
        <f>IFERROR('PWT+Mid+PB'!H87+'PWT+Mid+PB'!N87+'PWT+Mid+PB'!T87,"")</f>
        <v/>
      </c>
      <c r="I87" s="270" t="str">
        <f>IF(OR(ISNUMBER(D87),ISNUMBER(E87),ISNUMBER(#REF!),ISNUMBER(F87),ISNUMBER(G87),ISNUMBER(H87)),SUM(D87:H87),"")</f>
        <v/>
      </c>
    </row>
    <row r="88" spans="1:9" x14ac:dyDescent="0.3">
      <c r="A88" s="278" t="str">
        <f>'STUDENT DETAILS'!A89</f>
        <v/>
      </c>
      <c r="B88" s="278" t="str">
        <f>IF(ISNUMBER('STUDENT DETAILS'!D89),('STUDENT DETAILS'!D89),"")</f>
        <v/>
      </c>
      <c r="C88" s="279" t="str">
        <f>IF('STUDENT DETAILS'!C89&gt;0,'STUDENT DETAILS'!C89,"")</f>
        <v/>
      </c>
      <c r="D88" s="314" t="str">
        <f>IFERROR('PWT+Mid+PB'!D88+'PWT+Mid+PB'!J88+'PWT+Mid+PB'!P88,"")</f>
        <v/>
      </c>
      <c r="E88" s="314" t="str">
        <f>IFERROR('PWT+Mid+PB'!E88+'PWT+Mid+PB'!K88+'PWT+Mid+PB'!Q88,"")</f>
        <v/>
      </c>
      <c r="F88" s="314" t="str">
        <f>IFERROR('PWT+Mid+PB'!F88+'PWT+Mid+PB'!L88+'PWT+Mid+PB'!R88,"")</f>
        <v/>
      </c>
      <c r="G88" s="314" t="str">
        <f>IFERROR('PWT+Mid+PB'!G88+'PWT+Mid+PB'!M88+'PWT+Mid+PB'!S88,"")</f>
        <v/>
      </c>
      <c r="H88" s="314" t="str">
        <f>IFERROR('PWT+Mid+PB'!H88+'PWT+Mid+PB'!N88+'PWT+Mid+PB'!T88,"")</f>
        <v/>
      </c>
      <c r="I88" s="270" t="str">
        <f>IF(OR(ISNUMBER(D88),ISNUMBER(E88),ISNUMBER(#REF!),ISNUMBER(F88),ISNUMBER(G88),ISNUMBER(H88)),SUM(D88:H88),"")</f>
        <v/>
      </c>
    </row>
    <row r="89" spans="1:9" x14ac:dyDescent="0.3">
      <c r="A89" s="278" t="str">
        <f>'STUDENT DETAILS'!A90</f>
        <v/>
      </c>
      <c r="B89" s="278" t="str">
        <f>IF(ISNUMBER('STUDENT DETAILS'!D90),('STUDENT DETAILS'!D90),"")</f>
        <v/>
      </c>
      <c r="C89" s="279" t="str">
        <f>IF('STUDENT DETAILS'!C90&gt;0,'STUDENT DETAILS'!C90,"")</f>
        <v/>
      </c>
      <c r="D89" s="314" t="str">
        <f>IFERROR('PWT+Mid+PB'!D89+'PWT+Mid+PB'!J89+'PWT+Mid+PB'!P89,"")</f>
        <v/>
      </c>
      <c r="E89" s="314" t="str">
        <f>IFERROR('PWT+Mid+PB'!E89+'PWT+Mid+PB'!K89+'PWT+Mid+PB'!Q89,"")</f>
        <v/>
      </c>
      <c r="F89" s="314" t="str">
        <f>IFERROR('PWT+Mid+PB'!F89+'PWT+Mid+PB'!L89+'PWT+Mid+PB'!R89,"")</f>
        <v/>
      </c>
      <c r="G89" s="314" t="str">
        <f>IFERROR('PWT+Mid+PB'!G89+'PWT+Mid+PB'!M89+'PWT+Mid+PB'!S89,"")</f>
        <v/>
      </c>
      <c r="H89" s="314" t="str">
        <f>IFERROR('PWT+Mid+PB'!H89+'PWT+Mid+PB'!N89+'PWT+Mid+PB'!T89,"")</f>
        <v/>
      </c>
      <c r="I89" s="270" t="str">
        <f>IF(OR(ISNUMBER(D89),ISNUMBER(E89),ISNUMBER(#REF!),ISNUMBER(F89),ISNUMBER(G89),ISNUMBER(H89)),SUM(D89:H89),"")</f>
        <v/>
      </c>
    </row>
    <row r="90" spans="1:9" x14ac:dyDescent="0.3">
      <c r="A90" s="278" t="str">
        <f>'STUDENT DETAILS'!A91</f>
        <v/>
      </c>
      <c r="B90" s="278" t="str">
        <f>IF(ISNUMBER('STUDENT DETAILS'!D91),('STUDENT DETAILS'!D91),"")</f>
        <v/>
      </c>
      <c r="C90" s="279" t="str">
        <f>IF('STUDENT DETAILS'!C91&gt;0,'STUDENT DETAILS'!C91,"")</f>
        <v/>
      </c>
      <c r="D90" s="314" t="str">
        <f>IFERROR('PWT+Mid+PB'!D90+'PWT+Mid+PB'!J90+'PWT+Mid+PB'!P90,"")</f>
        <v/>
      </c>
      <c r="E90" s="314" t="str">
        <f>IFERROR('PWT+Mid+PB'!E90+'PWT+Mid+PB'!K90+'PWT+Mid+PB'!Q90,"")</f>
        <v/>
      </c>
      <c r="F90" s="314" t="str">
        <f>IFERROR('PWT+Mid+PB'!F90+'PWT+Mid+PB'!L90+'PWT+Mid+PB'!R90,"")</f>
        <v/>
      </c>
      <c r="G90" s="314" t="str">
        <f>IFERROR('PWT+Mid+PB'!G90+'PWT+Mid+PB'!M90+'PWT+Mid+PB'!S90,"")</f>
        <v/>
      </c>
      <c r="H90" s="314" t="str">
        <f>IFERROR('PWT+Mid+PB'!H90+'PWT+Mid+PB'!N90+'PWT+Mid+PB'!T90,"")</f>
        <v/>
      </c>
      <c r="I90" s="270" t="str">
        <f>IF(OR(ISNUMBER(D90),ISNUMBER(E90),ISNUMBER(#REF!),ISNUMBER(F90),ISNUMBER(G90),ISNUMBER(H90)),SUM(D90:H90),"")</f>
        <v/>
      </c>
    </row>
    <row r="91" spans="1:9" x14ac:dyDescent="0.3">
      <c r="A91" s="278" t="str">
        <f>'STUDENT DETAILS'!A92</f>
        <v/>
      </c>
      <c r="B91" s="278" t="str">
        <f>IF(ISNUMBER('STUDENT DETAILS'!D92),('STUDENT DETAILS'!D92),"")</f>
        <v/>
      </c>
      <c r="C91" s="279" t="str">
        <f>IF('STUDENT DETAILS'!C92&gt;0,'STUDENT DETAILS'!C92,"")</f>
        <v/>
      </c>
      <c r="D91" s="314" t="str">
        <f>IFERROR('PWT+Mid+PB'!D91+'PWT+Mid+PB'!J91+'PWT+Mid+PB'!P91,"")</f>
        <v/>
      </c>
      <c r="E91" s="314" t="str">
        <f>IFERROR('PWT+Mid+PB'!E91+'PWT+Mid+PB'!K91+'PWT+Mid+PB'!Q91,"")</f>
        <v/>
      </c>
      <c r="F91" s="314" t="str">
        <f>IFERROR('PWT+Mid+PB'!F91+'PWT+Mid+PB'!L91+'PWT+Mid+PB'!R91,"")</f>
        <v/>
      </c>
      <c r="G91" s="314" t="str">
        <f>IFERROR('PWT+Mid+PB'!G91+'PWT+Mid+PB'!M91+'PWT+Mid+PB'!S91,"")</f>
        <v/>
      </c>
      <c r="H91" s="314" t="str">
        <f>IFERROR('PWT+Mid+PB'!H91+'PWT+Mid+PB'!N91+'PWT+Mid+PB'!T91,"")</f>
        <v/>
      </c>
      <c r="I91" s="270" t="str">
        <f>IF(OR(ISNUMBER(D91),ISNUMBER(E91),ISNUMBER(#REF!),ISNUMBER(F91),ISNUMBER(G91),ISNUMBER(H91)),SUM(D91:H91),"")</f>
        <v/>
      </c>
    </row>
    <row r="92" spans="1:9" x14ac:dyDescent="0.3">
      <c r="A92" s="278" t="str">
        <f>'STUDENT DETAILS'!A93</f>
        <v/>
      </c>
      <c r="B92" s="278" t="str">
        <f>IF(ISNUMBER('STUDENT DETAILS'!D93),('STUDENT DETAILS'!D93),"")</f>
        <v/>
      </c>
      <c r="C92" s="279" t="str">
        <f>IF('STUDENT DETAILS'!C93&gt;0,'STUDENT DETAILS'!C93,"")</f>
        <v/>
      </c>
      <c r="D92" s="314" t="str">
        <f>IFERROR('PWT+Mid+PB'!D92+'PWT+Mid+PB'!J92+'PWT+Mid+PB'!P92,"")</f>
        <v/>
      </c>
      <c r="E92" s="314" t="str">
        <f>IFERROR('PWT+Mid+PB'!E92+'PWT+Mid+PB'!K92+'PWT+Mid+PB'!Q92,"")</f>
        <v/>
      </c>
      <c r="F92" s="314" t="str">
        <f>IFERROR('PWT+Mid+PB'!F92+'PWT+Mid+PB'!L92+'PWT+Mid+PB'!R92,"")</f>
        <v/>
      </c>
      <c r="G92" s="314" t="str">
        <f>IFERROR('PWT+Mid+PB'!G92+'PWT+Mid+PB'!M92+'PWT+Mid+PB'!S92,"")</f>
        <v/>
      </c>
      <c r="H92" s="314" t="str">
        <f>IFERROR('PWT+Mid+PB'!H92+'PWT+Mid+PB'!N92+'PWT+Mid+PB'!T92,"")</f>
        <v/>
      </c>
      <c r="I92" s="270" t="str">
        <f>IF(OR(ISNUMBER(D92),ISNUMBER(E92),ISNUMBER(#REF!),ISNUMBER(F92),ISNUMBER(G92),ISNUMBER(H92)),SUM(D92:H92),"")</f>
        <v/>
      </c>
    </row>
    <row r="93" spans="1:9" x14ac:dyDescent="0.3">
      <c r="A93" s="278" t="str">
        <f>'STUDENT DETAILS'!A94</f>
        <v/>
      </c>
      <c r="B93" s="278" t="str">
        <f>IF(ISNUMBER('STUDENT DETAILS'!D94),('STUDENT DETAILS'!D94),"")</f>
        <v/>
      </c>
      <c r="C93" s="279" t="str">
        <f>IF('STUDENT DETAILS'!C94&gt;0,'STUDENT DETAILS'!C94,"")</f>
        <v/>
      </c>
      <c r="D93" s="314" t="str">
        <f>IFERROR('PWT+Mid+PB'!D93+'PWT+Mid+PB'!J93+'PWT+Mid+PB'!P93,"")</f>
        <v/>
      </c>
      <c r="E93" s="314" t="str">
        <f>IFERROR('PWT+Mid+PB'!E93+'PWT+Mid+PB'!K93+'PWT+Mid+PB'!Q93,"")</f>
        <v/>
      </c>
      <c r="F93" s="314" t="str">
        <f>IFERROR('PWT+Mid+PB'!F93+'PWT+Mid+PB'!L93+'PWT+Mid+PB'!R93,"")</f>
        <v/>
      </c>
      <c r="G93" s="314" t="str">
        <f>IFERROR('PWT+Mid+PB'!G93+'PWT+Mid+PB'!M93+'PWT+Mid+PB'!S93,"")</f>
        <v/>
      </c>
      <c r="H93" s="314" t="str">
        <f>IFERROR('PWT+Mid+PB'!H93+'PWT+Mid+PB'!N93+'PWT+Mid+PB'!T93,"")</f>
        <v/>
      </c>
      <c r="I93" s="270" t="str">
        <f>IF(OR(ISNUMBER(D93),ISNUMBER(E93),ISNUMBER(#REF!),ISNUMBER(F93),ISNUMBER(G93),ISNUMBER(H93)),SUM(D93:H93),"")</f>
        <v/>
      </c>
    </row>
    <row r="94" spans="1:9" x14ac:dyDescent="0.3">
      <c r="A94" s="278" t="str">
        <f>'STUDENT DETAILS'!A95</f>
        <v/>
      </c>
      <c r="B94" s="278" t="str">
        <f>IF(ISNUMBER('STUDENT DETAILS'!D95),('STUDENT DETAILS'!D95),"")</f>
        <v/>
      </c>
      <c r="C94" s="279" t="str">
        <f>IF('STUDENT DETAILS'!C95&gt;0,'STUDENT DETAILS'!C95,"")</f>
        <v/>
      </c>
      <c r="D94" s="314" t="str">
        <f>IFERROR('PWT+Mid+PB'!D94+'PWT+Mid+PB'!J94+'PWT+Mid+PB'!P94,"")</f>
        <v/>
      </c>
      <c r="E94" s="314" t="str">
        <f>IFERROR('PWT+Mid+PB'!E94+'PWT+Mid+PB'!K94+'PWT+Mid+PB'!Q94,"")</f>
        <v/>
      </c>
      <c r="F94" s="314" t="str">
        <f>IFERROR('PWT+Mid+PB'!F94+'PWT+Mid+PB'!L94+'PWT+Mid+PB'!R94,"")</f>
        <v/>
      </c>
      <c r="G94" s="314" t="str">
        <f>IFERROR('PWT+Mid+PB'!G94+'PWT+Mid+PB'!M94+'PWT+Mid+PB'!S94,"")</f>
        <v/>
      </c>
      <c r="H94" s="314" t="str">
        <f>IFERROR('PWT+Mid+PB'!H94+'PWT+Mid+PB'!N94+'PWT+Mid+PB'!T94,"")</f>
        <v/>
      </c>
      <c r="I94" s="270" t="str">
        <f>IF(OR(ISNUMBER(D94),ISNUMBER(E94),ISNUMBER(#REF!),ISNUMBER(F94),ISNUMBER(G94),ISNUMBER(H94)),SUM(D94:H94),"")</f>
        <v/>
      </c>
    </row>
    <row r="95" spans="1:9" x14ac:dyDescent="0.3">
      <c r="A95" s="278" t="str">
        <f>'STUDENT DETAILS'!A96</f>
        <v/>
      </c>
      <c r="B95" s="278" t="str">
        <f>IF(ISNUMBER('STUDENT DETAILS'!D96),('STUDENT DETAILS'!D96),"")</f>
        <v/>
      </c>
      <c r="C95" s="279" t="str">
        <f>IF('STUDENT DETAILS'!C96&gt;0,'STUDENT DETAILS'!C96,"")</f>
        <v/>
      </c>
      <c r="D95" s="314" t="str">
        <f>IFERROR('PWT+Mid+PB'!D95+'PWT+Mid+PB'!J95+'PWT+Mid+PB'!P95,"")</f>
        <v/>
      </c>
      <c r="E95" s="314" t="str">
        <f>IFERROR('PWT+Mid+PB'!E95+'PWT+Mid+PB'!K95+'PWT+Mid+PB'!Q95,"")</f>
        <v/>
      </c>
      <c r="F95" s="314" t="str">
        <f>IFERROR('PWT+Mid+PB'!F95+'PWT+Mid+PB'!L95+'PWT+Mid+PB'!R95,"")</f>
        <v/>
      </c>
      <c r="G95" s="314" t="str">
        <f>IFERROR('PWT+Mid+PB'!G95+'PWT+Mid+PB'!M95+'PWT+Mid+PB'!S95,"")</f>
        <v/>
      </c>
      <c r="H95" s="314" t="str">
        <f>IFERROR('PWT+Mid+PB'!H95+'PWT+Mid+PB'!N95+'PWT+Mid+PB'!T95,"")</f>
        <v/>
      </c>
      <c r="I95" s="270" t="str">
        <f>IF(OR(ISNUMBER(D95),ISNUMBER(E95),ISNUMBER(#REF!),ISNUMBER(F95),ISNUMBER(G95),ISNUMBER(H95)),SUM(D95:H95),"")</f>
        <v/>
      </c>
    </row>
    <row r="96" spans="1:9" x14ac:dyDescent="0.3">
      <c r="A96" s="278" t="str">
        <f>'STUDENT DETAILS'!A97</f>
        <v/>
      </c>
      <c r="B96" s="278" t="str">
        <f>IF(ISNUMBER('STUDENT DETAILS'!D97),('STUDENT DETAILS'!D97),"")</f>
        <v/>
      </c>
      <c r="C96" s="279" t="str">
        <f>IF('STUDENT DETAILS'!C97&gt;0,'STUDENT DETAILS'!C97,"")</f>
        <v/>
      </c>
      <c r="D96" s="314" t="str">
        <f>IFERROR('PWT+Mid+PB'!D96+'PWT+Mid+PB'!J96+'PWT+Mid+PB'!P96,"")</f>
        <v/>
      </c>
      <c r="E96" s="314" t="str">
        <f>IFERROR('PWT+Mid+PB'!E96+'PWT+Mid+PB'!K96+'PWT+Mid+PB'!Q96,"")</f>
        <v/>
      </c>
      <c r="F96" s="314" t="str">
        <f>IFERROR('PWT+Mid+PB'!F96+'PWT+Mid+PB'!L96+'PWT+Mid+PB'!R96,"")</f>
        <v/>
      </c>
      <c r="G96" s="314" t="str">
        <f>IFERROR('PWT+Mid+PB'!G96+'PWT+Mid+PB'!M96+'PWT+Mid+PB'!S96,"")</f>
        <v/>
      </c>
      <c r="H96" s="314" t="str">
        <f>IFERROR('PWT+Mid+PB'!H96+'PWT+Mid+PB'!N96+'PWT+Mid+PB'!T96,"")</f>
        <v/>
      </c>
      <c r="I96" s="270" t="str">
        <f>IF(OR(ISNUMBER(D96),ISNUMBER(E96),ISNUMBER(#REF!),ISNUMBER(F96),ISNUMBER(G96),ISNUMBER(H96)),SUM(D96:H96),"")</f>
        <v/>
      </c>
    </row>
    <row r="97" spans="1:9" x14ac:dyDescent="0.3">
      <c r="A97" s="278" t="str">
        <f>'STUDENT DETAILS'!A98</f>
        <v/>
      </c>
      <c r="B97" s="278" t="str">
        <f>IF(ISNUMBER('STUDENT DETAILS'!D98),('STUDENT DETAILS'!D98),"")</f>
        <v/>
      </c>
      <c r="C97" s="279" t="str">
        <f>IF('STUDENT DETAILS'!C98&gt;0,'STUDENT DETAILS'!C98,"")</f>
        <v/>
      </c>
      <c r="D97" s="314" t="str">
        <f>IFERROR('PWT+Mid+PB'!D97+'PWT+Mid+PB'!J97+'PWT+Mid+PB'!P97,"")</f>
        <v/>
      </c>
      <c r="E97" s="314" t="str">
        <f>IFERROR('PWT+Mid+PB'!E97+'PWT+Mid+PB'!K97+'PWT+Mid+PB'!Q97,"")</f>
        <v/>
      </c>
      <c r="F97" s="314" t="str">
        <f>IFERROR('PWT+Mid+PB'!F97+'PWT+Mid+PB'!L97+'PWT+Mid+PB'!R97,"")</f>
        <v/>
      </c>
      <c r="G97" s="314" t="str">
        <f>IFERROR('PWT+Mid+PB'!G97+'PWT+Mid+PB'!M97+'PWT+Mid+PB'!S97,"")</f>
        <v/>
      </c>
      <c r="H97" s="314" t="str">
        <f>IFERROR('PWT+Mid+PB'!H97+'PWT+Mid+PB'!N97+'PWT+Mid+PB'!T97,"")</f>
        <v/>
      </c>
      <c r="I97" s="270" t="str">
        <f>IF(OR(ISNUMBER(D97),ISNUMBER(E97),ISNUMBER(#REF!),ISNUMBER(F97),ISNUMBER(G97),ISNUMBER(H97)),SUM(D97:H97),"")</f>
        <v/>
      </c>
    </row>
    <row r="98" spans="1:9" x14ac:dyDescent="0.3">
      <c r="A98" s="278" t="str">
        <f>'STUDENT DETAILS'!A99</f>
        <v/>
      </c>
      <c r="B98" s="278" t="str">
        <f>IF(ISNUMBER('STUDENT DETAILS'!D99),('STUDENT DETAILS'!D99),"")</f>
        <v/>
      </c>
      <c r="C98" s="279" t="str">
        <f>IF('STUDENT DETAILS'!C99&gt;0,'STUDENT DETAILS'!C99,"")</f>
        <v/>
      </c>
      <c r="D98" s="314" t="str">
        <f>IFERROR('PWT+Mid+PB'!D98+'PWT+Mid+PB'!J98+'PWT+Mid+PB'!P98,"")</f>
        <v/>
      </c>
      <c r="E98" s="314" t="str">
        <f>IFERROR('PWT+Mid+PB'!E98+'PWT+Mid+PB'!K98+'PWT+Mid+PB'!Q98,"")</f>
        <v/>
      </c>
      <c r="F98" s="314" t="str">
        <f>IFERROR('PWT+Mid+PB'!F98+'PWT+Mid+PB'!L98+'PWT+Mid+PB'!R98,"")</f>
        <v/>
      </c>
      <c r="G98" s="314" t="str">
        <f>IFERROR('PWT+Mid+PB'!G98+'PWT+Mid+PB'!M98+'PWT+Mid+PB'!S98,"")</f>
        <v/>
      </c>
      <c r="H98" s="314" t="str">
        <f>IFERROR('PWT+Mid+PB'!H98+'PWT+Mid+PB'!N98+'PWT+Mid+PB'!T98,"")</f>
        <v/>
      </c>
      <c r="I98" s="270" t="str">
        <f>IF(OR(ISNUMBER(D98),ISNUMBER(E98),ISNUMBER(#REF!),ISNUMBER(F98),ISNUMBER(G98),ISNUMBER(H98)),SUM(D98:H98),"")</f>
        <v/>
      </c>
    </row>
    <row r="99" spans="1:9" x14ac:dyDescent="0.3">
      <c r="A99" s="278" t="str">
        <f>'STUDENT DETAILS'!A100</f>
        <v/>
      </c>
      <c r="B99" s="278" t="str">
        <f>IF(ISNUMBER('STUDENT DETAILS'!D100),('STUDENT DETAILS'!D100),"")</f>
        <v/>
      </c>
      <c r="C99" s="279" t="str">
        <f>IF('STUDENT DETAILS'!C100&gt;0,'STUDENT DETAILS'!C100,"")</f>
        <v/>
      </c>
      <c r="D99" s="314" t="str">
        <f>IFERROR('PWT+Mid+PB'!D99+'PWT+Mid+PB'!J99+'PWT+Mid+PB'!P99,"")</f>
        <v/>
      </c>
      <c r="E99" s="314" t="str">
        <f>IFERROR('PWT+Mid+PB'!E99+'PWT+Mid+PB'!K99+'PWT+Mid+PB'!Q99,"")</f>
        <v/>
      </c>
      <c r="F99" s="314" t="str">
        <f>IFERROR('PWT+Mid+PB'!F99+'PWT+Mid+PB'!L99+'PWT+Mid+PB'!R99,"")</f>
        <v/>
      </c>
      <c r="G99" s="314" t="str">
        <f>IFERROR('PWT+Mid+PB'!G99+'PWT+Mid+PB'!M99+'PWT+Mid+PB'!S99,"")</f>
        <v/>
      </c>
      <c r="H99" s="314" t="str">
        <f>IFERROR('PWT+Mid+PB'!H99+'PWT+Mid+PB'!N99+'PWT+Mid+PB'!T99,"")</f>
        <v/>
      </c>
      <c r="I99" s="270" t="str">
        <f>IF(OR(ISNUMBER(D99),ISNUMBER(E99),ISNUMBER(#REF!),ISNUMBER(F99),ISNUMBER(G99),ISNUMBER(H99)),SUM(D99:H99),"")</f>
        <v/>
      </c>
    </row>
    <row r="100" spans="1:9" x14ac:dyDescent="0.3">
      <c r="A100" s="278" t="str">
        <f>'STUDENT DETAILS'!A101</f>
        <v/>
      </c>
      <c r="B100" s="278" t="str">
        <f>IF(ISNUMBER('STUDENT DETAILS'!D101),('STUDENT DETAILS'!D101),"")</f>
        <v/>
      </c>
      <c r="C100" s="279" t="str">
        <f>IF('STUDENT DETAILS'!C101&gt;0,'STUDENT DETAILS'!C101,"")</f>
        <v/>
      </c>
      <c r="D100" s="314" t="str">
        <f>IFERROR('PWT+Mid+PB'!D100+'PWT+Mid+PB'!J100+'PWT+Mid+PB'!P100,"")</f>
        <v/>
      </c>
      <c r="E100" s="314" t="str">
        <f>IFERROR('PWT+Mid+PB'!E100+'PWT+Mid+PB'!K100+'PWT+Mid+PB'!Q100,"")</f>
        <v/>
      </c>
      <c r="F100" s="314" t="str">
        <f>IFERROR('PWT+Mid+PB'!F100+'PWT+Mid+PB'!L100+'PWT+Mid+PB'!R100,"")</f>
        <v/>
      </c>
      <c r="G100" s="314" t="str">
        <f>IFERROR('PWT+Mid+PB'!G100+'PWT+Mid+PB'!M100+'PWT+Mid+PB'!S100,"")</f>
        <v/>
      </c>
      <c r="H100" s="314" t="str">
        <f>IFERROR('PWT+Mid+PB'!H100+'PWT+Mid+PB'!N100+'PWT+Mid+PB'!T100,"")</f>
        <v/>
      </c>
      <c r="I100" s="270" t="str">
        <f>IF(OR(ISNUMBER(D100),ISNUMBER(E100),ISNUMBER(#REF!),ISNUMBER(F100),ISNUMBER(G100),ISNUMBER(H100)),SUM(D100:H100),"")</f>
        <v/>
      </c>
    </row>
    <row r="101" spans="1:9" x14ac:dyDescent="0.3">
      <c r="A101" s="278" t="str">
        <f>'STUDENT DETAILS'!A102</f>
        <v/>
      </c>
      <c r="B101" s="278" t="str">
        <f>IF(ISNUMBER('STUDENT DETAILS'!D102),('STUDENT DETAILS'!D102),"")</f>
        <v/>
      </c>
      <c r="C101" s="279" t="str">
        <f>IF('STUDENT DETAILS'!C102&gt;0,'STUDENT DETAILS'!C102,"")</f>
        <v/>
      </c>
      <c r="D101" s="314" t="str">
        <f>IFERROR('PWT+Mid+PB'!D101+'PWT+Mid+PB'!J101+'PWT+Mid+PB'!P101,"")</f>
        <v/>
      </c>
      <c r="E101" s="314" t="str">
        <f>IFERROR('PWT+Mid+PB'!E101+'PWT+Mid+PB'!K101+'PWT+Mid+PB'!Q101,"")</f>
        <v/>
      </c>
      <c r="F101" s="314" t="str">
        <f>IFERROR('PWT+Mid+PB'!F101+'PWT+Mid+PB'!L101+'PWT+Mid+PB'!R101,"")</f>
        <v/>
      </c>
      <c r="G101" s="314" t="str">
        <f>IFERROR('PWT+Mid+PB'!G101+'PWT+Mid+PB'!M101+'PWT+Mid+PB'!S101,"")</f>
        <v/>
      </c>
      <c r="H101" s="314" t="str">
        <f>IFERROR('PWT+Mid+PB'!H101+'PWT+Mid+PB'!N101+'PWT+Mid+PB'!T101,"")</f>
        <v/>
      </c>
      <c r="I101" s="270" t="str">
        <f>IF(OR(ISNUMBER(D101),ISNUMBER(E101),ISNUMBER(#REF!),ISNUMBER(F101),ISNUMBER(G101),ISNUMBER(H101)),SUM(D101:H101),"")</f>
        <v/>
      </c>
    </row>
    <row r="102" spans="1:9" x14ac:dyDescent="0.3">
      <c r="A102" s="278" t="str">
        <f>'STUDENT DETAILS'!A103</f>
        <v/>
      </c>
      <c r="B102" s="278" t="str">
        <f>IF(ISNUMBER('STUDENT DETAILS'!D103),('STUDENT DETAILS'!D103),"")</f>
        <v/>
      </c>
      <c r="C102" s="279" t="str">
        <f>IF('STUDENT DETAILS'!C103&gt;0,'STUDENT DETAILS'!C103,"")</f>
        <v/>
      </c>
      <c r="D102" s="314" t="str">
        <f>IFERROR('PWT+Mid+PB'!D102+'PWT+Mid+PB'!J102+'PWT+Mid+PB'!P102,"")</f>
        <v/>
      </c>
      <c r="E102" s="314" t="str">
        <f>IFERROR('PWT+Mid+PB'!E102+'PWT+Mid+PB'!K102+'PWT+Mid+PB'!Q102,"")</f>
        <v/>
      </c>
      <c r="F102" s="314" t="str">
        <f>IFERROR('PWT+Mid+PB'!F102+'PWT+Mid+PB'!L102+'PWT+Mid+PB'!R102,"")</f>
        <v/>
      </c>
      <c r="G102" s="314" t="str">
        <f>IFERROR('PWT+Mid+PB'!G102+'PWT+Mid+PB'!M102+'PWT+Mid+PB'!S102,"")</f>
        <v/>
      </c>
      <c r="H102" s="314" t="str">
        <f>IFERROR('PWT+Mid+PB'!H102+'PWT+Mid+PB'!N102+'PWT+Mid+PB'!T102,"")</f>
        <v/>
      </c>
      <c r="I102" s="270" t="str">
        <f>IF(OR(ISNUMBER(D102),ISNUMBER(E102),ISNUMBER(#REF!),ISNUMBER(F102),ISNUMBER(G102),ISNUMBER(H102)),SUM(D102:H102),"")</f>
        <v/>
      </c>
    </row>
    <row r="103" spans="1:9" x14ac:dyDescent="0.3">
      <c r="A103" s="278" t="str">
        <f>'STUDENT DETAILS'!A104</f>
        <v/>
      </c>
      <c r="B103" s="278" t="str">
        <f>IF(ISNUMBER('STUDENT DETAILS'!D104),('STUDENT DETAILS'!D104),"")</f>
        <v/>
      </c>
      <c r="C103" s="279" t="str">
        <f>IF('STUDENT DETAILS'!C104&gt;0,'STUDENT DETAILS'!C104,"")</f>
        <v/>
      </c>
      <c r="D103" s="314" t="str">
        <f>IFERROR('PWT+Mid+PB'!D103+'PWT+Mid+PB'!J103+'PWT+Mid+PB'!P103,"")</f>
        <v/>
      </c>
      <c r="E103" s="314" t="str">
        <f>IFERROR('PWT+Mid+PB'!E103+'PWT+Mid+PB'!K103+'PWT+Mid+PB'!Q103,"")</f>
        <v/>
      </c>
      <c r="F103" s="314" t="str">
        <f>IFERROR('PWT+Mid+PB'!F103+'PWT+Mid+PB'!L103+'PWT+Mid+PB'!R103,"")</f>
        <v/>
      </c>
      <c r="G103" s="314" t="str">
        <f>IFERROR('PWT+Mid+PB'!G103+'PWT+Mid+PB'!M103+'PWT+Mid+PB'!S103,"")</f>
        <v/>
      </c>
      <c r="H103" s="314" t="str">
        <f>IFERROR('PWT+Mid+PB'!H103+'PWT+Mid+PB'!N103+'PWT+Mid+PB'!T103,"")</f>
        <v/>
      </c>
      <c r="I103" s="270" t="str">
        <f>IF(OR(ISNUMBER(D103),ISNUMBER(E103),ISNUMBER(#REF!),ISNUMBER(F103),ISNUMBER(G103),ISNUMBER(H103)),SUM(D103:H103),"")</f>
        <v/>
      </c>
    </row>
    <row r="104" spans="1:9" x14ac:dyDescent="0.3">
      <c r="A104" s="278" t="str">
        <f>'STUDENT DETAILS'!A105</f>
        <v/>
      </c>
      <c r="B104" s="278" t="str">
        <f>IF(ISNUMBER('STUDENT DETAILS'!D105),('STUDENT DETAILS'!D105),"")</f>
        <v/>
      </c>
      <c r="C104" s="279" t="str">
        <f>IF('STUDENT DETAILS'!C105&gt;0,'STUDENT DETAILS'!C105,"")</f>
        <v/>
      </c>
      <c r="D104" s="314" t="str">
        <f>IFERROR('PWT+Mid+PB'!D104+'PWT+Mid+PB'!J104+'PWT+Mid+PB'!P104,"")</f>
        <v/>
      </c>
      <c r="E104" s="314" t="str">
        <f>IFERROR('PWT+Mid+PB'!E104+'PWT+Mid+PB'!K104+'PWT+Mid+PB'!Q104,"")</f>
        <v/>
      </c>
      <c r="F104" s="314" t="str">
        <f>IFERROR('PWT+Mid+PB'!F104+'PWT+Mid+PB'!L104+'PWT+Mid+PB'!R104,"")</f>
        <v/>
      </c>
      <c r="G104" s="314" t="str">
        <f>IFERROR('PWT+Mid+PB'!G104+'PWT+Mid+PB'!M104+'PWT+Mid+PB'!S104,"")</f>
        <v/>
      </c>
      <c r="H104" s="314" t="str">
        <f>IFERROR('PWT+Mid+PB'!H104+'PWT+Mid+PB'!N104+'PWT+Mid+PB'!T104,"")</f>
        <v/>
      </c>
      <c r="I104" s="270" t="str">
        <f>IF(OR(ISNUMBER(D104),ISNUMBER(E104),ISNUMBER(#REF!),ISNUMBER(F104),ISNUMBER(G104),ISNUMBER(H104)),SUM(D104:H104),"")</f>
        <v/>
      </c>
    </row>
    <row r="105" spans="1:9" x14ac:dyDescent="0.3">
      <c r="A105" s="278" t="str">
        <f>'STUDENT DETAILS'!A106</f>
        <v/>
      </c>
      <c r="B105" s="278" t="str">
        <f>IF(ISNUMBER('STUDENT DETAILS'!D106),('STUDENT DETAILS'!D106),"")</f>
        <v/>
      </c>
      <c r="C105" s="279" t="str">
        <f>IF('STUDENT DETAILS'!C106&gt;0,'STUDENT DETAILS'!C106,"")</f>
        <v/>
      </c>
      <c r="D105" s="314" t="str">
        <f>IFERROR('PWT+Mid+PB'!D105+'PWT+Mid+PB'!J105+'PWT+Mid+PB'!P105,"")</f>
        <v/>
      </c>
      <c r="E105" s="314" t="str">
        <f>IFERROR('PWT+Mid+PB'!E105+'PWT+Mid+PB'!K105+'PWT+Mid+PB'!Q105,"")</f>
        <v/>
      </c>
      <c r="F105" s="314" t="str">
        <f>IFERROR('PWT+Mid+PB'!F105+'PWT+Mid+PB'!L105+'PWT+Mid+PB'!R105,"")</f>
        <v/>
      </c>
      <c r="G105" s="314" t="str">
        <f>IFERROR('PWT+Mid+PB'!G105+'PWT+Mid+PB'!M105+'PWT+Mid+PB'!S105,"")</f>
        <v/>
      </c>
      <c r="H105" s="314" t="str">
        <f>IFERROR('PWT+Mid+PB'!H105+'PWT+Mid+PB'!N105+'PWT+Mid+PB'!T105,"")</f>
        <v/>
      </c>
      <c r="I105" s="270" t="str">
        <f>IF(OR(ISNUMBER(D105),ISNUMBER(E105),ISNUMBER(#REF!),ISNUMBER(F105),ISNUMBER(G105),ISNUMBER(H105)),SUM(D105:H105),"")</f>
        <v/>
      </c>
    </row>
    <row r="106" spans="1:9" x14ac:dyDescent="0.3">
      <c r="A106" s="278" t="str">
        <f>'STUDENT DETAILS'!A107</f>
        <v/>
      </c>
      <c r="B106" s="278" t="str">
        <f>IF(ISNUMBER('STUDENT DETAILS'!D107),('STUDENT DETAILS'!D107),"")</f>
        <v/>
      </c>
      <c r="C106" s="279" t="str">
        <f>IF('STUDENT DETAILS'!C107&gt;0,'STUDENT DETAILS'!C107,"")</f>
        <v/>
      </c>
      <c r="D106" s="314" t="str">
        <f>IFERROR('PWT+Mid+PB'!D106+'PWT+Mid+PB'!J106+'PWT+Mid+PB'!P106,"")</f>
        <v/>
      </c>
      <c r="E106" s="314" t="str">
        <f>IFERROR('PWT+Mid+PB'!E106+'PWT+Mid+PB'!K106+'PWT+Mid+PB'!Q106,"")</f>
        <v/>
      </c>
      <c r="F106" s="314" t="str">
        <f>IFERROR('PWT+Mid+PB'!F106+'PWT+Mid+PB'!L106+'PWT+Mid+PB'!R106,"")</f>
        <v/>
      </c>
      <c r="G106" s="314" t="str">
        <f>IFERROR('PWT+Mid+PB'!G106+'PWT+Mid+PB'!M106+'PWT+Mid+PB'!S106,"")</f>
        <v/>
      </c>
      <c r="H106" s="314" t="str">
        <f>IFERROR('PWT+Mid+PB'!H106+'PWT+Mid+PB'!N106+'PWT+Mid+PB'!T106,"")</f>
        <v/>
      </c>
      <c r="I106" s="270" t="str">
        <f>IF(OR(ISNUMBER(D106),ISNUMBER(E106),ISNUMBER(#REF!),ISNUMBER(F106),ISNUMBER(G106),ISNUMBER(H106)),SUM(D106:H106),"")</f>
        <v/>
      </c>
    </row>
    <row r="107" spans="1:9" x14ac:dyDescent="0.3">
      <c r="A107" s="278" t="str">
        <f>'STUDENT DETAILS'!A108</f>
        <v/>
      </c>
      <c r="B107" s="278" t="str">
        <f>IF(ISNUMBER('STUDENT DETAILS'!D108),('STUDENT DETAILS'!D108),"")</f>
        <v/>
      </c>
      <c r="C107" s="279" t="str">
        <f>IF('STUDENT DETAILS'!C108&gt;0,'STUDENT DETAILS'!C108,"")</f>
        <v/>
      </c>
      <c r="D107" s="314" t="str">
        <f>IFERROR('PWT+Mid+PB'!D107+'PWT+Mid+PB'!J107+'PWT+Mid+PB'!P107,"")</f>
        <v/>
      </c>
      <c r="E107" s="314" t="str">
        <f>IFERROR('PWT+Mid+PB'!E107+'PWT+Mid+PB'!K107+'PWT+Mid+PB'!Q107,"")</f>
        <v/>
      </c>
      <c r="F107" s="314" t="str">
        <f>IFERROR('PWT+Mid+PB'!F107+'PWT+Mid+PB'!L107+'PWT+Mid+PB'!R107,"")</f>
        <v/>
      </c>
      <c r="G107" s="314" t="str">
        <f>IFERROR('PWT+Mid+PB'!G107+'PWT+Mid+PB'!M107+'PWT+Mid+PB'!S107,"")</f>
        <v/>
      </c>
      <c r="H107" s="314" t="str">
        <f>IFERROR('PWT+Mid+PB'!H107+'PWT+Mid+PB'!N107+'PWT+Mid+PB'!T107,"")</f>
        <v/>
      </c>
      <c r="I107" s="270" t="str">
        <f>IF(OR(ISNUMBER(D107),ISNUMBER(E107),ISNUMBER(#REF!),ISNUMBER(F107),ISNUMBER(G107),ISNUMBER(H107)),SUM(D107:H107),"")</f>
        <v/>
      </c>
    </row>
    <row r="108" spans="1:9" x14ac:dyDescent="0.3">
      <c r="A108" s="278" t="str">
        <f>'STUDENT DETAILS'!A109</f>
        <v/>
      </c>
      <c r="B108" s="278" t="str">
        <f>IF(ISNUMBER('STUDENT DETAILS'!D109),('STUDENT DETAILS'!D109),"")</f>
        <v/>
      </c>
      <c r="C108" s="279" t="str">
        <f>IF('STUDENT DETAILS'!C109&gt;0,'STUDENT DETAILS'!C109,"")</f>
        <v/>
      </c>
      <c r="D108" s="314" t="str">
        <f>IFERROR('PWT+Mid+PB'!D108+'PWT+Mid+PB'!J108+'PWT+Mid+PB'!P108,"")</f>
        <v/>
      </c>
      <c r="E108" s="314" t="str">
        <f>IFERROR('PWT+Mid+PB'!E108+'PWT+Mid+PB'!K108+'PWT+Mid+PB'!Q108,"")</f>
        <v/>
      </c>
      <c r="F108" s="314" t="str">
        <f>IFERROR('PWT+Mid+PB'!F108+'PWT+Mid+PB'!L108+'PWT+Mid+PB'!R108,"")</f>
        <v/>
      </c>
      <c r="G108" s="314" t="str">
        <f>IFERROR('PWT+Mid+PB'!G108+'PWT+Mid+PB'!M108+'PWT+Mid+PB'!S108,"")</f>
        <v/>
      </c>
      <c r="H108" s="314" t="str">
        <f>IFERROR('PWT+Mid+PB'!H108+'PWT+Mid+PB'!N108+'PWT+Mid+PB'!T108,"")</f>
        <v/>
      </c>
      <c r="I108" s="270" t="str">
        <f>IF(OR(ISNUMBER(D108),ISNUMBER(E108),ISNUMBER(#REF!),ISNUMBER(F108),ISNUMBER(G108),ISNUMBER(H108)),SUM(D108:H108),"")</f>
        <v/>
      </c>
    </row>
    <row r="109" spans="1:9" x14ac:dyDescent="0.3">
      <c r="A109" s="278" t="str">
        <f>'STUDENT DETAILS'!A110</f>
        <v/>
      </c>
      <c r="B109" s="278" t="str">
        <f>IF(ISNUMBER('STUDENT DETAILS'!D110),('STUDENT DETAILS'!D110),"")</f>
        <v/>
      </c>
      <c r="C109" s="279" t="str">
        <f>IF('STUDENT DETAILS'!C110&gt;0,'STUDENT DETAILS'!C110,"")</f>
        <v/>
      </c>
      <c r="D109" s="314" t="str">
        <f>IFERROR('PWT+Mid+PB'!D109+'PWT+Mid+PB'!J109+'PWT+Mid+PB'!P109,"")</f>
        <v/>
      </c>
      <c r="E109" s="314" t="str">
        <f>IFERROR('PWT+Mid+PB'!E109+'PWT+Mid+PB'!K109+'PWT+Mid+PB'!Q109,"")</f>
        <v/>
      </c>
      <c r="F109" s="314" t="str">
        <f>IFERROR('PWT+Mid+PB'!F109+'PWT+Mid+PB'!L109+'PWT+Mid+PB'!R109,"")</f>
        <v/>
      </c>
      <c r="G109" s="314" t="str">
        <f>IFERROR('PWT+Mid+PB'!G109+'PWT+Mid+PB'!M109+'PWT+Mid+PB'!S109,"")</f>
        <v/>
      </c>
      <c r="H109" s="314" t="str">
        <f>IFERROR('PWT+Mid+PB'!H109+'PWT+Mid+PB'!N109+'PWT+Mid+PB'!T109,"")</f>
        <v/>
      </c>
      <c r="I109" s="270" t="str">
        <f>IF(OR(ISNUMBER(D109),ISNUMBER(E109),ISNUMBER(#REF!),ISNUMBER(F109),ISNUMBER(G109),ISNUMBER(H109)),SUM(D109:H109),"")</f>
        <v/>
      </c>
    </row>
    <row r="110" spans="1:9" x14ac:dyDescent="0.3">
      <c r="A110" s="278" t="str">
        <f>'STUDENT DETAILS'!A111</f>
        <v/>
      </c>
      <c r="B110" s="278" t="str">
        <f>IF(ISNUMBER('STUDENT DETAILS'!D111),('STUDENT DETAILS'!D111),"")</f>
        <v/>
      </c>
      <c r="C110" s="279" t="str">
        <f>IF('STUDENT DETAILS'!C111&gt;0,'STUDENT DETAILS'!C111,"")</f>
        <v/>
      </c>
      <c r="D110" s="314" t="str">
        <f>IFERROR('PWT+Mid+PB'!D110+'PWT+Mid+PB'!J110+'PWT+Mid+PB'!P110,"")</f>
        <v/>
      </c>
      <c r="E110" s="314" t="str">
        <f>IFERROR('PWT+Mid+PB'!E110+'PWT+Mid+PB'!K110+'PWT+Mid+PB'!Q110,"")</f>
        <v/>
      </c>
      <c r="F110" s="314" t="str">
        <f>IFERROR('PWT+Mid+PB'!F110+'PWT+Mid+PB'!L110+'PWT+Mid+PB'!R110,"")</f>
        <v/>
      </c>
      <c r="G110" s="314" t="str">
        <f>IFERROR('PWT+Mid+PB'!G110+'PWT+Mid+PB'!M110+'PWT+Mid+PB'!S110,"")</f>
        <v/>
      </c>
      <c r="H110" s="314" t="str">
        <f>IFERROR('PWT+Mid+PB'!H110+'PWT+Mid+PB'!N110+'PWT+Mid+PB'!T110,"")</f>
        <v/>
      </c>
      <c r="I110" s="270" t="str">
        <f>IF(OR(ISNUMBER(D110),ISNUMBER(E110),ISNUMBER(#REF!),ISNUMBER(F110),ISNUMBER(G110),ISNUMBER(H110)),SUM(D110:H110),"")</f>
        <v/>
      </c>
    </row>
    <row r="111" spans="1:9" x14ac:dyDescent="0.3">
      <c r="A111" s="278" t="str">
        <f>'STUDENT DETAILS'!A112</f>
        <v/>
      </c>
      <c r="B111" s="278" t="str">
        <f>IF(ISNUMBER('STUDENT DETAILS'!D112),('STUDENT DETAILS'!D112),"")</f>
        <v/>
      </c>
      <c r="C111" s="279" t="str">
        <f>IF('STUDENT DETAILS'!C112&gt;0,'STUDENT DETAILS'!C112,"")</f>
        <v/>
      </c>
      <c r="D111" s="314" t="str">
        <f>IFERROR('PWT+Mid+PB'!D111+'PWT+Mid+PB'!J111+'PWT+Mid+PB'!P111,"")</f>
        <v/>
      </c>
      <c r="E111" s="314" t="str">
        <f>IFERROR('PWT+Mid+PB'!E111+'PWT+Mid+PB'!K111+'PWT+Mid+PB'!Q111,"")</f>
        <v/>
      </c>
      <c r="F111" s="314" t="str">
        <f>IFERROR('PWT+Mid+PB'!F111+'PWT+Mid+PB'!L111+'PWT+Mid+PB'!R111,"")</f>
        <v/>
      </c>
      <c r="G111" s="314" t="str">
        <f>IFERROR('PWT+Mid+PB'!G111+'PWT+Mid+PB'!M111+'PWT+Mid+PB'!S111,"")</f>
        <v/>
      </c>
      <c r="H111" s="314" t="str">
        <f>IFERROR('PWT+Mid+PB'!H111+'PWT+Mid+PB'!N111+'PWT+Mid+PB'!T111,"")</f>
        <v/>
      </c>
      <c r="I111" s="270" t="str">
        <f>IF(OR(ISNUMBER(D111),ISNUMBER(E111),ISNUMBER(#REF!),ISNUMBER(F111),ISNUMBER(G111),ISNUMBER(H111)),SUM(D111:H111),"")</f>
        <v/>
      </c>
    </row>
    <row r="112" spans="1:9" x14ac:dyDescent="0.3">
      <c r="A112" s="278" t="str">
        <f>'STUDENT DETAILS'!A113</f>
        <v/>
      </c>
      <c r="B112" s="278" t="str">
        <f>IF(ISNUMBER('STUDENT DETAILS'!D113),('STUDENT DETAILS'!D113),"")</f>
        <v/>
      </c>
      <c r="C112" s="279" t="str">
        <f>IF('STUDENT DETAILS'!C113&gt;0,'STUDENT DETAILS'!C113,"")</f>
        <v/>
      </c>
      <c r="D112" s="314" t="str">
        <f>IFERROR('PWT+Mid+PB'!D112+'PWT+Mid+PB'!J112+'PWT+Mid+PB'!P112,"")</f>
        <v/>
      </c>
      <c r="E112" s="314" t="str">
        <f>IFERROR('PWT+Mid+PB'!E112+'PWT+Mid+PB'!K112+'PWT+Mid+PB'!Q112,"")</f>
        <v/>
      </c>
      <c r="F112" s="314" t="str">
        <f>IFERROR('PWT+Mid+PB'!F112+'PWT+Mid+PB'!L112+'PWT+Mid+PB'!R112,"")</f>
        <v/>
      </c>
      <c r="G112" s="314" t="str">
        <f>IFERROR('PWT+Mid+PB'!G112+'PWT+Mid+PB'!M112+'PWT+Mid+PB'!S112,"")</f>
        <v/>
      </c>
      <c r="H112" s="314" t="str">
        <f>IFERROR('PWT+Mid+PB'!H112+'PWT+Mid+PB'!N112+'PWT+Mid+PB'!T112,"")</f>
        <v/>
      </c>
      <c r="I112" s="270" t="str">
        <f>IF(OR(ISNUMBER(D112),ISNUMBER(E112),ISNUMBER(#REF!),ISNUMBER(F112),ISNUMBER(G112),ISNUMBER(H112)),SUM(D112:H112),"")</f>
        <v/>
      </c>
    </row>
    <row r="113" spans="1:9" x14ac:dyDescent="0.3">
      <c r="A113" s="278" t="str">
        <f>'STUDENT DETAILS'!A114</f>
        <v/>
      </c>
      <c r="B113" s="278" t="str">
        <f>IF(ISNUMBER('STUDENT DETAILS'!D114),('STUDENT DETAILS'!D114),"")</f>
        <v/>
      </c>
      <c r="C113" s="279" t="str">
        <f>IF('STUDENT DETAILS'!C114&gt;0,'STUDENT DETAILS'!C114,"")</f>
        <v/>
      </c>
      <c r="D113" s="314" t="str">
        <f>IFERROR('PWT+Mid+PB'!D113+'PWT+Mid+PB'!J113+'PWT+Mid+PB'!P113,"")</f>
        <v/>
      </c>
      <c r="E113" s="314" t="str">
        <f>IFERROR('PWT+Mid+PB'!E113+'PWT+Mid+PB'!K113+'PWT+Mid+PB'!Q113,"")</f>
        <v/>
      </c>
      <c r="F113" s="314" t="str">
        <f>IFERROR('PWT+Mid+PB'!F113+'PWT+Mid+PB'!L113+'PWT+Mid+PB'!R113,"")</f>
        <v/>
      </c>
      <c r="G113" s="314" t="str">
        <f>IFERROR('PWT+Mid+PB'!G113+'PWT+Mid+PB'!M113+'PWT+Mid+PB'!S113,"")</f>
        <v/>
      </c>
      <c r="H113" s="314" t="str">
        <f>IFERROR('PWT+Mid+PB'!H113+'PWT+Mid+PB'!N113+'PWT+Mid+PB'!T113,"")</f>
        <v/>
      </c>
      <c r="I113" s="270" t="str">
        <f>IF(OR(ISNUMBER(D113),ISNUMBER(E113),ISNUMBER(#REF!),ISNUMBER(F113),ISNUMBER(G113),ISNUMBER(H113)),SUM(D113:H113),"")</f>
        <v/>
      </c>
    </row>
    <row r="114" spans="1:9" x14ac:dyDescent="0.3">
      <c r="A114" s="278" t="str">
        <f>'STUDENT DETAILS'!A115</f>
        <v/>
      </c>
      <c r="B114" s="278" t="str">
        <f>IF(ISNUMBER('STUDENT DETAILS'!D115),('STUDENT DETAILS'!D115),"")</f>
        <v/>
      </c>
      <c r="C114" s="279" t="str">
        <f>IF('STUDENT DETAILS'!C115&gt;0,'STUDENT DETAILS'!C115,"")</f>
        <v/>
      </c>
      <c r="D114" s="314" t="str">
        <f>IFERROR('PWT+Mid+PB'!D114+'PWT+Mid+PB'!J114+'PWT+Mid+PB'!P114,"")</f>
        <v/>
      </c>
      <c r="E114" s="314" t="str">
        <f>IFERROR('PWT+Mid+PB'!E114+'PWT+Mid+PB'!K114+'PWT+Mid+PB'!Q114,"")</f>
        <v/>
      </c>
      <c r="F114" s="314" t="str">
        <f>IFERROR('PWT+Mid+PB'!F114+'PWT+Mid+PB'!L114+'PWT+Mid+PB'!R114,"")</f>
        <v/>
      </c>
      <c r="G114" s="314" t="str">
        <f>IFERROR('PWT+Mid+PB'!G114+'PWT+Mid+PB'!M114+'PWT+Mid+PB'!S114,"")</f>
        <v/>
      </c>
      <c r="H114" s="314" t="str">
        <f>IFERROR('PWT+Mid+PB'!H114+'PWT+Mid+PB'!N114+'PWT+Mid+PB'!T114,"")</f>
        <v/>
      </c>
      <c r="I114" s="270" t="str">
        <f>IF(OR(ISNUMBER(D114),ISNUMBER(E114),ISNUMBER(#REF!),ISNUMBER(F114),ISNUMBER(G114),ISNUMBER(H114)),SUM(D114:H114),"")</f>
        <v/>
      </c>
    </row>
    <row r="115" spans="1:9" x14ac:dyDescent="0.3">
      <c r="A115" s="278" t="str">
        <f>'STUDENT DETAILS'!A116</f>
        <v/>
      </c>
      <c r="B115" s="278" t="str">
        <f>IF(ISNUMBER('STUDENT DETAILS'!D116),('STUDENT DETAILS'!D116),"")</f>
        <v/>
      </c>
      <c r="C115" s="279" t="str">
        <f>IF('STUDENT DETAILS'!C116&gt;0,'STUDENT DETAILS'!C116,"")</f>
        <v/>
      </c>
      <c r="D115" s="314" t="str">
        <f>IFERROR('PWT+Mid+PB'!D115+'PWT+Mid+PB'!J115+'PWT+Mid+PB'!P115,"")</f>
        <v/>
      </c>
      <c r="E115" s="314" t="str">
        <f>IFERROR('PWT+Mid+PB'!E115+'PWT+Mid+PB'!K115+'PWT+Mid+PB'!Q115,"")</f>
        <v/>
      </c>
      <c r="F115" s="314" t="str">
        <f>IFERROR('PWT+Mid+PB'!F115+'PWT+Mid+PB'!L115+'PWT+Mid+PB'!R115,"")</f>
        <v/>
      </c>
      <c r="G115" s="314" t="str">
        <f>IFERROR('PWT+Mid+PB'!G115+'PWT+Mid+PB'!M115+'PWT+Mid+PB'!S115,"")</f>
        <v/>
      </c>
      <c r="H115" s="314" t="str">
        <f>IFERROR('PWT+Mid+PB'!H115+'PWT+Mid+PB'!N115+'PWT+Mid+PB'!T115,"")</f>
        <v/>
      </c>
      <c r="I115" s="270" t="str">
        <f>IF(OR(ISNUMBER(D115),ISNUMBER(E115),ISNUMBER(#REF!),ISNUMBER(F115),ISNUMBER(G115),ISNUMBER(H115)),SUM(D115:H115),"")</f>
        <v/>
      </c>
    </row>
    <row r="116" spans="1:9" x14ac:dyDescent="0.3">
      <c r="A116" s="278" t="str">
        <f>'STUDENT DETAILS'!A117</f>
        <v/>
      </c>
      <c r="B116" s="278" t="str">
        <f>IF(ISNUMBER('STUDENT DETAILS'!D117),('STUDENT DETAILS'!D117),"")</f>
        <v/>
      </c>
      <c r="C116" s="279" t="str">
        <f>IF('STUDENT DETAILS'!C117&gt;0,'STUDENT DETAILS'!C117,"")</f>
        <v/>
      </c>
      <c r="D116" s="314" t="str">
        <f>IFERROR('PWT+Mid+PB'!D116+'PWT+Mid+PB'!J116+'PWT+Mid+PB'!P116,"")</f>
        <v/>
      </c>
      <c r="E116" s="314" t="str">
        <f>IFERROR('PWT+Mid+PB'!E116+'PWT+Mid+PB'!K116+'PWT+Mid+PB'!Q116,"")</f>
        <v/>
      </c>
      <c r="F116" s="314" t="str">
        <f>IFERROR('PWT+Mid+PB'!F116+'PWT+Mid+PB'!L116+'PWT+Mid+PB'!R116,"")</f>
        <v/>
      </c>
      <c r="G116" s="314" t="str">
        <f>IFERROR('PWT+Mid+PB'!G116+'PWT+Mid+PB'!M116+'PWT+Mid+PB'!S116,"")</f>
        <v/>
      </c>
      <c r="H116" s="314" t="str">
        <f>IFERROR('PWT+Mid+PB'!H116+'PWT+Mid+PB'!N116+'PWT+Mid+PB'!T116,"")</f>
        <v/>
      </c>
      <c r="I116" s="270" t="str">
        <f>IF(OR(ISNUMBER(D116),ISNUMBER(E116),ISNUMBER(#REF!),ISNUMBER(F116),ISNUMBER(G116),ISNUMBER(H116)),SUM(D116:H116),"")</f>
        <v/>
      </c>
    </row>
    <row r="117" spans="1:9" x14ac:dyDescent="0.3">
      <c r="A117" s="278" t="str">
        <f>'STUDENT DETAILS'!A118</f>
        <v/>
      </c>
      <c r="B117" s="278" t="str">
        <f>IF(ISNUMBER('STUDENT DETAILS'!D118),('STUDENT DETAILS'!D118),"")</f>
        <v/>
      </c>
      <c r="C117" s="279" t="str">
        <f>IF('STUDENT DETAILS'!C118&gt;0,'STUDENT DETAILS'!C118,"")</f>
        <v/>
      </c>
      <c r="D117" s="314" t="str">
        <f>IFERROR('PWT+Mid+PB'!D117+'PWT+Mid+PB'!J117+'PWT+Mid+PB'!P117,"")</f>
        <v/>
      </c>
      <c r="E117" s="314" t="str">
        <f>IFERROR('PWT+Mid+PB'!E117+'PWT+Mid+PB'!K117+'PWT+Mid+PB'!Q117,"")</f>
        <v/>
      </c>
      <c r="F117" s="314" t="str">
        <f>IFERROR('PWT+Mid+PB'!F117+'PWT+Mid+PB'!L117+'PWT+Mid+PB'!R117,"")</f>
        <v/>
      </c>
      <c r="G117" s="314" t="str">
        <f>IFERROR('PWT+Mid+PB'!G117+'PWT+Mid+PB'!M117+'PWT+Mid+PB'!S117,"")</f>
        <v/>
      </c>
      <c r="H117" s="314" t="str">
        <f>IFERROR('PWT+Mid+PB'!H117+'PWT+Mid+PB'!N117+'PWT+Mid+PB'!T117,"")</f>
        <v/>
      </c>
      <c r="I117" s="270" t="str">
        <f>IF(OR(ISNUMBER(D117),ISNUMBER(E117),ISNUMBER(#REF!),ISNUMBER(F117),ISNUMBER(G117),ISNUMBER(H117)),SUM(D117:H117),"")</f>
        <v/>
      </c>
    </row>
    <row r="118" spans="1:9" x14ac:dyDescent="0.3">
      <c r="A118" s="278" t="str">
        <f>'STUDENT DETAILS'!A119</f>
        <v/>
      </c>
      <c r="B118" s="278" t="str">
        <f>IF(ISNUMBER('STUDENT DETAILS'!D119),('STUDENT DETAILS'!D119),"")</f>
        <v/>
      </c>
      <c r="C118" s="279" t="str">
        <f>IF('STUDENT DETAILS'!C119&gt;0,'STUDENT DETAILS'!C119,"")</f>
        <v/>
      </c>
      <c r="D118" s="314" t="str">
        <f>IFERROR('PWT+Mid+PB'!D118+'PWT+Mid+PB'!J118+'PWT+Mid+PB'!P118,"")</f>
        <v/>
      </c>
      <c r="E118" s="314" t="str">
        <f>IFERROR('PWT+Mid+PB'!E118+'PWT+Mid+PB'!K118+'PWT+Mid+PB'!Q118,"")</f>
        <v/>
      </c>
      <c r="F118" s="314" t="str">
        <f>IFERROR('PWT+Mid+PB'!F118+'PWT+Mid+PB'!L118+'PWT+Mid+PB'!R118,"")</f>
        <v/>
      </c>
      <c r="G118" s="314" t="str">
        <f>IFERROR('PWT+Mid+PB'!G118+'PWT+Mid+PB'!M118+'PWT+Mid+PB'!S118,"")</f>
        <v/>
      </c>
      <c r="H118" s="314" t="str">
        <f>IFERROR('PWT+Mid+PB'!H118+'PWT+Mid+PB'!N118+'PWT+Mid+PB'!T118,"")</f>
        <v/>
      </c>
      <c r="I118" s="270" t="str">
        <f>IF(OR(ISNUMBER(D118),ISNUMBER(E118),ISNUMBER(#REF!),ISNUMBER(F118),ISNUMBER(G118),ISNUMBER(H118)),SUM(D118:H118),"")</f>
        <v/>
      </c>
    </row>
    <row r="119" spans="1:9" x14ac:dyDescent="0.3">
      <c r="A119" s="278" t="str">
        <f>'STUDENT DETAILS'!A120</f>
        <v/>
      </c>
      <c r="B119" s="278" t="str">
        <f>IF(ISNUMBER('STUDENT DETAILS'!D120),('STUDENT DETAILS'!D120),"")</f>
        <v/>
      </c>
      <c r="C119" s="279" t="str">
        <f>IF('STUDENT DETAILS'!C120&gt;0,'STUDENT DETAILS'!C120,"")</f>
        <v/>
      </c>
      <c r="D119" s="314" t="str">
        <f>IFERROR('PWT+Mid+PB'!D119+'PWT+Mid+PB'!J119+'PWT+Mid+PB'!P119,"")</f>
        <v/>
      </c>
      <c r="E119" s="314" t="str">
        <f>IFERROR('PWT+Mid+PB'!E119+'PWT+Mid+PB'!K119+'PWT+Mid+PB'!Q119,"")</f>
        <v/>
      </c>
      <c r="F119" s="314" t="str">
        <f>IFERROR('PWT+Mid+PB'!F119+'PWT+Mid+PB'!L119+'PWT+Mid+PB'!R119,"")</f>
        <v/>
      </c>
      <c r="G119" s="314" t="str">
        <f>IFERROR('PWT+Mid+PB'!G119+'PWT+Mid+PB'!M119+'PWT+Mid+PB'!S119,"")</f>
        <v/>
      </c>
      <c r="H119" s="314" t="str">
        <f>IFERROR('PWT+Mid+PB'!H119+'PWT+Mid+PB'!N119+'PWT+Mid+PB'!T119,"")</f>
        <v/>
      </c>
      <c r="I119" s="270" t="str">
        <f>IF(OR(ISNUMBER(D119),ISNUMBER(E119),ISNUMBER(#REF!),ISNUMBER(F119),ISNUMBER(G119),ISNUMBER(H119)),SUM(D119:H119),"")</f>
        <v/>
      </c>
    </row>
    <row r="120" spans="1:9" x14ac:dyDescent="0.3">
      <c r="A120" s="278" t="str">
        <f>'STUDENT DETAILS'!A121</f>
        <v/>
      </c>
      <c r="B120" s="278" t="str">
        <f>IF(ISNUMBER('STUDENT DETAILS'!D121),('STUDENT DETAILS'!D121),"")</f>
        <v/>
      </c>
      <c r="C120" s="279" t="str">
        <f>IF('STUDENT DETAILS'!C121&gt;0,'STUDENT DETAILS'!C121,"")</f>
        <v/>
      </c>
      <c r="D120" s="314" t="str">
        <f>IFERROR('PWT+Mid+PB'!D120+'PWT+Mid+PB'!J120+'PWT+Mid+PB'!P120,"")</f>
        <v/>
      </c>
      <c r="E120" s="314" t="str">
        <f>IFERROR('PWT+Mid+PB'!E120+'PWT+Mid+PB'!K120+'PWT+Mid+PB'!Q120,"")</f>
        <v/>
      </c>
      <c r="F120" s="314" t="str">
        <f>IFERROR('PWT+Mid+PB'!F120+'PWT+Mid+PB'!L120+'PWT+Mid+PB'!R120,"")</f>
        <v/>
      </c>
      <c r="G120" s="314" t="str">
        <f>IFERROR('PWT+Mid+PB'!G120+'PWT+Mid+PB'!M120+'PWT+Mid+PB'!S120,"")</f>
        <v/>
      </c>
      <c r="H120" s="314" t="str">
        <f>IFERROR('PWT+Mid+PB'!H120+'PWT+Mid+PB'!N120+'PWT+Mid+PB'!T120,"")</f>
        <v/>
      </c>
      <c r="I120" s="270" t="str">
        <f>IF(OR(ISNUMBER(D120),ISNUMBER(E120),ISNUMBER(#REF!),ISNUMBER(F120),ISNUMBER(G120),ISNUMBER(H120)),SUM(D120:H120),"")</f>
        <v/>
      </c>
    </row>
    <row r="121" spans="1:9" x14ac:dyDescent="0.3">
      <c r="A121" s="278" t="str">
        <f>'STUDENT DETAILS'!A122</f>
        <v/>
      </c>
      <c r="B121" s="278" t="str">
        <f>IF(ISNUMBER('STUDENT DETAILS'!D122),('STUDENT DETAILS'!D122),"")</f>
        <v/>
      </c>
      <c r="C121" s="279" t="str">
        <f>IF('STUDENT DETAILS'!C122&gt;0,'STUDENT DETAILS'!C122,"")</f>
        <v/>
      </c>
      <c r="D121" s="314" t="str">
        <f>IFERROR('PWT+Mid+PB'!D121+'PWT+Mid+PB'!J121+'PWT+Mid+PB'!P121,"")</f>
        <v/>
      </c>
      <c r="E121" s="314" t="str">
        <f>IFERROR('PWT+Mid+PB'!E121+'PWT+Mid+PB'!K121+'PWT+Mid+PB'!Q121,"")</f>
        <v/>
      </c>
      <c r="F121" s="314" t="str">
        <f>IFERROR('PWT+Mid+PB'!F121+'PWT+Mid+PB'!L121+'PWT+Mid+PB'!R121,"")</f>
        <v/>
      </c>
      <c r="G121" s="314" t="str">
        <f>IFERROR('PWT+Mid+PB'!G121+'PWT+Mid+PB'!M121+'PWT+Mid+PB'!S121,"")</f>
        <v/>
      </c>
      <c r="H121" s="314" t="str">
        <f>IFERROR('PWT+Mid+PB'!H121+'PWT+Mid+PB'!N121+'PWT+Mid+PB'!T121,"")</f>
        <v/>
      </c>
      <c r="I121" s="270" t="str">
        <f>IF(OR(ISNUMBER(D121),ISNUMBER(E121),ISNUMBER(#REF!),ISNUMBER(F121),ISNUMBER(G121),ISNUMBER(H121)),SUM(D121:H121),"")</f>
        <v/>
      </c>
    </row>
    <row r="122" spans="1:9" x14ac:dyDescent="0.3">
      <c r="A122" s="278" t="str">
        <f>'STUDENT DETAILS'!A123</f>
        <v/>
      </c>
      <c r="B122" s="278" t="str">
        <f>IF(ISNUMBER('STUDENT DETAILS'!D123),('STUDENT DETAILS'!D123),"")</f>
        <v/>
      </c>
      <c r="C122" s="279" t="str">
        <f>IF('STUDENT DETAILS'!C123&gt;0,'STUDENT DETAILS'!C123,"")</f>
        <v/>
      </c>
      <c r="D122" s="314" t="str">
        <f>IFERROR('PWT+Mid+PB'!D122+'PWT+Mid+PB'!J122+'PWT+Mid+PB'!P122,"")</f>
        <v/>
      </c>
      <c r="E122" s="314" t="str">
        <f>IFERROR('PWT+Mid+PB'!E122+'PWT+Mid+PB'!K122+'PWT+Mid+PB'!Q122,"")</f>
        <v/>
      </c>
      <c r="F122" s="314" t="str">
        <f>IFERROR('PWT+Mid+PB'!F122+'PWT+Mid+PB'!L122+'PWT+Mid+PB'!R122,"")</f>
        <v/>
      </c>
      <c r="G122" s="314" t="str">
        <f>IFERROR('PWT+Mid+PB'!G122+'PWT+Mid+PB'!M122+'PWT+Mid+PB'!S122,"")</f>
        <v/>
      </c>
      <c r="H122" s="314" t="str">
        <f>IFERROR('PWT+Mid+PB'!H122+'PWT+Mid+PB'!N122+'PWT+Mid+PB'!T122,"")</f>
        <v/>
      </c>
      <c r="I122" s="270" t="str">
        <f>IF(OR(ISNUMBER(D122),ISNUMBER(E122),ISNUMBER(#REF!),ISNUMBER(F122),ISNUMBER(G122),ISNUMBER(H122)),SUM(D122:H122),"")</f>
        <v/>
      </c>
    </row>
    <row r="123" spans="1:9" x14ac:dyDescent="0.3">
      <c r="A123" s="278" t="str">
        <f>'STUDENT DETAILS'!A124</f>
        <v/>
      </c>
      <c r="B123" s="278" t="str">
        <f>IF(ISNUMBER('STUDENT DETAILS'!D124),('STUDENT DETAILS'!D124),"")</f>
        <v/>
      </c>
      <c r="C123" s="279" t="str">
        <f>IF('STUDENT DETAILS'!C124&gt;0,'STUDENT DETAILS'!C124,"")</f>
        <v/>
      </c>
      <c r="D123" s="314" t="str">
        <f>IFERROR('PWT+Mid+PB'!D123+'PWT+Mid+PB'!J123+'PWT+Mid+PB'!P123,"")</f>
        <v/>
      </c>
      <c r="E123" s="314" t="str">
        <f>IFERROR('PWT+Mid+PB'!E123+'PWT+Mid+PB'!K123+'PWT+Mid+PB'!Q123,"")</f>
        <v/>
      </c>
      <c r="F123" s="314" t="str">
        <f>IFERROR('PWT+Mid+PB'!F123+'PWT+Mid+PB'!L123+'PWT+Mid+PB'!R123,"")</f>
        <v/>
      </c>
      <c r="G123" s="314" t="str">
        <f>IFERROR('PWT+Mid+PB'!G123+'PWT+Mid+PB'!M123+'PWT+Mid+PB'!S123,"")</f>
        <v/>
      </c>
      <c r="H123" s="314" t="str">
        <f>IFERROR('PWT+Mid+PB'!H123+'PWT+Mid+PB'!N123+'PWT+Mid+PB'!T123,"")</f>
        <v/>
      </c>
      <c r="I123" s="270" t="str">
        <f>IF(OR(ISNUMBER(D123),ISNUMBER(E123),ISNUMBER(#REF!),ISNUMBER(F123),ISNUMBER(G123),ISNUMBER(H123)),SUM(D123:H123),"")</f>
        <v/>
      </c>
    </row>
    <row r="124" spans="1:9" x14ac:dyDescent="0.3">
      <c r="A124" s="278" t="str">
        <f>'STUDENT DETAILS'!A125</f>
        <v/>
      </c>
      <c r="B124" s="278" t="str">
        <f>IF(ISNUMBER('STUDENT DETAILS'!D125),('STUDENT DETAILS'!D125),"")</f>
        <v/>
      </c>
      <c r="C124" s="279" t="str">
        <f>IF('STUDENT DETAILS'!C125&gt;0,'STUDENT DETAILS'!C125,"")</f>
        <v/>
      </c>
      <c r="D124" s="314" t="str">
        <f>IFERROR('PWT+Mid+PB'!D124+'PWT+Mid+PB'!J124+'PWT+Mid+PB'!P124,"")</f>
        <v/>
      </c>
      <c r="E124" s="314" t="str">
        <f>IFERROR('PWT+Mid+PB'!E124+'PWT+Mid+PB'!K124+'PWT+Mid+PB'!Q124,"")</f>
        <v/>
      </c>
      <c r="F124" s="314" t="str">
        <f>IFERROR('PWT+Mid+PB'!F124+'PWT+Mid+PB'!L124+'PWT+Mid+PB'!R124,"")</f>
        <v/>
      </c>
      <c r="G124" s="314" t="str">
        <f>IFERROR('PWT+Mid+PB'!G124+'PWT+Mid+PB'!M124+'PWT+Mid+PB'!S124,"")</f>
        <v/>
      </c>
      <c r="H124" s="314" t="str">
        <f>IFERROR('PWT+Mid+PB'!H124+'PWT+Mid+PB'!N124+'PWT+Mid+PB'!T124,"")</f>
        <v/>
      </c>
      <c r="I124" s="270" t="str">
        <f>IF(OR(ISNUMBER(D124),ISNUMBER(E124),ISNUMBER(#REF!),ISNUMBER(F124),ISNUMBER(G124),ISNUMBER(H124)),SUM(D124:H124),"")</f>
        <v/>
      </c>
    </row>
    <row r="125" spans="1:9" x14ac:dyDescent="0.3">
      <c r="A125" s="278" t="str">
        <f>'STUDENT DETAILS'!A126</f>
        <v/>
      </c>
      <c r="B125" s="278" t="str">
        <f>IF(ISNUMBER('STUDENT DETAILS'!D126),('STUDENT DETAILS'!D126),"")</f>
        <v/>
      </c>
      <c r="C125" s="279" t="str">
        <f>IF('STUDENT DETAILS'!C126&gt;0,'STUDENT DETAILS'!C126,"")</f>
        <v/>
      </c>
      <c r="D125" s="314" t="str">
        <f>IFERROR('PWT+Mid+PB'!D125+'PWT+Mid+PB'!J125+'PWT+Mid+PB'!P125,"")</f>
        <v/>
      </c>
      <c r="E125" s="314" t="str">
        <f>IFERROR('PWT+Mid+PB'!E125+'PWT+Mid+PB'!K125+'PWT+Mid+PB'!Q125,"")</f>
        <v/>
      </c>
      <c r="F125" s="314" t="str">
        <f>IFERROR('PWT+Mid+PB'!F125+'PWT+Mid+PB'!L125+'PWT+Mid+PB'!R125,"")</f>
        <v/>
      </c>
      <c r="G125" s="314" t="str">
        <f>IFERROR('PWT+Mid+PB'!G125+'PWT+Mid+PB'!M125+'PWT+Mid+PB'!S125,"")</f>
        <v/>
      </c>
      <c r="H125" s="314" t="str">
        <f>IFERROR('PWT+Mid+PB'!H125+'PWT+Mid+PB'!N125+'PWT+Mid+PB'!T125,"")</f>
        <v/>
      </c>
      <c r="I125" s="270" t="str">
        <f>IF(OR(ISNUMBER(D125),ISNUMBER(E125),ISNUMBER(#REF!),ISNUMBER(F125),ISNUMBER(G125),ISNUMBER(H125)),SUM(D125:H125),"")</f>
        <v/>
      </c>
    </row>
    <row r="126" spans="1:9" x14ac:dyDescent="0.3">
      <c r="A126" s="278" t="str">
        <f>'STUDENT DETAILS'!A127</f>
        <v/>
      </c>
      <c r="B126" s="278" t="str">
        <f>IF(ISNUMBER('STUDENT DETAILS'!D127),('STUDENT DETAILS'!D127),"")</f>
        <v/>
      </c>
      <c r="C126" s="279" t="str">
        <f>IF('STUDENT DETAILS'!C127&gt;0,'STUDENT DETAILS'!C127,"")</f>
        <v/>
      </c>
      <c r="D126" s="314" t="str">
        <f>IFERROR('PWT+Mid+PB'!D126+'PWT+Mid+PB'!J126+'PWT+Mid+PB'!P126,"")</f>
        <v/>
      </c>
      <c r="E126" s="314" t="str">
        <f>IFERROR('PWT+Mid+PB'!E126+'PWT+Mid+PB'!K126+'PWT+Mid+PB'!Q126,"")</f>
        <v/>
      </c>
      <c r="F126" s="314" t="str">
        <f>IFERROR('PWT+Mid+PB'!F126+'PWT+Mid+PB'!L126+'PWT+Mid+PB'!R126,"")</f>
        <v/>
      </c>
      <c r="G126" s="314" t="str">
        <f>IFERROR('PWT+Mid+PB'!G126+'PWT+Mid+PB'!M126+'PWT+Mid+PB'!S126,"")</f>
        <v/>
      </c>
      <c r="H126" s="314" t="str">
        <f>IFERROR('PWT+Mid+PB'!H126+'PWT+Mid+PB'!N126+'PWT+Mid+PB'!T126,"")</f>
        <v/>
      </c>
      <c r="I126" s="270" t="str">
        <f>IF(OR(ISNUMBER(D126),ISNUMBER(E126),ISNUMBER(#REF!),ISNUMBER(F126),ISNUMBER(G126),ISNUMBER(H126)),SUM(D126:H126),"")</f>
        <v/>
      </c>
    </row>
    <row r="127" spans="1:9" x14ac:dyDescent="0.3">
      <c r="A127" s="278" t="str">
        <f>'STUDENT DETAILS'!A128</f>
        <v/>
      </c>
      <c r="B127" s="278" t="str">
        <f>IF(ISNUMBER('STUDENT DETAILS'!D128),('STUDENT DETAILS'!D128),"")</f>
        <v/>
      </c>
      <c r="C127" s="279" t="str">
        <f>IF('STUDENT DETAILS'!C128&gt;0,'STUDENT DETAILS'!C128,"")</f>
        <v/>
      </c>
      <c r="D127" s="314" t="str">
        <f>IFERROR('PWT+Mid+PB'!D127+'PWT+Mid+PB'!J127+'PWT+Mid+PB'!P127,"")</f>
        <v/>
      </c>
      <c r="E127" s="314" t="str">
        <f>IFERROR('PWT+Mid+PB'!E127+'PWT+Mid+PB'!K127+'PWT+Mid+PB'!Q127,"")</f>
        <v/>
      </c>
      <c r="F127" s="314" t="str">
        <f>IFERROR('PWT+Mid+PB'!F127+'PWT+Mid+PB'!L127+'PWT+Mid+PB'!R127,"")</f>
        <v/>
      </c>
      <c r="G127" s="314" t="str">
        <f>IFERROR('PWT+Mid+PB'!G127+'PWT+Mid+PB'!M127+'PWT+Mid+PB'!S127,"")</f>
        <v/>
      </c>
      <c r="H127" s="314" t="str">
        <f>IFERROR('PWT+Mid+PB'!H127+'PWT+Mid+PB'!N127+'PWT+Mid+PB'!T127,"")</f>
        <v/>
      </c>
      <c r="I127" s="270" t="str">
        <f>IF(OR(ISNUMBER(D127),ISNUMBER(E127),ISNUMBER(#REF!),ISNUMBER(F127),ISNUMBER(G127),ISNUMBER(H127)),SUM(D127:H127),"")</f>
        <v/>
      </c>
    </row>
    <row r="128" spans="1:9" x14ac:dyDescent="0.3">
      <c r="A128" s="278" t="str">
        <f>'STUDENT DETAILS'!A129</f>
        <v/>
      </c>
      <c r="B128" s="278" t="str">
        <f>IF(ISNUMBER('STUDENT DETAILS'!D129),('STUDENT DETAILS'!D129),"")</f>
        <v/>
      </c>
      <c r="C128" s="279" t="str">
        <f>IF('STUDENT DETAILS'!C129&gt;0,'STUDENT DETAILS'!C129,"")</f>
        <v/>
      </c>
      <c r="D128" s="314" t="str">
        <f>IFERROR('PWT+Mid+PB'!D128+'PWT+Mid+PB'!J128+'PWT+Mid+PB'!P128,"")</f>
        <v/>
      </c>
      <c r="E128" s="314" t="str">
        <f>IFERROR('PWT+Mid+PB'!E128+'PWT+Mid+PB'!K128+'PWT+Mid+PB'!Q128,"")</f>
        <v/>
      </c>
      <c r="F128" s="314" t="str">
        <f>IFERROR('PWT+Mid+PB'!F128+'PWT+Mid+PB'!L128+'PWT+Mid+PB'!R128,"")</f>
        <v/>
      </c>
      <c r="G128" s="314" t="str">
        <f>IFERROR('PWT+Mid+PB'!G128+'PWT+Mid+PB'!M128+'PWT+Mid+PB'!S128,"")</f>
        <v/>
      </c>
      <c r="H128" s="314" t="str">
        <f>IFERROR('PWT+Mid+PB'!H128+'PWT+Mid+PB'!N128+'PWT+Mid+PB'!T128,"")</f>
        <v/>
      </c>
      <c r="I128" s="270" t="str">
        <f>IF(OR(ISNUMBER(D128),ISNUMBER(E128),ISNUMBER(#REF!),ISNUMBER(F128),ISNUMBER(G128),ISNUMBER(H128)),SUM(D128:H128),"")</f>
        <v/>
      </c>
    </row>
    <row r="129" spans="1:9" x14ac:dyDescent="0.3">
      <c r="A129" s="278" t="str">
        <f>'STUDENT DETAILS'!A130</f>
        <v/>
      </c>
      <c r="B129" s="278" t="str">
        <f>IF(ISNUMBER('STUDENT DETAILS'!D130),('STUDENT DETAILS'!D130),"")</f>
        <v/>
      </c>
      <c r="C129" s="279" t="str">
        <f>IF('STUDENT DETAILS'!C130&gt;0,'STUDENT DETAILS'!C130,"")</f>
        <v/>
      </c>
      <c r="D129" s="314" t="str">
        <f>IFERROR('PWT+Mid+PB'!D129+'PWT+Mid+PB'!J129+'PWT+Mid+PB'!P129,"")</f>
        <v/>
      </c>
      <c r="E129" s="314" t="str">
        <f>IFERROR('PWT+Mid+PB'!E129+'PWT+Mid+PB'!K129+'PWT+Mid+PB'!Q129,"")</f>
        <v/>
      </c>
      <c r="F129" s="314" t="str">
        <f>IFERROR('PWT+Mid+PB'!F129+'PWT+Mid+PB'!L129+'PWT+Mid+PB'!R129,"")</f>
        <v/>
      </c>
      <c r="G129" s="314" t="str">
        <f>IFERROR('PWT+Mid+PB'!G129+'PWT+Mid+PB'!M129+'PWT+Mid+PB'!S129,"")</f>
        <v/>
      </c>
      <c r="H129" s="314" t="str">
        <f>IFERROR('PWT+Mid+PB'!H129+'PWT+Mid+PB'!N129+'PWT+Mid+PB'!T129,"")</f>
        <v/>
      </c>
      <c r="I129" s="270" t="str">
        <f>IF(OR(ISNUMBER(D129),ISNUMBER(E129),ISNUMBER(#REF!),ISNUMBER(F129),ISNUMBER(G129),ISNUMBER(H129)),SUM(D129:H129),"")</f>
        <v/>
      </c>
    </row>
    <row r="130" spans="1:9" x14ac:dyDescent="0.3">
      <c r="A130" s="278" t="str">
        <f>'STUDENT DETAILS'!A131</f>
        <v/>
      </c>
      <c r="B130" s="278" t="str">
        <f>IF(ISNUMBER('STUDENT DETAILS'!D131),('STUDENT DETAILS'!D131),"")</f>
        <v/>
      </c>
      <c r="C130" s="279" t="str">
        <f>IF('STUDENT DETAILS'!C131&gt;0,'STUDENT DETAILS'!C131,"")</f>
        <v/>
      </c>
      <c r="D130" s="314" t="str">
        <f>IFERROR('PWT+Mid+PB'!D130+'PWT+Mid+PB'!J130+'PWT+Mid+PB'!P130,"")</f>
        <v/>
      </c>
      <c r="E130" s="314" t="str">
        <f>IFERROR('PWT+Mid+PB'!E130+'PWT+Mid+PB'!K130+'PWT+Mid+PB'!Q130,"")</f>
        <v/>
      </c>
      <c r="F130" s="314" t="str">
        <f>IFERROR('PWT+Mid+PB'!F130+'PWT+Mid+PB'!L130+'PWT+Mid+PB'!R130,"")</f>
        <v/>
      </c>
      <c r="G130" s="314" t="str">
        <f>IFERROR('PWT+Mid+PB'!G130+'PWT+Mid+PB'!M130+'PWT+Mid+PB'!S130,"")</f>
        <v/>
      </c>
      <c r="H130" s="314" t="str">
        <f>IFERROR('PWT+Mid+PB'!H130+'PWT+Mid+PB'!N130+'PWT+Mid+PB'!T130,"")</f>
        <v/>
      </c>
      <c r="I130" s="270" t="str">
        <f>IF(OR(ISNUMBER(D130),ISNUMBER(E130),ISNUMBER(#REF!),ISNUMBER(F130),ISNUMBER(G130),ISNUMBER(H130)),SUM(D130:H130),"")</f>
        <v/>
      </c>
    </row>
    <row r="131" spans="1:9" x14ac:dyDescent="0.3">
      <c r="A131" s="278" t="str">
        <f>'STUDENT DETAILS'!A132</f>
        <v/>
      </c>
      <c r="B131" s="278" t="str">
        <f>IF(ISNUMBER('STUDENT DETAILS'!D132),('STUDENT DETAILS'!D132),"")</f>
        <v/>
      </c>
      <c r="C131" s="279" t="str">
        <f>IF('STUDENT DETAILS'!C132&gt;0,'STUDENT DETAILS'!C132,"")</f>
        <v/>
      </c>
      <c r="D131" s="314" t="str">
        <f>IFERROR('PWT+Mid+PB'!D131+'PWT+Mid+PB'!J131+'PWT+Mid+PB'!P131,"")</f>
        <v/>
      </c>
      <c r="E131" s="314" t="str">
        <f>IFERROR('PWT+Mid+PB'!E131+'PWT+Mid+PB'!K131+'PWT+Mid+PB'!Q131,"")</f>
        <v/>
      </c>
      <c r="F131" s="314" t="str">
        <f>IFERROR('PWT+Mid+PB'!F131+'PWT+Mid+PB'!L131+'PWT+Mid+PB'!R131,"")</f>
        <v/>
      </c>
      <c r="G131" s="314" t="str">
        <f>IFERROR('PWT+Mid+PB'!G131+'PWT+Mid+PB'!M131+'PWT+Mid+PB'!S131,"")</f>
        <v/>
      </c>
      <c r="H131" s="314" t="str">
        <f>IFERROR('PWT+Mid+PB'!H131+'PWT+Mid+PB'!N131+'PWT+Mid+PB'!T131,"")</f>
        <v/>
      </c>
      <c r="I131" s="270" t="str">
        <f>IF(OR(ISNUMBER(D131),ISNUMBER(E131),ISNUMBER(#REF!),ISNUMBER(F131),ISNUMBER(G131),ISNUMBER(H131)),SUM(D131:H131),"")</f>
        <v/>
      </c>
    </row>
    <row r="132" spans="1:9" x14ac:dyDescent="0.3">
      <c r="A132" s="278" t="str">
        <f>'STUDENT DETAILS'!A133</f>
        <v/>
      </c>
      <c r="B132" s="278" t="str">
        <f>IF(ISNUMBER('STUDENT DETAILS'!D133),('STUDENT DETAILS'!D133),"")</f>
        <v/>
      </c>
      <c r="C132" s="279" t="str">
        <f>IF('STUDENT DETAILS'!C133&gt;0,'STUDENT DETAILS'!C133,"")</f>
        <v/>
      </c>
      <c r="D132" s="314" t="str">
        <f>IFERROR('PWT+Mid+PB'!D132+'PWT+Mid+PB'!J132+'PWT+Mid+PB'!P132,"")</f>
        <v/>
      </c>
      <c r="E132" s="314" t="str">
        <f>IFERROR('PWT+Mid+PB'!E132+'PWT+Mid+PB'!K132+'PWT+Mid+PB'!Q132,"")</f>
        <v/>
      </c>
      <c r="F132" s="314" t="str">
        <f>IFERROR('PWT+Mid+PB'!F132+'PWT+Mid+PB'!L132+'PWT+Mid+PB'!R132,"")</f>
        <v/>
      </c>
      <c r="G132" s="314" t="str">
        <f>IFERROR('PWT+Mid+PB'!G132+'PWT+Mid+PB'!M132+'PWT+Mid+PB'!S132,"")</f>
        <v/>
      </c>
      <c r="H132" s="314" t="str">
        <f>IFERROR('PWT+Mid+PB'!H132+'PWT+Mid+PB'!N132+'PWT+Mid+PB'!T132,"")</f>
        <v/>
      </c>
      <c r="I132" s="270" t="str">
        <f>IF(OR(ISNUMBER(D132),ISNUMBER(E132),ISNUMBER(#REF!),ISNUMBER(F132),ISNUMBER(G132),ISNUMBER(H132)),SUM(D132:H132),"")</f>
        <v/>
      </c>
    </row>
    <row r="133" spans="1:9" x14ac:dyDescent="0.3">
      <c r="A133" s="278" t="str">
        <f>'STUDENT DETAILS'!A134</f>
        <v/>
      </c>
      <c r="B133" s="278" t="str">
        <f>IF(ISNUMBER('STUDENT DETAILS'!D134),('STUDENT DETAILS'!D134),"")</f>
        <v/>
      </c>
      <c r="C133" s="279" t="str">
        <f>IF('STUDENT DETAILS'!C134&gt;0,'STUDENT DETAILS'!C134,"")</f>
        <v/>
      </c>
      <c r="D133" s="314" t="str">
        <f>IFERROR('PWT+Mid+PB'!D133+'PWT+Mid+PB'!J133+'PWT+Mid+PB'!P133,"")</f>
        <v/>
      </c>
      <c r="E133" s="314" t="str">
        <f>IFERROR('PWT+Mid+PB'!E133+'PWT+Mid+PB'!K133+'PWT+Mid+PB'!Q133,"")</f>
        <v/>
      </c>
      <c r="F133" s="314" t="str">
        <f>IFERROR('PWT+Mid+PB'!F133+'PWT+Mid+PB'!L133+'PWT+Mid+PB'!R133,"")</f>
        <v/>
      </c>
      <c r="G133" s="314" t="str">
        <f>IFERROR('PWT+Mid+PB'!G133+'PWT+Mid+PB'!M133+'PWT+Mid+PB'!S133,"")</f>
        <v/>
      </c>
      <c r="H133" s="314" t="str">
        <f>IFERROR('PWT+Mid+PB'!H133+'PWT+Mid+PB'!N133+'PWT+Mid+PB'!T133,"")</f>
        <v/>
      </c>
      <c r="I133" s="270" t="str">
        <f>IF(OR(ISNUMBER(D133),ISNUMBER(E133),ISNUMBER(#REF!),ISNUMBER(F133),ISNUMBER(G133),ISNUMBER(H133)),SUM(D133:H133),"")</f>
        <v/>
      </c>
    </row>
    <row r="134" spans="1:9" x14ac:dyDescent="0.3">
      <c r="A134" s="278" t="str">
        <f>'STUDENT DETAILS'!A135</f>
        <v/>
      </c>
      <c r="B134" s="278" t="str">
        <f>IF(ISNUMBER('STUDENT DETAILS'!D135),('STUDENT DETAILS'!D135),"")</f>
        <v/>
      </c>
      <c r="C134" s="279" t="str">
        <f>IF('STUDENT DETAILS'!C135&gt;0,'STUDENT DETAILS'!C135,"")</f>
        <v/>
      </c>
      <c r="D134" s="314" t="str">
        <f>IFERROR('PWT+Mid+PB'!D134+'PWT+Mid+PB'!J134+'PWT+Mid+PB'!P134,"")</f>
        <v/>
      </c>
      <c r="E134" s="314" t="str">
        <f>IFERROR('PWT+Mid+PB'!E134+'PWT+Mid+PB'!K134+'PWT+Mid+PB'!Q134,"")</f>
        <v/>
      </c>
      <c r="F134" s="314" t="str">
        <f>IFERROR('PWT+Mid+PB'!F134+'PWT+Mid+PB'!L134+'PWT+Mid+PB'!R134,"")</f>
        <v/>
      </c>
      <c r="G134" s="314" t="str">
        <f>IFERROR('PWT+Mid+PB'!G134+'PWT+Mid+PB'!M134+'PWT+Mid+PB'!S134,"")</f>
        <v/>
      </c>
      <c r="H134" s="314" t="str">
        <f>IFERROR('PWT+Mid+PB'!H134+'PWT+Mid+PB'!N134+'PWT+Mid+PB'!T134,"")</f>
        <v/>
      </c>
      <c r="I134" s="270" t="str">
        <f>IF(OR(ISNUMBER(D134),ISNUMBER(E134),ISNUMBER(#REF!),ISNUMBER(F134),ISNUMBER(G134),ISNUMBER(H134)),SUM(D134:H134),"")</f>
        <v/>
      </c>
    </row>
    <row r="135" spans="1:9" x14ac:dyDescent="0.3">
      <c r="A135" s="278" t="str">
        <f>'STUDENT DETAILS'!A136</f>
        <v/>
      </c>
      <c r="B135" s="278" t="str">
        <f>IF(ISNUMBER('STUDENT DETAILS'!D136),('STUDENT DETAILS'!D136),"")</f>
        <v/>
      </c>
      <c r="C135" s="279" t="str">
        <f>IF('STUDENT DETAILS'!C136&gt;0,'STUDENT DETAILS'!C136,"")</f>
        <v/>
      </c>
      <c r="D135" s="314" t="str">
        <f>IFERROR('PWT+Mid+PB'!D135+'PWT+Mid+PB'!J135+'PWT+Mid+PB'!P135,"")</f>
        <v/>
      </c>
      <c r="E135" s="314" t="str">
        <f>IFERROR('PWT+Mid+PB'!E135+'PWT+Mid+PB'!K135+'PWT+Mid+PB'!Q135,"")</f>
        <v/>
      </c>
      <c r="F135" s="314" t="str">
        <f>IFERROR('PWT+Mid+PB'!F135+'PWT+Mid+PB'!L135+'PWT+Mid+PB'!R135,"")</f>
        <v/>
      </c>
      <c r="G135" s="314" t="str">
        <f>IFERROR('PWT+Mid+PB'!G135+'PWT+Mid+PB'!M135+'PWT+Mid+PB'!S135,"")</f>
        <v/>
      </c>
      <c r="H135" s="314" t="str">
        <f>IFERROR('PWT+Mid+PB'!H135+'PWT+Mid+PB'!N135+'PWT+Mid+PB'!T135,"")</f>
        <v/>
      </c>
      <c r="I135" s="270" t="str">
        <f>IF(OR(ISNUMBER(D135),ISNUMBER(E135),ISNUMBER(#REF!),ISNUMBER(F135),ISNUMBER(G135),ISNUMBER(H135)),SUM(D135:H135),"")</f>
        <v/>
      </c>
    </row>
    <row r="136" spans="1:9" x14ac:dyDescent="0.3">
      <c r="A136" s="278" t="str">
        <f>'STUDENT DETAILS'!A137</f>
        <v/>
      </c>
      <c r="B136" s="278" t="str">
        <f>IF(ISNUMBER('STUDENT DETAILS'!D137),('STUDENT DETAILS'!D137),"")</f>
        <v/>
      </c>
      <c r="C136" s="279" t="str">
        <f>IF('STUDENT DETAILS'!C137&gt;0,'STUDENT DETAILS'!C137,"")</f>
        <v/>
      </c>
      <c r="D136" s="314" t="str">
        <f>IFERROR('PWT+Mid+PB'!D136+'PWT+Mid+PB'!J136+'PWT+Mid+PB'!P136,"")</f>
        <v/>
      </c>
      <c r="E136" s="314" t="str">
        <f>IFERROR('PWT+Mid+PB'!E136+'PWT+Mid+PB'!K136+'PWT+Mid+PB'!Q136,"")</f>
        <v/>
      </c>
      <c r="F136" s="314" t="str">
        <f>IFERROR('PWT+Mid+PB'!F136+'PWT+Mid+PB'!L136+'PWT+Mid+PB'!R136,"")</f>
        <v/>
      </c>
      <c r="G136" s="314" t="str">
        <f>IFERROR('PWT+Mid+PB'!G136+'PWT+Mid+PB'!M136+'PWT+Mid+PB'!S136,"")</f>
        <v/>
      </c>
      <c r="H136" s="314" t="str">
        <f>IFERROR('PWT+Mid+PB'!H136+'PWT+Mid+PB'!N136+'PWT+Mid+PB'!T136,"")</f>
        <v/>
      </c>
      <c r="I136" s="270" t="str">
        <f>IF(OR(ISNUMBER(D136),ISNUMBER(E136),ISNUMBER(#REF!),ISNUMBER(F136),ISNUMBER(G136),ISNUMBER(H136)),SUM(D136:H136),"")</f>
        <v/>
      </c>
    </row>
    <row r="137" spans="1:9" x14ac:dyDescent="0.3">
      <c r="A137" s="278" t="str">
        <f>'STUDENT DETAILS'!A138</f>
        <v/>
      </c>
      <c r="B137" s="278" t="str">
        <f>IF(ISNUMBER('STUDENT DETAILS'!D138),('STUDENT DETAILS'!D138),"")</f>
        <v/>
      </c>
      <c r="C137" s="279" t="str">
        <f>IF('STUDENT DETAILS'!C138&gt;0,'STUDENT DETAILS'!C138,"")</f>
        <v/>
      </c>
      <c r="D137" s="314" t="str">
        <f>IFERROR('PWT+Mid+PB'!D137+'PWT+Mid+PB'!J137+'PWT+Mid+PB'!P137,"")</f>
        <v/>
      </c>
      <c r="E137" s="314" t="str">
        <f>IFERROR('PWT+Mid+PB'!E137+'PWT+Mid+PB'!K137+'PWT+Mid+PB'!Q137,"")</f>
        <v/>
      </c>
      <c r="F137" s="314" t="str">
        <f>IFERROR('PWT+Mid+PB'!F137+'PWT+Mid+PB'!L137+'PWT+Mid+PB'!R137,"")</f>
        <v/>
      </c>
      <c r="G137" s="314" t="str">
        <f>IFERROR('PWT+Mid+PB'!G137+'PWT+Mid+PB'!M137+'PWT+Mid+PB'!S137,"")</f>
        <v/>
      </c>
      <c r="H137" s="314" t="str">
        <f>IFERROR('PWT+Mid+PB'!H137+'PWT+Mid+PB'!N137+'PWT+Mid+PB'!T137,"")</f>
        <v/>
      </c>
      <c r="I137" s="270" t="str">
        <f>IF(OR(ISNUMBER(D137),ISNUMBER(E137),ISNUMBER(#REF!),ISNUMBER(F137),ISNUMBER(G137),ISNUMBER(H137)),SUM(D137:H137),"")</f>
        <v/>
      </c>
    </row>
    <row r="138" spans="1:9" x14ac:dyDescent="0.3">
      <c r="A138" s="278" t="str">
        <f>'STUDENT DETAILS'!A139</f>
        <v/>
      </c>
      <c r="B138" s="278" t="str">
        <f>IF(ISNUMBER('STUDENT DETAILS'!D139),('STUDENT DETAILS'!D139),"")</f>
        <v/>
      </c>
      <c r="C138" s="279" t="str">
        <f>IF('STUDENT DETAILS'!C139&gt;0,'STUDENT DETAILS'!C139,"")</f>
        <v/>
      </c>
      <c r="D138" s="314" t="str">
        <f>IFERROR('PWT+Mid+PB'!D138+'PWT+Mid+PB'!J138+'PWT+Mid+PB'!P138,"")</f>
        <v/>
      </c>
      <c r="E138" s="314" t="str">
        <f>IFERROR('PWT+Mid+PB'!E138+'PWT+Mid+PB'!K138+'PWT+Mid+PB'!Q138,"")</f>
        <v/>
      </c>
      <c r="F138" s="314" t="str">
        <f>IFERROR('PWT+Mid+PB'!F138+'PWT+Mid+PB'!L138+'PWT+Mid+PB'!R138,"")</f>
        <v/>
      </c>
      <c r="G138" s="314" t="str">
        <f>IFERROR('PWT+Mid+PB'!G138+'PWT+Mid+PB'!M138+'PWT+Mid+PB'!S138,"")</f>
        <v/>
      </c>
      <c r="H138" s="314" t="str">
        <f>IFERROR('PWT+Mid+PB'!H138+'PWT+Mid+PB'!N138+'PWT+Mid+PB'!T138,"")</f>
        <v/>
      </c>
      <c r="I138" s="270" t="str">
        <f>IF(OR(ISNUMBER(D138),ISNUMBER(E138),ISNUMBER(#REF!),ISNUMBER(F138),ISNUMBER(G138),ISNUMBER(H138)),SUM(D138:H138),"")</f>
        <v/>
      </c>
    </row>
    <row r="139" spans="1:9" x14ac:dyDescent="0.3">
      <c r="A139" s="278" t="str">
        <f>'STUDENT DETAILS'!A140</f>
        <v/>
      </c>
      <c r="B139" s="278" t="str">
        <f>IF(ISNUMBER('STUDENT DETAILS'!D140),('STUDENT DETAILS'!D140),"")</f>
        <v/>
      </c>
      <c r="C139" s="279" t="str">
        <f>IF('STUDENT DETAILS'!C140&gt;0,'STUDENT DETAILS'!C140,"")</f>
        <v/>
      </c>
      <c r="D139" s="314" t="str">
        <f>IFERROR('PWT+Mid+PB'!D139+'PWT+Mid+PB'!J139+'PWT+Mid+PB'!P139,"")</f>
        <v/>
      </c>
      <c r="E139" s="314" t="str">
        <f>IFERROR('PWT+Mid+PB'!E139+'PWT+Mid+PB'!K139+'PWT+Mid+PB'!Q139,"")</f>
        <v/>
      </c>
      <c r="F139" s="314" t="str">
        <f>IFERROR('PWT+Mid+PB'!F139+'PWT+Mid+PB'!L139+'PWT+Mid+PB'!R139,"")</f>
        <v/>
      </c>
      <c r="G139" s="314" t="str">
        <f>IFERROR('PWT+Mid+PB'!G139+'PWT+Mid+PB'!M139+'PWT+Mid+PB'!S139,"")</f>
        <v/>
      </c>
      <c r="H139" s="314" t="str">
        <f>IFERROR('PWT+Mid+PB'!H139+'PWT+Mid+PB'!N139+'PWT+Mid+PB'!T139,"")</f>
        <v/>
      </c>
      <c r="I139" s="270" t="str">
        <f>IF(OR(ISNUMBER(D139),ISNUMBER(E139),ISNUMBER(#REF!),ISNUMBER(F139),ISNUMBER(G139),ISNUMBER(H139)),SUM(D139:H139),"")</f>
        <v/>
      </c>
    </row>
    <row r="140" spans="1:9" x14ac:dyDescent="0.3">
      <c r="A140" s="278" t="str">
        <f>'STUDENT DETAILS'!A141</f>
        <v/>
      </c>
      <c r="B140" s="278" t="str">
        <f>IF(ISNUMBER('STUDENT DETAILS'!D141),('STUDENT DETAILS'!D141),"")</f>
        <v/>
      </c>
      <c r="C140" s="279" t="str">
        <f>IF('STUDENT DETAILS'!C141&gt;0,'STUDENT DETAILS'!C141,"")</f>
        <v/>
      </c>
      <c r="D140" s="314" t="str">
        <f>IFERROR('PWT+Mid+PB'!D140+'PWT+Mid+PB'!J140+'PWT+Mid+PB'!P140,"")</f>
        <v/>
      </c>
      <c r="E140" s="314" t="str">
        <f>IFERROR('PWT+Mid+PB'!E140+'PWT+Mid+PB'!K140+'PWT+Mid+PB'!Q140,"")</f>
        <v/>
      </c>
      <c r="F140" s="314" t="str">
        <f>IFERROR('PWT+Mid+PB'!F140+'PWT+Mid+PB'!L140+'PWT+Mid+PB'!R140,"")</f>
        <v/>
      </c>
      <c r="G140" s="314" t="str">
        <f>IFERROR('PWT+Mid+PB'!G140+'PWT+Mid+PB'!M140+'PWT+Mid+PB'!S140,"")</f>
        <v/>
      </c>
      <c r="H140" s="314" t="str">
        <f>IFERROR('PWT+Mid+PB'!H140+'PWT+Mid+PB'!N140+'PWT+Mid+PB'!T140,"")</f>
        <v/>
      </c>
      <c r="I140" s="270" t="str">
        <f>IF(OR(ISNUMBER(D140),ISNUMBER(E140),ISNUMBER(#REF!),ISNUMBER(F140),ISNUMBER(G140),ISNUMBER(H140)),SUM(D140:H140),"")</f>
        <v/>
      </c>
    </row>
    <row r="141" spans="1:9" x14ac:dyDescent="0.3">
      <c r="A141" s="278" t="str">
        <f>'STUDENT DETAILS'!A142</f>
        <v/>
      </c>
      <c r="B141" s="278" t="str">
        <f>IF(ISNUMBER('STUDENT DETAILS'!D142),('STUDENT DETAILS'!D142),"")</f>
        <v/>
      </c>
      <c r="C141" s="279" t="str">
        <f>IF('STUDENT DETAILS'!C142&gt;0,'STUDENT DETAILS'!C142,"")</f>
        <v/>
      </c>
      <c r="D141" s="314" t="str">
        <f>IFERROR('PWT+Mid+PB'!D141+'PWT+Mid+PB'!J141+'PWT+Mid+PB'!P141,"")</f>
        <v/>
      </c>
      <c r="E141" s="314" t="str">
        <f>IFERROR('PWT+Mid+PB'!E141+'PWT+Mid+PB'!K141+'PWT+Mid+PB'!Q141,"")</f>
        <v/>
      </c>
      <c r="F141" s="314" t="str">
        <f>IFERROR('PWT+Mid+PB'!F141+'PWT+Mid+PB'!L141+'PWT+Mid+PB'!R141,"")</f>
        <v/>
      </c>
      <c r="G141" s="314" t="str">
        <f>IFERROR('PWT+Mid+PB'!G141+'PWT+Mid+PB'!M141+'PWT+Mid+PB'!S141,"")</f>
        <v/>
      </c>
      <c r="H141" s="314" t="str">
        <f>IFERROR('PWT+Mid+PB'!H141+'PWT+Mid+PB'!N141+'PWT+Mid+PB'!T141,"")</f>
        <v/>
      </c>
      <c r="I141" s="270" t="str">
        <f>IF(OR(ISNUMBER(D141),ISNUMBER(E141),ISNUMBER(#REF!),ISNUMBER(F141),ISNUMBER(G141),ISNUMBER(H141)),SUM(D141:H141),"")</f>
        <v/>
      </c>
    </row>
    <row r="142" spans="1:9" x14ac:dyDescent="0.3">
      <c r="A142" s="278" t="str">
        <f>'STUDENT DETAILS'!A143</f>
        <v/>
      </c>
      <c r="B142" s="278" t="str">
        <f>IF(ISNUMBER('STUDENT DETAILS'!D143),('STUDENT DETAILS'!D143),"")</f>
        <v/>
      </c>
      <c r="C142" s="279" t="str">
        <f>IF('STUDENT DETAILS'!C143&gt;0,'STUDENT DETAILS'!C143,"")</f>
        <v/>
      </c>
      <c r="D142" s="314" t="str">
        <f>IFERROR('PWT+Mid+PB'!D142+'PWT+Mid+PB'!J142+'PWT+Mid+PB'!P142,"")</f>
        <v/>
      </c>
      <c r="E142" s="314" t="str">
        <f>IFERROR('PWT+Mid+PB'!E142+'PWT+Mid+PB'!K142+'PWT+Mid+PB'!Q142,"")</f>
        <v/>
      </c>
      <c r="F142" s="314" t="str">
        <f>IFERROR('PWT+Mid+PB'!F142+'PWT+Mid+PB'!L142+'PWT+Mid+PB'!R142,"")</f>
        <v/>
      </c>
      <c r="G142" s="314" t="str">
        <f>IFERROR('PWT+Mid+PB'!G142+'PWT+Mid+PB'!M142+'PWT+Mid+PB'!S142,"")</f>
        <v/>
      </c>
      <c r="H142" s="314" t="str">
        <f>IFERROR('PWT+Mid+PB'!H142+'PWT+Mid+PB'!N142+'PWT+Mid+PB'!T142,"")</f>
        <v/>
      </c>
      <c r="I142" s="270" t="str">
        <f>IF(OR(ISNUMBER(D142),ISNUMBER(E142),ISNUMBER(#REF!),ISNUMBER(F142),ISNUMBER(G142),ISNUMBER(H142)),SUM(D142:H142),"")</f>
        <v/>
      </c>
    </row>
    <row r="143" spans="1:9" x14ac:dyDescent="0.3">
      <c r="A143" s="278" t="str">
        <f>'STUDENT DETAILS'!A144</f>
        <v/>
      </c>
      <c r="B143" s="278" t="str">
        <f>IF(ISNUMBER('STUDENT DETAILS'!D144),('STUDENT DETAILS'!D144),"")</f>
        <v/>
      </c>
      <c r="C143" s="279" t="str">
        <f>IF('STUDENT DETAILS'!C144&gt;0,'STUDENT DETAILS'!C144,"")</f>
        <v/>
      </c>
      <c r="D143" s="314" t="str">
        <f>IFERROR('PWT+Mid+PB'!D143+'PWT+Mid+PB'!J143+'PWT+Mid+PB'!P143,"")</f>
        <v/>
      </c>
      <c r="E143" s="314" t="str">
        <f>IFERROR('PWT+Mid+PB'!E143+'PWT+Mid+PB'!K143+'PWT+Mid+PB'!Q143,"")</f>
        <v/>
      </c>
      <c r="F143" s="314" t="str">
        <f>IFERROR('PWT+Mid+PB'!F143+'PWT+Mid+PB'!L143+'PWT+Mid+PB'!R143,"")</f>
        <v/>
      </c>
      <c r="G143" s="314" t="str">
        <f>IFERROR('PWT+Mid+PB'!G143+'PWT+Mid+PB'!M143+'PWT+Mid+PB'!S143,"")</f>
        <v/>
      </c>
      <c r="H143" s="314" t="str">
        <f>IFERROR('PWT+Mid+PB'!H143+'PWT+Mid+PB'!N143+'PWT+Mid+PB'!T143,"")</f>
        <v/>
      </c>
      <c r="I143" s="270" t="str">
        <f>IF(OR(ISNUMBER(D143),ISNUMBER(E143),ISNUMBER(#REF!),ISNUMBER(F143),ISNUMBER(G143),ISNUMBER(H143)),SUM(D143:H143),"")</f>
        <v/>
      </c>
    </row>
    <row r="144" spans="1:9" x14ac:dyDescent="0.3">
      <c r="A144" s="278" t="str">
        <f>'STUDENT DETAILS'!A145</f>
        <v/>
      </c>
      <c r="B144" s="278" t="str">
        <f>IF(ISNUMBER('STUDENT DETAILS'!D145),('STUDENT DETAILS'!D145),"")</f>
        <v/>
      </c>
      <c r="C144" s="279" t="str">
        <f>IF('STUDENT DETAILS'!C145&gt;0,'STUDENT DETAILS'!C145,"")</f>
        <v/>
      </c>
      <c r="D144" s="314" t="str">
        <f>IFERROR('PWT+Mid+PB'!D144+'PWT+Mid+PB'!J144+'PWT+Mid+PB'!P144,"")</f>
        <v/>
      </c>
      <c r="E144" s="314" t="str">
        <f>IFERROR('PWT+Mid+PB'!E144+'PWT+Mid+PB'!K144+'PWT+Mid+PB'!Q144,"")</f>
        <v/>
      </c>
      <c r="F144" s="314" t="str">
        <f>IFERROR('PWT+Mid+PB'!F144+'PWT+Mid+PB'!L144+'PWT+Mid+PB'!R144,"")</f>
        <v/>
      </c>
      <c r="G144" s="314" t="str">
        <f>IFERROR('PWT+Mid+PB'!G144+'PWT+Mid+PB'!M144+'PWT+Mid+PB'!S144,"")</f>
        <v/>
      </c>
      <c r="H144" s="314" t="str">
        <f>IFERROR('PWT+Mid+PB'!H144+'PWT+Mid+PB'!N144+'PWT+Mid+PB'!T144,"")</f>
        <v/>
      </c>
      <c r="I144" s="270" t="str">
        <f>IF(OR(ISNUMBER(D144),ISNUMBER(E144),ISNUMBER(#REF!),ISNUMBER(F144),ISNUMBER(G144),ISNUMBER(H144)),SUM(D144:H144),"")</f>
        <v/>
      </c>
    </row>
    <row r="145" spans="1:9" x14ac:dyDescent="0.3">
      <c r="A145" s="278" t="str">
        <f>'STUDENT DETAILS'!A146</f>
        <v/>
      </c>
      <c r="B145" s="278" t="str">
        <f>IF(ISNUMBER('STUDENT DETAILS'!D146),('STUDENT DETAILS'!D146),"")</f>
        <v/>
      </c>
      <c r="C145" s="279" t="str">
        <f>IF('STUDENT DETAILS'!C146&gt;0,'STUDENT DETAILS'!C146,"")</f>
        <v/>
      </c>
      <c r="D145" s="314" t="str">
        <f>IFERROR('PWT+Mid+PB'!D145+'PWT+Mid+PB'!J145+'PWT+Mid+PB'!P145,"")</f>
        <v/>
      </c>
      <c r="E145" s="314" t="str">
        <f>IFERROR('PWT+Mid+PB'!E145+'PWT+Mid+PB'!K145+'PWT+Mid+PB'!Q145,"")</f>
        <v/>
      </c>
      <c r="F145" s="314" t="str">
        <f>IFERROR('PWT+Mid+PB'!F145+'PWT+Mid+PB'!L145+'PWT+Mid+PB'!R145,"")</f>
        <v/>
      </c>
      <c r="G145" s="314" t="str">
        <f>IFERROR('PWT+Mid+PB'!G145+'PWT+Mid+PB'!M145+'PWT+Mid+PB'!S145,"")</f>
        <v/>
      </c>
      <c r="H145" s="314" t="str">
        <f>IFERROR('PWT+Mid+PB'!H145+'PWT+Mid+PB'!N145+'PWT+Mid+PB'!T145,"")</f>
        <v/>
      </c>
      <c r="I145" s="270" t="str">
        <f>IF(OR(ISNUMBER(D145),ISNUMBER(E145),ISNUMBER(#REF!),ISNUMBER(F145),ISNUMBER(G145),ISNUMBER(H145)),SUM(D145:H145),"")</f>
        <v/>
      </c>
    </row>
    <row r="146" spans="1:9" x14ac:dyDescent="0.3">
      <c r="A146" s="278" t="str">
        <f>'STUDENT DETAILS'!A147</f>
        <v/>
      </c>
      <c r="B146" s="278" t="str">
        <f>IF(ISNUMBER('STUDENT DETAILS'!D147),('STUDENT DETAILS'!D147),"")</f>
        <v/>
      </c>
      <c r="C146" s="279" t="str">
        <f>IF('STUDENT DETAILS'!C147&gt;0,'STUDENT DETAILS'!C147,"")</f>
        <v/>
      </c>
      <c r="D146" s="314" t="str">
        <f>IFERROR('PWT+Mid+PB'!D146+'PWT+Mid+PB'!J146+'PWT+Mid+PB'!P146,"")</f>
        <v/>
      </c>
      <c r="E146" s="314" t="str">
        <f>IFERROR('PWT+Mid+PB'!E146+'PWT+Mid+PB'!K146+'PWT+Mid+PB'!Q146,"")</f>
        <v/>
      </c>
      <c r="F146" s="314" t="str">
        <f>IFERROR('PWT+Mid+PB'!F146+'PWT+Mid+PB'!L146+'PWT+Mid+PB'!R146,"")</f>
        <v/>
      </c>
      <c r="G146" s="314" t="str">
        <f>IFERROR('PWT+Mid+PB'!G146+'PWT+Mid+PB'!M146+'PWT+Mid+PB'!S146,"")</f>
        <v/>
      </c>
      <c r="H146" s="314" t="str">
        <f>IFERROR('PWT+Mid+PB'!H146+'PWT+Mid+PB'!N146+'PWT+Mid+PB'!T146,"")</f>
        <v/>
      </c>
      <c r="I146" s="270" t="str">
        <f>IF(OR(ISNUMBER(D146),ISNUMBER(E146),ISNUMBER(#REF!),ISNUMBER(F146),ISNUMBER(G146),ISNUMBER(H146)),SUM(D146:H146),"")</f>
        <v/>
      </c>
    </row>
    <row r="147" spans="1:9" x14ac:dyDescent="0.3">
      <c r="A147" s="278" t="str">
        <f>'STUDENT DETAILS'!A148</f>
        <v/>
      </c>
      <c r="B147" s="278" t="str">
        <f>IF(ISNUMBER('STUDENT DETAILS'!D148),('STUDENT DETAILS'!D148),"")</f>
        <v/>
      </c>
      <c r="C147" s="279" t="str">
        <f>IF('STUDENT DETAILS'!C148&gt;0,'STUDENT DETAILS'!C148,"")</f>
        <v/>
      </c>
      <c r="D147" s="314" t="str">
        <f>IFERROR('PWT+Mid+PB'!D147+'PWT+Mid+PB'!J147+'PWT+Mid+PB'!P147,"")</f>
        <v/>
      </c>
      <c r="E147" s="314" t="str">
        <f>IFERROR('PWT+Mid+PB'!E147+'PWT+Mid+PB'!K147+'PWT+Mid+PB'!Q147,"")</f>
        <v/>
      </c>
      <c r="F147" s="314" t="str">
        <f>IFERROR('PWT+Mid+PB'!F147+'PWT+Mid+PB'!L147+'PWT+Mid+PB'!R147,"")</f>
        <v/>
      </c>
      <c r="G147" s="314" t="str">
        <f>IFERROR('PWT+Mid+PB'!G147+'PWT+Mid+PB'!M147+'PWT+Mid+PB'!S147,"")</f>
        <v/>
      </c>
      <c r="H147" s="314" t="str">
        <f>IFERROR('PWT+Mid+PB'!H147+'PWT+Mid+PB'!N147+'PWT+Mid+PB'!T147,"")</f>
        <v/>
      </c>
      <c r="I147" s="270" t="str">
        <f>IF(OR(ISNUMBER(D147),ISNUMBER(E147),ISNUMBER(#REF!),ISNUMBER(F147),ISNUMBER(G147),ISNUMBER(H147)),SUM(D147:H147),"")</f>
        <v/>
      </c>
    </row>
    <row r="148" spans="1:9" x14ac:dyDescent="0.3">
      <c r="A148" s="278" t="str">
        <f>'STUDENT DETAILS'!A149</f>
        <v/>
      </c>
      <c r="B148" s="278" t="str">
        <f>IF(ISNUMBER('STUDENT DETAILS'!D149),('STUDENT DETAILS'!D149),"")</f>
        <v/>
      </c>
      <c r="C148" s="279" t="str">
        <f>IF('STUDENT DETAILS'!C149&gt;0,'STUDENT DETAILS'!C149,"")</f>
        <v/>
      </c>
      <c r="D148" s="314" t="str">
        <f>IFERROR('PWT+Mid+PB'!D148+'PWT+Mid+PB'!J148+'PWT+Mid+PB'!P148,"")</f>
        <v/>
      </c>
      <c r="E148" s="314" t="str">
        <f>IFERROR('PWT+Mid+PB'!E148+'PWT+Mid+PB'!K148+'PWT+Mid+PB'!Q148,"")</f>
        <v/>
      </c>
      <c r="F148" s="314" t="str">
        <f>IFERROR('PWT+Mid+PB'!F148+'PWT+Mid+PB'!L148+'PWT+Mid+PB'!R148,"")</f>
        <v/>
      </c>
      <c r="G148" s="314" t="str">
        <f>IFERROR('PWT+Mid+PB'!G148+'PWT+Mid+PB'!M148+'PWT+Mid+PB'!S148,"")</f>
        <v/>
      </c>
      <c r="H148" s="314" t="str">
        <f>IFERROR('PWT+Mid+PB'!H148+'PWT+Mid+PB'!N148+'PWT+Mid+PB'!T148,"")</f>
        <v/>
      </c>
      <c r="I148" s="270" t="str">
        <f>IF(OR(ISNUMBER(D148),ISNUMBER(E148),ISNUMBER(#REF!),ISNUMBER(F148),ISNUMBER(G148),ISNUMBER(H148)),SUM(D148:H148),"")</f>
        <v/>
      </c>
    </row>
    <row r="149" spans="1:9" x14ac:dyDescent="0.3">
      <c r="A149" s="278" t="str">
        <f>'STUDENT DETAILS'!A150</f>
        <v/>
      </c>
      <c r="B149" s="278" t="str">
        <f>IF(ISNUMBER('STUDENT DETAILS'!D150),('STUDENT DETAILS'!D150),"")</f>
        <v/>
      </c>
      <c r="C149" s="279" t="str">
        <f>IF('STUDENT DETAILS'!C150&gt;0,'STUDENT DETAILS'!C150,"")</f>
        <v/>
      </c>
      <c r="D149" s="314" t="str">
        <f>IFERROR('PWT+Mid+PB'!D149+'PWT+Mid+PB'!J149+'PWT+Mid+PB'!P149,"")</f>
        <v/>
      </c>
      <c r="E149" s="314" t="str">
        <f>IFERROR('PWT+Mid+PB'!E149+'PWT+Mid+PB'!K149+'PWT+Mid+PB'!Q149,"")</f>
        <v/>
      </c>
      <c r="F149" s="314" t="str">
        <f>IFERROR('PWT+Mid+PB'!F149+'PWT+Mid+PB'!L149+'PWT+Mid+PB'!R149,"")</f>
        <v/>
      </c>
      <c r="G149" s="314" t="str">
        <f>IFERROR('PWT+Mid+PB'!G149+'PWT+Mid+PB'!M149+'PWT+Mid+PB'!S149,"")</f>
        <v/>
      </c>
      <c r="H149" s="314" t="str">
        <f>IFERROR('PWT+Mid+PB'!H149+'PWT+Mid+PB'!N149+'PWT+Mid+PB'!T149,"")</f>
        <v/>
      </c>
      <c r="I149" s="270" t="str">
        <f>IF(OR(ISNUMBER(D149),ISNUMBER(E149),ISNUMBER(#REF!),ISNUMBER(F149),ISNUMBER(G149),ISNUMBER(H149)),SUM(D149:H149),"")</f>
        <v/>
      </c>
    </row>
    <row r="150" spans="1:9" x14ac:dyDescent="0.3">
      <c r="A150" s="278" t="str">
        <f>'STUDENT DETAILS'!A151</f>
        <v/>
      </c>
      <c r="B150" s="278" t="str">
        <f>IF(ISNUMBER('STUDENT DETAILS'!D151),('STUDENT DETAILS'!D151),"")</f>
        <v/>
      </c>
      <c r="C150" s="279" t="str">
        <f>IF('STUDENT DETAILS'!C151&gt;0,'STUDENT DETAILS'!C151,"")</f>
        <v/>
      </c>
      <c r="D150" s="314" t="str">
        <f>IFERROR('PWT+Mid+PB'!D150+'PWT+Mid+PB'!J150+'PWT+Mid+PB'!P150,"")</f>
        <v/>
      </c>
      <c r="E150" s="314" t="str">
        <f>IFERROR('PWT+Mid+PB'!E150+'PWT+Mid+PB'!K150+'PWT+Mid+PB'!Q150,"")</f>
        <v/>
      </c>
      <c r="F150" s="314" t="str">
        <f>IFERROR('PWT+Mid+PB'!F150+'PWT+Mid+PB'!L150+'PWT+Mid+PB'!R150,"")</f>
        <v/>
      </c>
      <c r="G150" s="314" t="str">
        <f>IFERROR('PWT+Mid+PB'!G150+'PWT+Mid+PB'!M150+'PWT+Mid+PB'!S150,"")</f>
        <v/>
      </c>
      <c r="H150" s="314" t="str">
        <f>IFERROR('PWT+Mid+PB'!H150+'PWT+Mid+PB'!N150+'PWT+Mid+PB'!T150,"")</f>
        <v/>
      </c>
      <c r="I150" s="270" t="str">
        <f>IF(OR(ISNUMBER(D150),ISNUMBER(E150),ISNUMBER(#REF!),ISNUMBER(F150),ISNUMBER(G150),ISNUMBER(H150)),SUM(D150:H150),"")</f>
        <v/>
      </c>
    </row>
    <row r="151" spans="1:9" x14ac:dyDescent="0.3">
      <c r="A151" s="278" t="str">
        <f>'STUDENT DETAILS'!A152</f>
        <v/>
      </c>
      <c r="B151" s="278" t="str">
        <f>IF(ISNUMBER('STUDENT DETAILS'!D152),('STUDENT DETAILS'!D152),"")</f>
        <v/>
      </c>
      <c r="C151" s="279" t="str">
        <f>IF('STUDENT DETAILS'!C152&gt;0,'STUDENT DETAILS'!C152,"")</f>
        <v/>
      </c>
      <c r="D151" s="314" t="str">
        <f>IFERROR('PWT+Mid+PB'!D151+'PWT+Mid+PB'!J151+'PWT+Mid+PB'!P151,"")</f>
        <v/>
      </c>
      <c r="E151" s="314" t="str">
        <f>IFERROR('PWT+Mid+PB'!E151+'PWT+Mid+PB'!K151+'PWT+Mid+PB'!Q151,"")</f>
        <v/>
      </c>
      <c r="F151" s="314" t="str">
        <f>IFERROR('PWT+Mid+PB'!F151+'PWT+Mid+PB'!L151+'PWT+Mid+PB'!R151,"")</f>
        <v/>
      </c>
      <c r="G151" s="314" t="str">
        <f>IFERROR('PWT+Mid+PB'!G151+'PWT+Mid+PB'!M151+'PWT+Mid+PB'!S151,"")</f>
        <v/>
      </c>
      <c r="H151" s="314" t="str">
        <f>IFERROR('PWT+Mid+PB'!H151+'PWT+Mid+PB'!N151+'PWT+Mid+PB'!T151,"")</f>
        <v/>
      </c>
      <c r="I151" s="270" t="str">
        <f>IF(OR(ISNUMBER(D151),ISNUMBER(E151),ISNUMBER(#REF!),ISNUMBER(F151),ISNUMBER(G151),ISNUMBER(H151)),SUM(D151:H151),"")</f>
        <v/>
      </c>
    </row>
    <row r="152" spans="1:9" x14ac:dyDescent="0.3">
      <c r="A152" s="278" t="str">
        <f>'STUDENT DETAILS'!A153</f>
        <v/>
      </c>
      <c r="B152" s="278" t="str">
        <f>IF(ISNUMBER('STUDENT DETAILS'!D153),('STUDENT DETAILS'!D153),"")</f>
        <v/>
      </c>
      <c r="C152" s="279" t="str">
        <f>IF('STUDENT DETAILS'!C153&gt;0,'STUDENT DETAILS'!C153,"")</f>
        <v/>
      </c>
      <c r="D152" s="314" t="str">
        <f>IFERROR('PWT+Mid+PB'!D152+'PWT+Mid+PB'!J152+'PWT+Mid+PB'!P152,"")</f>
        <v/>
      </c>
      <c r="E152" s="314" t="str">
        <f>IFERROR('PWT+Mid+PB'!E152+'PWT+Mid+PB'!K152+'PWT+Mid+PB'!Q152,"")</f>
        <v/>
      </c>
      <c r="F152" s="314" t="str">
        <f>IFERROR('PWT+Mid+PB'!F152+'PWT+Mid+PB'!L152+'PWT+Mid+PB'!R152,"")</f>
        <v/>
      </c>
      <c r="G152" s="314" t="str">
        <f>IFERROR('PWT+Mid+PB'!G152+'PWT+Mid+PB'!M152+'PWT+Mid+PB'!S152,"")</f>
        <v/>
      </c>
      <c r="H152" s="314" t="str">
        <f>IFERROR('PWT+Mid+PB'!H152+'PWT+Mid+PB'!N152+'PWT+Mid+PB'!T152,"")</f>
        <v/>
      </c>
      <c r="I152" s="270" t="str">
        <f>IF(OR(ISNUMBER(D152),ISNUMBER(E152),ISNUMBER(#REF!),ISNUMBER(F152),ISNUMBER(G152),ISNUMBER(H152)),SUM(D152:H152),"")</f>
        <v/>
      </c>
    </row>
    <row r="153" spans="1:9" x14ac:dyDescent="0.3">
      <c r="A153" s="278" t="str">
        <f>'STUDENT DETAILS'!A154</f>
        <v/>
      </c>
      <c r="B153" s="278" t="str">
        <f>IF(ISNUMBER('STUDENT DETAILS'!D154),('STUDENT DETAILS'!D154),"")</f>
        <v/>
      </c>
      <c r="C153" s="279" t="str">
        <f>IF('STUDENT DETAILS'!C154&gt;0,'STUDENT DETAILS'!C154,"")</f>
        <v/>
      </c>
      <c r="D153" s="314" t="str">
        <f>IFERROR('PWT+Mid+PB'!D153+'PWT+Mid+PB'!J153+'PWT+Mid+PB'!P153,"")</f>
        <v/>
      </c>
      <c r="E153" s="314" t="str">
        <f>IFERROR('PWT+Mid+PB'!E153+'PWT+Mid+PB'!K153+'PWT+Mid+PB'!Q153,"")</f>
        <v/>
      </c>
      <c r="F153" s="314" t="str">
        <f>IFERROR('PWT+Mid+PB'!F153+'PWT+Mid+PB'!L153+'PWT+Mid+PB'!R153,"")</f>
        <v/>
      </c>
      <c r="G153" s="314" t="str">
        <f>IFERROR('PWT+Mid+PB'!G153+'PWT+Mid+PB'!M153+'PWT+Mid+PB'!S153,"")</f>
        <v/>
      </c>
      <c r="H153" s="314" t="str">
        <f>IFERROR('PWT+Mid+PB'!H153+'PWT+Mid+PB'!N153+'PWT+Mid+PB'!T153,"")</f>
        <v/>
      </c>
      <c r="I153" s="270" t="str">
        <f>IF(OR(ISNUMBER(D153),ISNUMBER(E153),ISNUMBER(#REF!),ISNUMBER(F153),ISNUMBER(G153),ISNUMBER(H153)),SUM(D153:H153),"")</f>
        <v/>
      </c>
    </row>
    <row r="154" spans="1:9" x14ac:dyDescent="0.3">
      <c r="A154" s="278" t="str">
        <f>'STUDENT DETAILS'!A155</f>
        <v/>
      </c>
      <c r="B154" s="278" t="str">
        <f>IF(ISNUMBER('STUDENT DETAILS'!D155),('STUDENT DETAILS'!D155),"")</f>
        <v/>
      </c>
      <c r="C154" s="279" t="str">
        <f>IF('STUDENT DETAILS'!C155&gt;0,'STUDENT DETAILS'!C155,"")</f>
        <v/>
      </c>
      <c r="D154" s="314" t="str">
        <f>IFERROR('PWT+Mid+PB'!D154+'PWT+Mid+PB'!J154+'PWT+Mid+PB'!P154,"")</f>
        <v/>
      </c>
      <c r="E154" s="314" t="str">
        <f>IFERROR('PWT+Mid+PB'!E154+'PWT+Mid+PB'!K154+'PWT+Mid+PB'!Q154,"")</f>
        <v/>
      </c>
      <c r="F154" s="314" t="str">
        <f>IFERROR('PWT+Mid+PB'!F154+'PWT+Mid+PB'!L154+'PWT+Mid+PB'!R154,"")</f>
        <v/>
      </c>
      <c r="G154" s="314" t="str">
        <f>IFERROR('PWT+Mid+PB'!G154+'PWT+Mid+PB'!M154+'PWT+Mid+PB'!S154,"")</f>
        <v/>
      </c>
      <c r="H154" s="314" t="str">
        <f>IFERROR('PWT+Mid+PB'!H154+'PWT+Mid+PB'!N154+'PWT+Mid+PB'!T154,"")</f>
        <v/>
      </c>
      <c r="I154" s="270" t="str">
        <f>IF(OR(ISNUMBER(D154),ISNUMBER(E154),ISNUMBER(#REF!),ISNUMBER(F154),ISNUMBER(G154),ISNUMBER(H154)),SUM(D154:H154),"")</f>
        <v/>
      </c>
    </row>
    <row r="155" spans="1:9" x14ac:dyDescent="0.3">
      <c r="A155" s="278" t="str">
        <f>'STUDENT DETAILS'!A156</f>
        <v/>
      </c>
      <c r="B155" s="278" t="str">
        <f>IF(ISNUMBER('STUDENT DETAILS'!D156),('STUDENT DETAILS'!D156),"")</f>
        <v/>
      </c>
      <c r="C155" s="279" t="str">
        <f>IF('STUDENT DETAILS'!C156&gt;0,'STUDENT DETAILS'!C156,"")</f>
        <v/>
      </c>
      <c r="D155" s="314" t="str">
        <f>IFERROR('PWT+Mid+PB'!D155+'PWT+Mid+PB'!J155+'PWT+Mid+PB'!P155,"")</f>
        <v/>
      </c>
      <c r="E155" s="314" t="str">
        <f>IFERROR('PWT+Mid+PB'!E155+'PWT+Mid+PB'!K155+'PWT+Mid+PB'!Q155,"")</f>
        <v/>
      </c>
      <c r="F155" s="314" t="str">
        <f>IFERROR('PWT+Mid+PB'!F155+'PWT+Mid+PB'!L155+'PWT+Mid+PB'!R155,"")</f>
        <v/>
      </c>
      <c r="G155" s="314" t="str">
        <f>IFERROR('PWT+Mid+PB'!G155+'PWT+Mid+PB'!M155+'PWT+Mid+PB'!S155,"")</f>
        <v/>
      </c>
      <c r="H155" s="314" t="str">
        <f>IFERROR('PWT+Mid+PB'!H155+'PWT+Mid+PB'!N155+'PWT+Mid+PB'!T155,"")</f>
        <v/>
      </c>
      <c r="I155" s="270" t="str">
        <f>IF(OR(ISNUMBER(D155),ISNUMBER(E155),ISNUMBER(#REF!),ISNUMBER(F155),ISNUMBER(G155),ISNUMBER(H155)),SUM(D155:H155),"")</f>
        <v/>
      </c>
    </row>
    <row r="156" spans="1:9" x14ac:dyDescent="0.3">
      <c r="A156" s="278" t="str">
        <f>'STUDENT DETAILS'!A157</f>
        <v/>
      </c>
      <c r="B156" s="278" t="str">
        <f>IF(ISNUMBER('STUDENT DETAILS'!D157),('STUDENT DETAILS'!D157),"")</f>
        <v/>
      </c>
      <c r="C156" s="279" t="str">
        <f>IF('STUDENT DETAILS'!C157&gt;0,'STUDENT DETAILS'!C157,"")</f>
        <v/>
      </c>
      <c r="D156" s="314" t="str">
        <f>IFERROR('PWT+Mid+PB'!D156+'PWT+Mid+PB'!J156+'PWT+Mid+PB'!P156,"")</f>
        <v/>
      </c>
      <c r="E156" s="314" t="str">
        <f>IFERROR('PWT+Mid+PB'!E156+'PWT+Mid+PB'!K156+'PWT+Mid+PB'!Q156,"")</f>
        <v/>
      </c>
      <c r="F156" s="314" t="str">
        <f>IFERROR('PWT+Mid+PB'!F156+'PWT+Mid+PB'!L156+'PWT+Mid+PB'!R156,"")</f>
        <v/>
      </c>
      <c r="G156" s="314" t="str">
        <f>IFERROR('PWT+Mid+PB'!G156+'PWT+Mid+PB'!M156+'PWT+Mid+PB'!S156,"")</f>
        <v/>
      </c>
      <c r="H156" s="314" t="str">
        <f>IFERROR('PWT+Mid+PB'!H156+'PWT+Mid+PB'!N156+'PWT+Mid+PB'!T156,"")</f>
        <v/>
      </c>
      <c r="I156" s="270" t="str">
        <f>IF(OR(ISNUMBER(D156),ISNUMBER(E156),ISNUMBER(#REF!),ISNUMBER(F156),ISNUMBER(G156),ISNUMBER(H156)),SUM(D156:H156),"")</f>
        <v/>
      </c>
    </row>
    <row r="157" spans="1:9" x14ac:dyDescent="0.3">
      <c r="A157" s="278" t="str">
        <f>'STUDENT DETAILS'!A158</f>
        <v/>
      </c>
      <c r="B157" s="278" t="str">
        <f>IF(ISNUMBER('STUDENT DETAILS'!D158),('STUDENT DETAILS'!D158),"")</f>
        <v/>
      </c>
      <c r="C157" s="279" t="str">
        <f>IF('STUDENT DETAILS'!C158&gt;0,'STUDENT DETAILS'!C158,"")</f>
        <v/>
      </c>
      <c r="D157" s="314" t="str">
        <f>IFERROR('PWT+Mid+PB'!D157+'PWT+Mid+PB'!J157+'PWT+Mid+PB'!P157,"")</f>
        <v/>
      </c>
      <c r="E157" s="314" t="str">
        <f>IFERROR('PWT+Mid+PB'!E157+'PWT+Mid+PB'!K157+'PWT+Mid+PB'!Q157,"")</f>
        <v/>
      </c>
      <c r="F157" s="314" t="str">
        <f>IFERROR('PWT+Mid+PB'!F157+'PWT+Mid+PB'!L157+'PWT+Mid+PB'!R157,"")</f>
        <v/>
      </c>
      <c r="G157" s="314" t="str">
        <f>IFERROR('PWT+Mid+PB'!G157+'PWT+Mid+PB'!M157+'PWT+Mid+PB'!S157,"")</f>
        <v/>
      </c>
      <c r="H157" s="314" t="str">
        <f>IFERROR('PWT+Mid+PB'!H157+'PWT+Mid+PB'!N157+'PWT+Mid+PB'!T157,"")</f>
        <v/>
      </c>
      <c r="I157" s="270" t="str">
        <f>IF(OR(ISNUMBER(D157),ISNUMBER(E157),ISNUMBER(#REF!),ISNUMBER(F157),ISNUMBER(G157),ISNUMBER(H157)),SUM(D157:H157),"")</f>
        <v/>
      </c>
    </row>
    <row r="158" spans="1:9" x14ac:dyDescent="0.3">
      <c r="A158" s="278" t="str">
        <f>'STUDENT DETAILS'!A159</f>
        <v/>
      </c>
      <c r="B158" s="278" t="str">
        <f>IF(ISNUMBER('STUDENT DETAILS'!D159),('STUDENT DETAILS'!D159),"")</f>
        <v/>
      </c>
      <c r="C158" s="279" t="str">
        <f>IF('STUDENT DETAILS'!C159&gt;0,'STUDENT DETAILS'!C159,"")</f>
        <v/>
      </c>
      <c r="D158" s="314" t="str">
        <f>IFERROR('PWT+Mid+PB'!D158+'PWT+Mid+PB'!J158+'PWT+Mid+PB'!P158,"")</f>
        <v/>
      </c>
      <c r="E158" s="314" t="str">
        <f>IFERROR('PWT+Mid+PB'!E158+'PWT+Mid+PB'!K158+'PWT+Mid+PB'!Q158,"")</f>
        <v/>
      </c>
      <c r="F158" s="314" t="str">
        <f>IFERROR('PWT+Mid+PB'!F158+'PWT+Mid+PB'!L158+'PWT+Mid+PB'!R158,"")</f>
        <v/>
      </c>
      <c r="G158" s="314" t="str">
        <f>IFERROR('PWT+Mid+PB'!G158+'PWT+Mid+PB'!M158+'PWT+Mid+PB'!S158,"")</f>
        <v/>
      </c>
      <c r="H158" s="314" t="str">
        <f>IFERROR('PWT+Mid+PB'!H158+'PWT+Mid+PB'!N158+'PWT+Mid+PB'!T158,"")</f>
        <v/>
      </c>
      <c r="I158" s="270" t="str">
        <f>IF(OR(ISNUMBER(D158),ISNUMBER(E158),ISNUMBER(#REF!),ISNUMBER(F158),ISNUMBER(G158),ISNUMBER(H158)),SUM(D158:H158),"")</f>
        <v/>
      </c>
    </row>
    <row r="159" spans="1:9" x14ac:dyDescent="0.3">
      <c r="A159" s="278" t="str">
        <f>'STUDENT DETAILS'!A160</f>
        <v/>
      </c>
      <c r="B159" s="278" t="str">
        <f>IF(ISNUMBER('STUDENT DETAILS'!D160),('STUDENT DETAILS'!D160),"")</f>
        <v/>
      </c>
      <c r="C159" s="279" t="str">
        <f>IF('STUDENT DETAILS'!C160&gt;0,'STUDENT DETAILS'!C160,"")</f>
        <v/>
      </c>
      <c r="D159" s="314" t="str">
        <f>IFERROR('PWT+Mid+PB'!D159+'PWT+Mid+PB'!J159+'PWT+Mid+PB'!P159,"")</f>
        <v/>
      </c>
      <c r="E159" s="314" t="str">
        <f>IFERROR('PWT+Mid+PB'!E159+'PWT+Mid+PB'!K159+'PWT+Mid+PB'!Q159,"")</f>
        <v/>
      </c>
      <c r="F159" s="314" t="str">
        <f>IFERROR('PWT+Mid+PB'!F159+'PWT+Mid+PB'!L159+'PWT+Mid+PB'!R159,"")</f>
        <v/>
      </c>
      <c r="G159" s="314" t="str">
        <f>IFERROR('PWT+Mid+PB'!G159+'PWT+Mid+PB'!M159+'PWT+Mid+PB'!S159,"")</f>
        <v/>
      </c>
      <c r="H159" s="314" t="str">
        <f>IFERROR('PWT+Mid+PB'!H159+'PWT+Mid+PB'!N159+'PWT+Mid+PB'!T159,"")</f>
        <v/>
      </c>
      <c r="I159" s="270" t="str">
        <f>IF(OR(ISNUMBER(D159),ISNUMBER(E159),ISNUMBER(#REF!),ISNUMBER(F159),ISNUMBER(G159),ISNUMBER(H159)),SUM(D159:H159),"")</f>
        <v/>
      </c>
    </row>
    <row r="160" spans="1:9" x14ac:dyDescent="0.3">
      <c r="A160" s="278" t="str">
        <f>'STUDENT DETAILS'!A161</f>
        <v/>
      </c>
      <c r="B160" s="278" t="str">
        <f>IF(ISNUMBER('STUDENT DETAILS'!D161),('STUDENT DETAILS'!D161),"")</f>
        <v/>
      </c>
      <c r="C160" s="279" t="str">
        <f>IF('STUDENT DETAILS'!C161&gt;0,'STUDENT DETAILS'!C161,"")</f>
        <v/>
      </c>
      <c r="D160" s="314" t="str">
        <f>IFERROR('PWT+Mid+PB'!D160+'PWT+Mid+PB'!J160+'PWT+Mid+PB'!P160,"")</f>
        <v/>
      </c>
      <c r="E160" s="314" t="str">
        <f>IFERROR('PWT+Mid+PB'!E160+'PWT+Mid+PB'!K160+'PWT+Mid+PB'!Q160,"")</f>
        <v/>
      </c>
      <c r="F160" s="314" t="str">
        <f>IFERROR('PWT+Mid+PB'!F160+'PWT+Mid+PB'!L160+'PWT+Mid+PB'!R160,"")</f>
        <v/>
      </c>
      <c r="G160" s="314" t="str">
        <f>IFERROR('PWT+Mid+PB'!G160+'PWT+Mid+PB'!M160+'PWT+Mid+PB'!S160,"")</f>
        <v/>
      </c>
      <c r="H160" s="314" t="str">
        <f>IFERROR('PWT+Mid+PB'!H160+'PWT+Mid+PB'!N160+'PWT+Mid+PB'!T160,"")</f>
        <v/>
      </c>
      <c r="I160" s="270" t="str">
        <f>IF(OR(ISNUMBER(D160),ISNUMBER(E160),ISNUMBER(#REF!),ISNUMBER(F160),ISNUMBER(G160),ISNUMBER(H160)),SUM(D160:H160),"")</f>
        <v/>
      </c>
    </row>
    <row r="161" spans="1:9" x14ac:dyDescent="0.3">
      <c r="A161" s="278" t="str">
        <f>'STUDENT DETAILS'!A162</f>
        <v/>
      </c>
      <c r="B161" s="278" t="str">
        <f>IF(ISNUMBER('STUDENT DETAILS'!D162),('STUDENT DETAILS'!D162),"")</f>
        <v/>
      </c>
      <c r="C161" s="279" t="str">
        <f>IF('STUDENT DETAILS'!C162&gt;0,'STUDENT DETAILS'!C162,"")</f>
        <v/>
      </c>
      <c r="D161" s="314" t="str">
        <f>IFERROR('PWT+Mid+PB'!D161+'PWT+Mid+PB'!J161+'PWT+Mid+PB'!P161,"")</f>
        <v/>
      </c>
      <c r="E161" s="314" t="str">
        <f>IFERROR('PWT+Mid+PB'!E161+'PWT+Mid+PB'!K161+'PWT+Mid+PB'!Q161,"")</f>
        <v/>
      </c>
      <c r="F161" s="314" t="str">
        <f>IFERROR('PWT+Mid+PB'!F161+'PWT+Mid+PB'!L161+'PWT+Mid+PB'!R161,"")</f>
        <v/>
      </c>
      <c r="G161" s="314" t="str">
        <f>IFERROR('PWT+Mid+PB'!G161+'PWT+Mid+PB'!M161+'PWT+Mid+PB'!S161,"")</f>
        <v/>
      </c>
      <c r="H161" s="314" t="str">
        <f>IFERROR('PWT+Mid+PB'!H161+'PWT+Mid+PB'!N161+'PWT+Mid+PB'!T161,"")</f>
        <v/>
      </c>
      <c r="I161" s="270" t="str">
        <f>IF(OR(ISNUMBER(D161),ISNUMBER(E161),ISNUMBER(#REF!),ISNUMBER(F161),ISNUMBER(G161),ISNUMBER(H161)),SUM(D161:H161),"")</f>
        <v/>
      </c>
    </row>
    <row r="162" spans="1:9" x14ac:dyDescent="0.3">
      <c r="A162" s="278" t="str">
        <f>'STUDENT DETAILS'!A163</f>
        <v/>
      </c>
      <c r="B162" s="278" t="str">
        <f>IF(ISNUMBER('STUDENT DETAILS'!D163),('STUDENT DETAILS'!D163),"")</f>
        <v/>
      </c>
      <c r="C162" s="279" t="str">
        <f>IF('STUDENT DETAILS'!C163&gt;0,'STUDENT DETAILS'!C163,"")</f>
        <v/>
      </c>
      <c r="D162" s="314" t="str">
        <f>IFERROR('PWT+Mid+PB'!D162+'PWT+Mid+PB'!J162+'PWT+Mid+PB'!P162,"")</f>
        <v/>
      </c>
      <c r="E162" s="314" t="str">
        <f>IFERROR('PWT+Mid+PB'!E162+'PWT+Mid+PB'!K162+'PWT+Mid+PB'!Q162,"")</f>
        <v/>
      </c>
      <c r="F162" s="314" t="str">
        <f>IFERROR('PWT+Mid+PB'!F162+'PWT+Mid+PB'!L162+'PWT+Mid+PB'!R162,"")</f>
        <v/>
      </c>
      <c r="G162" s="314" t="str">
        <f>IFERROR('PWT+Mid+PB'!G162+'PWT+Mid+PB'!M162+'PWT+Mid+PB'!S162,"")</f>
        <v/>
      </c>
      <c r="H162" s="314" t="str">
        <f>IFERROR('PWT+Mid+PB'!H162+'PWT+Mid+PB'!N162+'PWT+Mid+PB'!T162,"")</f>
        <v/>
      </c>
      <c r="I162" s="270" t="str">
        <f>IF(OR(ISNUMBER(D162),ISNUMBER(E162),ISNUMBER(#REF!),ISNUMBER(F162),ISNUMBER(G162),ISNUMBER(H162)),SUM(D162:H162),"")</f>
        <v/>
      </c>
    </row>
    <row r="163" spans="1:9" x14ac:dyDescent="0.3">
      <c r="A163" s="278" t="str">
        <f>'STUDENT DETAILS'!A164</f>
        <v/>
      </c>
      <c r="B163" s="278" t="str">
        <f>IF(ISNUMBER('STUDENT DETAILS'!D164),('STUDENT DETAILS'!D164),"")</f>
        <v/>
      </c>
      <c r="C163" s="279" t="str">
        <f>IF('STUDENT DETAILS'!C164&gt;0,'STUDENT DETAILS'!C164,"")</f>
        <v/>
      </c>
      <c r="D163" s="314" t="str">
        <f>IFERROR('PWT+Mid+PB'!D163+'PWT+Mid+PB'!J163+'PWT+Mid+PB'!P163,"")</f>
        <v/>
      </c>
      <c r="E163" s="314" t="str">
        <f>IFERROR('PWT+Mid+PB'!E163+'PWT+Mid+PB'!K163+'PWT+Mid+PB'!Q163,"")</f>
        <v/>
      </c>
      <c r="F163" s="314" t="str">
        <f>IFERROR('PWT+Mid+PB'!F163+'PWT+Mid+PB'!L163+'PWT+Mid+PB'!R163,"")</f>
        <v/>
      </c>
      <c r="G163" s="314" t="str">
        <f>IFERROR('PWT+Mid+PB'!G163+'PWT+Mid+PB'!M163+'PWT+Mid+PB'!S163,"")</f>
        <v/>
      </c>
      <c r="H163" s="314" t="str">
        <f>IFERROR('PWT+Mid+PB'!H163+'PWT+Mid+PB'!N163+'PWT+Mid+PB'!T163,"")</f>
        <v/>
      </c>
      <c r="I163" s="270" t="str">
        <f>IF(OR(ISNUMBER(D163),ISNUMBER(E163),ISNUMBER(#REF!),ISNUMBER(F163),ISNUMBER(G163),ISNUMBER(H163)),SUM(D163:H163),"")</f>
        <v/>
      </c>
    </row>
    <row r="164" spans="1:9" x14ac:dyDescent="0.3">
      <c r="A164" s="278" t="str">
        <f>'STUDENT DETAILS'!A165</f>
        <v/>
      </c>
      <c r="B164" s="278" t="str">
        <f>IF(ISNUMBER('STUDENT DETAILS'!D165),('STUDENT DETAILS'!D165),"")</f>
        <v/>
      </c>
      <c r="C164" s="279" t="str">
        <f>IF('STUDENT DETAILS'!C165&gt;0,'STUDENT DETAILS'!C165,"")</f>
        <v/>
      </c>
      <c r="D164" s="314" t="str">
        <f>IFERROR('PWT+Mid+PB'!D164+'PWT+Mid+PB'!J164+'PWT+Mid+PB'!P164,"")</f>
        <v/>
      </c>
      <c r="E164" s="314" t="str">
        <f>IFERROR('PWT+Mid+PB'!E164+'PWT+Mid+PB'!K164+'PWT+Mid+PB'!Q164,"")</f>
        <v/>
      </c>
      <c r="F164" s="314" t="str">
        <f>IFERROR('PWT+Mid+PB'!F164+'PWT+Mid+PB'!L164+'PWT+Mid+PB'!R164,"")</f>
        <v/>
      </c>
      <c r="G164" s="314" t="str">
        <f>IFERROR('PWT+Mid+PB'!G164+'PWT+Mid+PB'!M164+'PWT+Mid+PB'!S164,"")</f>
        <v/>
      </c>
      <c r="H164" s="314" t="str">
        <f>IFERROR('PWT+Mid+PB'!H164+'PWT+Mid+PB'!N164+'PWT+Mid+PB'!T164,"")</f>
        <v/>
      </c>
      <c r="I164" s="270" t="str">
        <f>IF(OR(ISNUMBER(D164),ISNUMBER(E164),ISNUMBER(#REF!),ISNUMBER(F164),ISNUMBER(G164),ISNUMBER(H164)),SUM(D164:H164),"")</f>
        <v/>
      </c>
    </row>
    <row r="165" spans="1:9" x14ac:dyDescent="0.3">
      <c r="A165" s="278" t="str">
        <f>'STUDENT DETAILS'!A166</f>
        <v/>
      </c>
      <c r="B165" s="278" t="str">
        <f>IF(ISNUMBER('STUDENT DETAILS'!D166),('STUDENT DETAILS'!D166),"")</f>
        <v/>
      </c>
      <c r="C165" s="279" t="str">
        <f>IF('STUDENT DETAILS'!C166&gt;0,'STUDENT DETAILS'!C166,"")</f>
        <v/>
      </c>
      <c r="D165" s="314" t="str">
        <f>IFERROR('PWT+Mid+PB'!D165+'PWT+Mid+PB'!J165+'PWT+Mid+PB'!P165,"")</f>
        <v/>
      </c>
      <c r="E165" s="314" t="str">
        <f>IFERROR('PWT+Mid+PB'!E165+'PWT+Mid+PB'!K165+'PWT+Mid+PB'!Q165,"")</f>
        <v/>
      </c>
      <c r="F165" s="314" t="str">
        <f>IFERROR('PWT+Mid+PB'!F165+'PWT+Mid+PB'!L165+'PWT+Mid+PB'!R165,"")</f>
        <v/>
      </c>
      <c r="G165" s="314" t="str">
        <f>IFERROR('PWT+Mid+PB'!G165+'PWT+Mid+PB'!M165+'PWT+Mid+PB'!S165,"")</f>
        <v/>
      </c>
      <c r="H165" s="314" t="str">
        <f>IFERROR('PWT+Mid+PB'!H165+'PWT+Mid+PB'!N165+'PWT+Mid+PB'!T165,"")</f>
        <v/>
      </c>
      <c r="I165" s="270" t="str">
        <f>IF(OR(ISNUMBER(D165),ISNUMBER(E165),ISNUMBER(#REF!),ISNUMBER(F165),ISNUMBER(G165),ISNUMBER(H165)),SUM(D165:H165),"")</f>
        <v/>
      </c>
    </row>
    <row r="166" spans="1:9" x14ac:dyDescent="0.3">
      <c r="A166" s="278" t="str">
        <f>'STUDENT DETAILS'!A167</f>
        <v/>
      </c>
      <c r="B166" s="278" t="str">
        <f>IF(ISNUMBER('STUDENT DETAILS'!D167),('STUDENT DETAILS'!D167),"")</f>
        <v/>
      </c>
      <c r="C166" s="279" t="str">
        <f>IF('STUDENT DETAILS'!C167&gt;0,'STUDENT DETAILS'!C167,"")</f>
        <v/>
      </c>
      <c r="D166" s="314" t="str">
        <f>IFERROR('PWT+Mid+PB'!D166+'PWT+Mid+PB'!J166+'PWT+Mid+PB'!P166,"")</f>
        <v/>
      </c>
      <c r="E166" s="314" t="str">
        <f>IFERROR('PWT+Mid+PB'!E166+'PWT+Mid+PB'!K166+'PWT+Mid+PB'!Q166,"")</f>
        <v/>
      </c>
      <c r="F166" s="314" t="str">
        <f>IFERROR('PWT+Mid+PB'!F166+'PWT+Mid+PB'!L166+'PWT+Mid+PB'!R166,"")</f>
        <v/>
      </c>
      <c r="G166" s="314" t="str">
        <f>IFERROR('PWT+Mid+PB'!G166+'PWT+Mid+PB'!M166+'PWT+Mid+PB'!S166,"")</f>
        <v/>
      </c>
      <c r="H166" s="314" t="str">
        <f>IFERROR('PWT+Mid+PB'!H166+'PWT+Mid+PB'!N166+'PWT+Mid+PB'!T166,"")</f>
        <v/>
      </c>
      <c r="I166" s="270" t="str">
        <f>IF(OR(ISNUMBER(D166),ISNUMBER(E166),ISNUMBER(#REF!),ISNUMBER(F166),ISNUMBER(G166),ISNUMBER(H166)),SUM(D166:H166),"")</f>
        <v/>
      </c>
    </row>
    <row r="167" spans="1:9" x14ac:dyDescent="0.3">
      <c r="A167" s="278" t="str">
        <f>'STUDENT DETAILS'!A168</f>
        <v/>
      </c>
      <c r="B167" s="278" t="str">
        <f>IF(ISNUMBER('STUDENT DETAILS'!D168),('STUDENT DETAILS'!D168),"")</f>
        <v/>
      </c>
      <c r="C167" s="279" t="str">
        <f>IF('STUDENT DETAILS'!C168&gt;0,'STUDENT DETAILS'!C168,"")</f>
        <v/>
      </c>
      <c r="D167" s="314" t="str">
        <f>IFERROR('PWT+Mid+PB'!D167+'PWT+Mid+PB'!J167+'PWT+Mid+PB'!P167,"")</f>
        <v/>
      </c>
      <c r="E167" s="314" t="str">
        <f>IFERROR('PWT+Mid+PB'!E167+'PWT+Mid+PB'!K167+'PWT+Mid+PB'!Q167,"")</f>
        <v/>
      </c>
      <c r="F167" s="314" t="str">
        <f>IFERROR('PWT+Mid+PB'!F167+'PWT+Mid+PB'!L167+'PWT+Mid+PB'!R167,"")</f>
        <v/>
      </c>
      <c r="G167" s="314" t="str">
        <f>IFERROR('PWT+Mid+PB'!G167+'PWT+Mid+PB'!M167+'PWT+Mid+PB'!S167,"")</f>
        <v/>
      </c>
      <c r="H167" s="314" t="str">
        <f>IFERROR('PWT+Mid+PB'!H167+'PWT+Mid+PB'!N167+'PWT+Mid+PB'!T167,"")</f>
        <v/>
      </c>
      <c r="I167" s="270" t="str">
        <f>IF(OR(ISNUMBER(D167),ISNUMBER(E167),ISNUMBER(#REF!),ISNUMBER(F167),ISNUMBER(G167),ISNUMBER(H167)),SUM(D167:H167),"")</f>
        <v/>
      </c>
    </row>
    <row r="168" spans="1:9" x14ac:dyDescent="0.3">
      <c r="A168" s="278" t="str">
        <f>'STUDENT DETAILS'!A169</f>
        <v/>
      </c>
      <c r="B168" s="278" t="str">
        <f>IF(ISNUMBER('STUDENT DETAILS'!D169),('STUDENT DETAILS'!D169),"")</f>
        <v/>
      </c>
      <c r="C168" s="279" t="str">
        <f>IF('STUDENT DETAILS'!C169&gt;0,'STUDENT DETAILS'!C169,"")</f>
        <v/>
      </c>
      <c r="D168" s="314" t="str">
        <f>IFERROR('PWT+Mid+PB'!D168+'PWT+Mid+PB'!J168+'PWT+Mid+PB'!P168,"")</f>
        <v/>
      </c>
      <c r="E168" s="314" t="str">
        <f>IFERROR('PWT+Mid+PB'!E168+'PWT+Mid+PB'!K168+'PWT+Mid+PB'!Q168,"")</f>
        <v/>
      </c>
      <c r="F168" s="314" t="str">
        <f>IFERROR('PWT+Mid+PB'!F168+'PWT+Mid+PB'!L168+'PWT+Mid+PB'!R168,"")</f>
        <v/>
      </c>
      <c r="G168" s="314" t="str">
        <f>IFERROR('PWT+Mid+PB'!G168+'PWT+Mid+PB'!M168+'PWT+Mid+PB'!S168,"")</f>
        <v/>
      </c>
      <c r="H168" s="314" t="str">
        <f>IFERROR('PWT+Mid+PB'!H168+'PWT+Mid+PB'!N168+'PWT+Mid+PB'!T168,"")</f>
        <v/>
      </c>
      <c r="I168" s="270" t="str">
        <f>IF(OR(ISNUMBER(D168),ISNUMBER(E168),ISNUMBER(#REF!),ISNUMBER(F168),ISNUMBER(G168),ISNUMBER(H168)),SUM(D168:H168),"")</f>
        <v/>
      </c>
    </row>
    <row r="169" spans="1:9" x14ac:dyDescent="0.3">
      <c r="A169" s="278" t="str">
        <f>'STUDENT DETAILS'!A170</f>
        <v/>
      </c>
      <c r="B169" s="278" t="str">
        <f>IF(ISNUMBER('STUDENT DETAILS'!D170),('STUDENT DETAILS'!D170),"")</f>
        <v/>
      </c>
      <c r="C169" s="279" t="str">
        <f>IF('STUDENT DETAILS'!C170&gt;0,'STUDENT DETAILS'!C170,"")</f>
        <v/>
      </c>
      <c r="D169" s="314" t="str">
        <f>IFERROR('PWT+Mid+PB'!D169+'PWT+Mid+PB'!J169+'PWT+Mid+PB'!P169,"")</f>
        <v/>
      </c>
      <c r="E169" s="314" t="str">
        <f>IFERROR('PWT+Mid+PB'!E169+'PWT+Mid+PB'!K169+'PWT+Mid+PB'!Q169,"")</f>
        <v/>
      </c>
      <c r="F169" s="314" t="str">
        <f>IFERROR('PWT+Mid+PB'!F169+'PWT+Mid+PB'!L169+'PWT+Mid+PB'!R169,"")</f>
        <v/>
      </c>
      <c r="G169" s="314" t="str">
        <f>IFERROR('PWT+Mid+PB'!G169+'PWT+Mid+PB'!M169+'PWT+Mid+PB'!S169,"")</f>
        <v/>
      </c>
      <c r="H169" s="314" t="str">
        <f>IFERROR('PWT+Mid+PB'!H169+'PWT+Mid+PB'!N169+'PWT+Mid+PB'!T169,"")</f>
        <v/>
      </c>
      <c r="I169" s="270" t="str">
        <f>IF(OR(ISNUMBER(D169),ISNUMBER(E169),ISNUMBER(#REF!),ISNUMBER(F169),ISNUMBER(G169),ISNUMBER(H169)),SUM(D169:H169),"")</f>
        <v/>
      </c>
    </row>
    <row r="170" spans="1:9" x14ac:dyDescent="0.3">
      <c r="A170" s="278" t="str">
        <f>'STUDENT DETAILS'!A171</f>
        <v/>
      </c>
      <c r="B170" s="278" t="str">
        <f>IF(ISNUMBER('STUDENT DETAILS'!D171),('STUDENT DETAILS'!D171),"")</f>
        <v/>
      </c>
      <c r="C170" s="279" t="str">
        <f>IF('STUDENT DETAILS'!C171&gt;0,'STUDENT DETAILS'!C171,"")</f>
        <v/>
      </c>
      <c r="D170" s="314" t="str">
        <f>IFERROR('PWT+Mid+PB'!D170+'PWT+Mid+PB'!J170+'PWT+Mid+PB'!P170,"")</f>
        <v/>
      </c>
      <c r="E170" s="314" t="str">
        <f>IFERROR('PWT+Mid+PB'!E170+'PWT+Mid+PB'!K170+'PWT+Mid+PB'!Q170,"")</f>
        <v/>
      </c>
      <c r="F170" s="314" t="str">
        <f>IFERROR('PWT+Mid+PB'!F170+'PWT+Mid+PB'!L170+'PWT+Mid+PB'!R170,"")</f>
        <v/>
      </c>
      <c r="G170" s="314" t="str">
        <f>IFERROR('PWT+Mid+PB'!G170+'PWT+Mid+PB'!M170+'PWT+Mid+PB'!S170,"")</f>
        <v/>
      </c>
      <c r="H170" s="314" t="str">
        <f>IFERROR('PWT+Mid+PB'!H170+'PWT+Mid+PB'!N170+'PWT+Mid+PB'!T170,"")</f>
        <v/>
      </c>
      <c r="I170" s="270" t="str">
        <f>IF(OR(ISNUMBER(D170),ISNUMBER(E170),ISNUMBER(#REF!),ISNUMBER(F170),ISNUMBER(G170),ISNUMBER(H170)),SUM(D170:H170),"")</f>
        <v/>
      </c>
    </row>
    <row r="171" spans="1:9" x14ac:dyDescent="0.3">
      <c r="A171" s="278" t="str">
        <f>'STUDENT DETAILS'!A172</f>
        <v/>
      </c>
      <c r="B171" s="278" t="str">
        <f>IF(ISNUMBER('STUDENT DETAILS'!D172),('STUDENT DETAILS'!D172),"")</f>
        <v/>
      </c>
      <c r="C171" s="279" t="str">
        <f>IF('STUDENT DETAILS'!C172&gt;0,'STUDENT DETAILS'!C172,"")</f>
        <v/>
      </c>
      <c r="D171" s="314" t="str">
        <f>IFERROR('PWT+Mid+PB'!D171+'PWT+Mid+PB'!J171+'PWT+Mid+PB'!P171,"")</f>
        <v/>
      </c>
      <c r="E171" s="314" t="str">
        <f>IFERROR('PWT+Mid+PB'!E171+'PWT+Mid+PB'!K171+'PWT+Mid+PB'!Q171,"")</f>
        <v/>
      </c>
      <c r="F171" s="314" t="str">
        <f>IFERROR('PWT+Mid+PB'!F171+'PWT+Mid+PB'!L171+'PWT+Mid+PB'!R171,"")</f>
        <v/>
      </c>
      <c r="G171" s="314" t="str">
        <f>IFERROR('PWT+Mid+PB'!G171+'PWT+Mid+PB'!M171+'PWT+Mid+PB'!S171,"")</f>
        <v/>
      </c>
      <c r="H171" s="314" t="str">
        <f>IFERROR('PWT+Mid+PB'!H171+'PWT+Mid+PB'!N171+'PWT+Mid+PB'!T171,"")</f>
        <v/>
      </c>
      <c r="I171" s="270" t="str">
        <f>IF(OR(ISNUMBER(D171),ISNUMBER(E171),ISNUMBER(#REF!),ISNUMBER(F171),ISNUMBER(G171),ISNUMBER(H171)),SUM(D171:H171),"")</f>
        <v/>
      </c>
    </row>
    <row r="172" spans="1:9" x14ac:dyDescent="0.3">
      <c r="A172" s="278" t="str">
        <f>'STUDENT DETAILS'!A173</f>
        <v/>
      </c>
      <c r="B172" s="278" t="str">
        <f>IF(ISNUMBER('STUDENT DETAILS'!D173),('STUDENT DETAILS'!D173),"")</f>
        <v/>
      </c>
      <c r="C172" s="279" t="str">
        <f>IF('STUDENT DETAILS'!C173&gt;0,'STUDENT DETAILS'!C173,"")</f>
        <v/>
      </c>
      <c r="D172" s="314" t="str">
        <f>IFERROR('PWT+Mid+PB'!D172+'PWT+Mid+PB'!J172+'PWT+Mid+PB'!P172,"")</f>
        <v/>
      </c>
      <c r="E172" s="314" t="str">
        <f>IFERROR('PWT+Mid+PB'!E172+'PWT+Mid+PB'!K172+'PWT+Mid+PB'!Q172,"")</f>
        <v/>
      </c>
      <c r="F172" s="314" t="str">
        <f>IFERROR('PWT+Mid+PB'!F172+'PWT+Mid+PB'!L172+'PWT+Mid+PB'!R172,"")</f>
        <v/>
      </c>
      <c r="G172" s="314" t="str">
        <f>IFERROR('PWT+Mid+PB'!G172+'PWT+Mid+PB'!M172+'PWT+Mid+PB'!S172,"")</f>
        <v/>
      </c>
      <c r="H172" s="314" t="str">
        <f>IFERROR('PWT+Mid+PB'!H172+'PWT+Mid+PB'!N172+'PWT+Mid+PB'!T172,"")</f>
        <v/>
      </c>
      <c r="I172" s="270" t="str">
        <f>IF(OR(ISNUMBER(D172),ISNUMBER(E172),ISNUMBER(#REF!),ISNUMBER(F172),ISNUMBER(G172),ISNUMBER(H172)),SUM(D172:H172),"")</f>
        <v/>
      </c>
    </row>
    <row r="173" spans="1:9" x14ac:dyDescent="0.3">
      <c r="A173" s="278" t="str">
        <f>'STUDENT DETAILS'!A174</f>
        <v/>
      </c>
      <c r="B173" s="278" t="str">
        <f>IF(ISNUMBER('STUDENT DETAILS'!D174),('STUDENT DETAILS'!D174),"")</f>
        <v/>
      </c>
      <c r="C173" s="279" t="str">
        <f>IF('STUDENT DETAILS'!C174&gt;0,'STUDENT DETAILS'!C174,"")</f>
        <v/>
      </c>
      <c r="D173" s="314" t="str">
        <f>IFERROR('PWT+Mid+PB'!D173+'PWT+Mid+PB'!J173+'PWT+Mid+PB'!P173,"")</f>
        <v/>
      </c>
      <c r="E173" s="314" t="str">
        <f>IFERROR('PWT+Mid+PB'!E173+'PWT+Mid+PB'!K173+'PWT+Mid+PB'!Q173,"")</f>
        <v/>
      </c>
      <c r="F173" s="314" t="str">
        <f>IFERROR('PWT+Mid+PB'!F173+'PWT+Mid+PB'!L173+'PWT+Mid+PB'!R173,"")</f>
        <v/>
      </c>
      <c r="G173" s="314" t="str">
        <f>IFERROR('PWT+Mid+PB'!G173+'PWT+Mid+PB'!M173+'PWT+Mid+PB'!S173,"")</f>
        <v/>
      </c>
      <c r="H173" s="314" t="str">
        <f>IFERROR('PWT+Mid+PB'!H173+'PWT+Mid+PB'!N173+'PWT+Mid+PB'!T173,"")</f>
        <v/>
      </c>
      <c r="I173" s="270" t="str">
        <f>IF(OR(ISNUMBER(D173),ISNUMBER(E173),ISNUMBER(#REF!),ISNUMBER(F173),ISNUMBER(G173),ISNUMBER(H173)),SUM(D173:H173),"")</f>
        <v/>
      </c>
    </row>
    <row r="174" spans="1:9" x14ac:dyDescent="0.3">
      <c r="A174" s="278" t="str">
        <f>'STUDENT DETAILS'!A175</f>
        <v/>
      </c>
      <c r="B174" s="278" t="str">
        <f>IF(ISNUMBER('STUDENT DETAILS'!D175),('STUDENT DETAILS'!D175),"")</f>
        <v/>
      </c>
      <c r="C174" s="279" t="str">
        <f>IF('STUDENT DETAILS'!C175&gt;0,'STUDENT DETAILS'!C175,"")</f>
        <v/>
      </c>
      <c r="D174" s="314" t="str">
        <f>IFERROR('PWT+Mid+PB'!D174+'PWT+Mid+PB'!J174+'PWT+Mid+PB'!P174,"")</f>
        <v/>
      </c>
      <c r="E174" s="314" t="str">
        <f>IFERROR('PWT+Mid+PB'!E174+'PWT+Mid+PB'!K174+'PWT+Mid+PB'!Q174,"")</f>
        <v/>
      </c>
      <c r="F174" s="314" t="str">
        <f>IFERROR('PWT+Mid+PB'!F174+'PWT+Mid+PB'!L174+'PWT+Mid+PB'!R174,"")</f>
        <v/>
      </c>
      <c r="G174" s="314" t="str">
        <f>IFERROR('PWT+Mid+PB'!G174+'PWT+Mid+PB'!M174+'PWT+Mid+PB'!S174,"")</f>
        <v/>
      </c>
      <c r="H174" s="314" t="str">
        <f>IFERROR('PWT+Mid+PB'!H174+'PWT+Mid+PB'!N174+'PWT+Mid+PB'!T174,"")</f>
        <v/>
      </c>
      <c r="I174" s="270" t="str">
        <f>IF(OR(ISNUMBER(D174),ISNUMBER(E174),ISNUMBER(#REF!),ISNUMBER(F174),ISNUMBER(G174),ISNUMBER(H174)),SUM(D174:H174),"")</f>
        <v/>
      </c>
    </row>
    <row r="175" spans="1:9" x14ac:dyDescent="0.3">
      <c r="A175" s="278" t="str">
        <f>'STUDENT DETAILS'!A176</f>
        <v/>
      </c>
      <c r="B175" s="278" t="str">
        <f>IF(ISNUMBER('STUDENT DETAILS'!D176),('STUDENT DETAILS'!D176),"")</f>
        <v/>
      </c>
      <c r="C175" s="279" t="str">
        <f>IF('STUDENT DETAILS'!C176&gt;0,'STUDENT DETAILS'!C176,"")</f>
        <v/>
      </c>
      <c r="D175" s="314" t="str">
        <f>IFERROR('PWT+Mid+PB'!D175+'PWT+Mid+PB'!J175+'PWT+Mid+PB'!P175,"")</f>
        <v/>
      </c>
      <c r="E175" s="314" t="str">
        <f>IFERROR('PWT+Mid+PB'!E175+'PWT+Mid+PB'!K175+'PWT+Mid+PB'!Q175,"")</f>
        <v/>
      </c>
      <c r="F175" s="314" t="str">
        <f>IFERROR('PWT+Mid+PB'!F175+'PWT+Mid+PB'!L175+'PWT+Mid+PB'!R175,"")</f>
        <v/>
      </c>
      <c r="G175" s="314" t="str">
        <f>IFERROR('PWT+Mid+PB'!G175+'PWT+Mid+PB'!M175+'PWT+Mid+PB'!S175,"")</f>
        <v/>
      </c>
      <c r="H175" s="314" t="str">
        <f>IFERROR('PWT+Mid+PB'!H175+'PWT+Mid+PB'!N175+'PWT+Mid+PB'!T175,"")</f>
        <v/>
      </c>
      <c r="I175" s="270" t="str">
        <f>IF(OR(ISNUMBER(D175),ISNUMBER(E175),ISNUMBER(#REF!),ISNUMBER(F175),ISNUMBER(G175),ISNUMBER(H175)),SUM(D175:H175),"")</f>
        <v/>
      </c>
    </row>
    <row r="176" spans="1:9" x14ac:dyDescent="0.3">
      <c r="A176" s="278" t="str">
        <f>'STUDENT DETAILS'!A177</f>
        <v/>
      </c>
      <c r="B176" s="278" t="str">
        <f>IF(ISNUMBER('STUDENT DETAILS'!D177),('STUDENT DETAILS'!D177),"")</f>
        <v/>
      </c>
      <c r="C176" s="279" t="str">
        <f>IF('STUDENT DETAILS'!C177&gt;0,'STUDENT DETAILS'!C177,"")</f>
        <v/>
      </c>
      <c r="D176" s="314" t="str">
        <f>IFERROR('PWT+Mid+PB'!D176+'PWT+Mid+PB'!J176+'PWT+Mid+PB'!P176,"")</f>
        <v/>
      </c>
      <c r="E176" s="314" t="str">
        <f>IFERROR('PWT+Mid+PB'!E176+'PWT+Mid+PB'!K176+'PWT+Mid+PB'!Q176,"")</f>
        <v/>
      </c>
      <c r="F176" s="314" t="str">
        <f>IFERROR('PWT+Mid+PB'!F176+'PWT+Mid+PB'!L176+'PWT+Mid+PB'!R176,"")</f>
        <v/>
      </c>
      <c r="G176" s="314" t="str">
        <f>IFERROR('PWT+Mid+PB'!G176+'PWT+Mid+PB'!M176+'PWT+Mid+PB'!S176,"")</f>
        <v/>
      </c>
      <c r="H176" s="314" t="str">
        <f>IFERROR('PWT+Mid+PB'!H176+'PWT+Mid+PB'!N176+'PWT+Mid+PB'!T176,"")</f>
        <v/>
      </c>
      <c r="I176" s="270" t="str">
        <f>IF(OR(ISNUMBER(D176),ISNUMBER(E176),ISNUMBER(#REF!),ISNUMBER(F176),ISNUMBER(G176),ISNUMBER(H176)),SUM(D176:H176),"")</f>
        <v/>
      </c>
    </row>
    <row r="177" spans="1:9" x14ac:dyDescent="0.3">
      <c r="A177" s="278" t="str">
        <f>'STUDENT DETAILS'!A178</f>
        <v/>
      </c>
      <c r="B177" s="278" t="str">
        <f>IF(ISNUMBER('STUDENT DETAILS'!D178),('STUDENT DETAILS'!D178),"")</f>
        <v/>
      </c>
      <c r="C177" s="279" t="str">
        <f>IF('STUDENT DETAILS'!C178&gt;0,'STUDENT DETAILS'!C178,"")</f>
        <v/>
      </c>
      <c r="D177" s="314" t="str">
        <f>IFERROR('PWT+Mid+PB'!D177+'PWT+Mid+PB'!J177+'PWT+Mid+PB'!P177,"")</f>
        <v/>
      </c>
      <c r="E177" s="314" t="str">
        <f>IFERROR('PWT+Mid+PB'!E177+'PWT+Mid+PB'!K177+'PWT+Mid+PB'!Q177,"")</f>
        <v/>
      </c>
      <c r="F177" s="314" t="str">
        <f>IFERROR('PWT+Mid+PB'!F177+'PWT+Mid+PB'!L177+'PWT+Mid+PB'!R177,"")</f>
        <v/>
      </c>
      <c r="G177" s="314" t="str">
        <f>IFERROR('PWT+Mid+PB'!G177+'PWT+Mid+PB'!M177+'PWT+Mid+PB'!S177,"")</f>
        <v/>
      </c>
      <c r="H177" s="314" t="str">
        <f>IFERROR('PWT+Mid+PB'!H177+'PWT+Mid+PB'!N177+'PWT+Mid+PB'!T177,"")</f>
        <v/>
      </c>
      <c r="I177" s="270" t="str">
        <f>IF(OR(ISNUMBER(D177),ISNUMBER(E177),ISNUMBER(#REF!),ISNUMBER(F177),ISNUMBER(G177),ISNUMBER(H177)),SUM(D177:H177),"")</f>
        <v/>
      </c>
    </row>
    <row r="178" spans="1:9" x14ac:dyDescent="0.3">
      <c r="A178" s="278" t="str">
        <f>'STUDENT DETAILS'!A179</f>
        <v/>
      </c>
      <c r="B178" s="278" t="str">
        <f>IF(ISNUMBER('STUDENT DETAILS'!D179),('STUDENT DETAILS'!D179),"")</f>
        <v/>
      </c>
      <c r="C178" s="279" t="str">
        <f>IF('STUDENT DETAILS'!C179&gt;0,'STUDENT DETAILS'!C179,"")</f>
        <v/>
      </c>
      <c r="D178" s="314" t="str">
        <f>IFERROR('PWT+Mid+PB'!D178+'PWT+Mid+PB'!J178+'PWT+Mid+PB'!P178,"")</f>
        <v/>
      </c>
      <c r="E178" s="314" t="str">
        <f>IFERROR('PWT+Mid+PB'!E178+'PWT+Mid+PB'!K178+'PWT+Mid+PB'!Q178,"")</f>
        <v/>
      </c>
      <c r="F178" s="314" t="str">
        <f>IFERROR('PWT+Mid+PB'!F178+'PWT+Mid+PB'!L178+'PWT+Mid+PB'!R178,"")</f>
        <v/>
      </c>
      <c r="G178" s="314" t="str">
        <f>IFERROR('PWT+Mid+PB'!G178+'PWT+Mid+PB'!M178+'PWT+Mid+PB'!S178,"")</f>
        <v/>
      </c>
      <c r="H178" s="314" t="str">
        <f>IFERROR('PWT+Mid+PB'!H178+'PWT+Mid+PB'!N178+'PWT+Mid+PB'!T178,"")</f>
        <v/>
      </c>
      <c r="I178" s="270" t="str">
        <f>IF(OR(ISNUMBER(D178),ISNUMBER(E178),ISNUMBER(#REF!),ISNUMBER(F178),ISNUMBER(G178),ISNUMBER(H178)),SUM(D178:H178),"")</f>
        <v/>
      </c>
    </row>
    <row r="179" spans="1:9" x14ac:dyDescent="0.3">
      <c r="A179" s="278" t="str">
        <f>'STUDENT DETAILS'!A180</f>
        <v/>
      </c>
      <c r="B179" s="278" t="str">
        <f>IF(ISNUMBER('STUDENT DETAILS'!D180),('STUDENT DETAILS'!D180),"")</f>
        <v/>
      </c>
      <c r="C179" s="279" t="str">
        <f>IF('STUDENT DETAILS'!C180&gt;0,'STUDENT DETAILS'!C180,"")</f>
        <v/>
      </c>
      <c r="D179" s="314" t="str">
        <f>IFERROR('PWT+Mid+PB'!D179+'PWT+Mid+PB'!J179+'PWT+Mid+PB'!P179,"")</f>
        <v/>
      </c>
      <c r="E179" s="314" t="str">
        <f>IFERROR('PWT+Mid+PB'!E179+'PWT+Mid+PB'!K179+'PWT+Mid+PB'!Q179,"")</f>
        <v/>
      </c>
      <c r="F179" s="314" t="str">
        <f>IFERROR('PWT+Mid+PB'!F179+'PWT+Mid+PB'!L179+'PWT+Mid+PB'!R179,"")</f>
        <v/>
      </c>
      <c r="G179" s="314" t="str">
        <f>IFERROR('PWT+Mid+PB'!G179+'PWT+Mid+PB'!M179+'PWT+Mid+PB'!S179,"")</f>
        <v/>
      </c>
      <c r="H179" s="314" t="str">
        <f>IFERROR('PWT+Mid+PB'!H179+'PWT+Mid+PB'!N179+'PWT+Mid+PB'!T179,"")</f>
        <v/>
      </c>
      <c r="I179" s="270" t="str">
        <f>IF(OR(ISNUMBER(D179),ISNUMBER(E179),ISNUMBER(#REF!),ISNUMBER(F179),ISNUMBER(G179),ISNUMBER(H179)),SUM(D179:H179),"")</f>
        <v/>
      </c>
    </row>
    <row r="180" spans="1:9" x14ac:dyDescent="0.3">
      <c r="A180" s="278" t="str">
        <f>'STUDENT DETAILS'!A181</f>
        <v/>
      </c>
      <c r="B180" s="278" t="str">
        <f>IF(ISNUMBER('STUDENT DETAILS'!D181),('STUDENT DETAILS'!D181),"")</f>
        <v/>
      </c>
      <c r="C180" s="279" t="str">
        <f>IF('STUDENT DETAILS'!C181&gt;0,'STUDENT DETAILS'!C181,"")</f>
        <v/>
      </c>
      <c r="D180" s="314" t="str">
        <f>IFERROR('PWT+Mid+PB'!D180+'PWT+Mid+PB'!J180+'PWT+Mid+PB'!P180,"")</f>
        <v/>
      </c>
      <c r="E180" s="314" t="str">
        <f>IFERROR('PWT+Mid+PB'!E180+'PWT+Mid+PB'!K180+'PWT+Mid+PB'!Q180,"")</f>
        <v/>
      </c>
      <c r="F180" s="314" t="str">
        <f>IFERROR('PWT+Mid+PB'!F180+'PWT+Mid+PB'!L180+'PWT+Mid+PB'!R180,"")</f>
        <v/>
      </c>
      <c r="G180" s="314" t="str">
        <f>IFERROR('PWT+Mid+PB'!G180+'PWT+Mid+PB'!M180+'PWT+Mid+PB'!S180,"")</f>
        <v/>
      </c>
      <c r="H180" s="314" t="str">
        <f>IFERROR('PWT+Mid+PB'!H180+'PWT+Mid+PB'!N180+'PWT+Mid+PB'!T180,"")</f>
        <v/>
      </c>
      <c r="I180" s="270" t="str">
        <f>IF(OR(ISNUMBER(D180),ISNUMBER(E180),ISNUMBER(#REF!),ISNUMBER(F180),ISNUMBER(G180),ISNUMBER(H180)),SUM(D180:H180),"")</f>
        <v/>
      </c>
    </row>
    <row r="181" spans="1:9" x14ac:dyDescent="0.3">
      <c r="A181" s="278" t="str">
        <f>'STUDENT DETAILS'!A182</f>
        <v/>
      </c>
      <c r="B181" s="278" t="str">
        <f>IF(ISNUMBER('STUDENT DETAILS'!D182),('STUDENT DETAILS'!D182),"")</f>
        <v/>
      </c>
      <c r="C181" s="279" t="str">
        <f>IF('STUDENT DETAILS'!C182&gt;0,'STUDENT DETAILS'!C182,"")</f>
        <v/>
      </c>
      <c r="D181" s="314" t="str">
        <f>IFERROR('PWT+Mid+PB'!D181+'PWT+Mid+PB'!J181+'PWT+Mid+PB'!P181,"")</f>
        <v/>
      </c>
      <c r="E181" s="314" t="str">
        <f>IFERROR('PWT+Mid+PB'!E181+'PWT+Mid+PB'!K181+'PWT+Mid+PB'!Q181,"")</f>
        <v/>
      </c>
      <c r="F181" s="314" t="str">
        <f>IFERROR('PWT+Mid+PB'!F181+'PWT+Mid+PB'!L181+'PWT+Mid+PB'!R181,"")</f>
        <v/>
      </c>
      <c r="G181" s="314" t="str">
        <f>IFERROR('PWT+Mid+PB'!G181+'PWT+Mid+PB'!M181+'PWT+Mid+PB'!S181,"")</f>
        <v/>
      </c>
      <c r="H181" s="314" t="str">
        <f>IFERROR('PWT+Mid+PB'!H181+'PWT+Mid+PB'!N181+'PWT+Mid+PB'!T181,"")</f>
        <v/>
      </c>
      <c r="I181" s="270" t="str">
        <f>IF(OR(ISNUMBER(D181),ISNUMBER(E181),ISNUMBER(#REF!),ISNUMBER(F181),ISNUMBER(G181),ISNUMBER(H181)),SUM(D181:H181),"")</f>
        <v/>
      </c>
    </row>
    <row r="182" spans="1:9" x14ac:dyDescent="0.3">
      <c r="A182" s="278" t="str">
        <f>'STUDENT DETAILS'!A183</f>
        <v/>
      </c>
      <c r="B182" s="278" t="str">
        <f>IF(ISNUMBER('STUDENT DETAILS'!D183),('STUDENT DETAILS'!D183),"")</f>
        <v/>
      </c>
      <c r="C182" s="279" t="str">
        <f>IF('STUDENT DETAILS'!C183&gt;0,'STUDENT DETAILS'!C183,"")</f>
        <v/>
      </c>
      <c r="D182" s="314" t="str">
        <f>IFERROR('PWT+Mid+PB'!D182+'PWT+Mid+PB'!J182+'PWT+Mid+PB'!P182,"")</f>
        <v/>
      </c>
      <c r="E182" s="314" t="str">
        <f>IFERROR('PWT+Mid+PB'!E182+'PWT+Mid+PB'!K182+'PWT+Mid+PB'!Q182,"")</f>
        <v/>
      </c>
      <c r="F182" s="314" t="str">
        <f>IFERROR('PWT+Mid+PB'!F182+'PWT+Mid+PB'!L182+'PWT+Mid+PB'!R182,"")</f>
        <v/>
      </c>
      <c r="G182" s="314" t="str">
        <f>IFERROR('PWT+Mid+PB'!G182+'PWT+Mid+PB'!M182+'PWT+Mid+PB'!S182,"")</f>
        <v/>
      </c>
      <c r="H182" s="314" t="str">
        <f>IFERROR('PWT+Mid+PB'!H182+'PWT+Mid+PB'!N182+'PWT+Mid+PB'!T182,"")</f>
        <v/>
      </c>
      <c r="I182" s="270" t="str">
        <f>IF(OR(ISNUMBER(D182),ISNUMBER(E182),ISNUMBER(#REF!),ISNUMBER(F182),ISNUMBER(G182),ISNUMBER(H182)),SUM(D182:H182),"")</f>
        <v/>
      </c>
    </row>
    <row r="183" spans="1:9" x14ac:dyDescent="0.3">
      <c r="A183" s="278" t="str">
        <f>'STUDENT DETAILS'!A184</f>
        <v/>
      </c>
      <c r="B183" s="278" t="str">
        <f>IF(ISNUMBER('STUDENT DETAILS'!D184),('STUDENT DETAILS'!D184),"")</f>
        <v/>
      </c>
      <c r="C183" s="279" t="str">
        <f>IF('STUDENT DETAILS'!C184&gt;0,'STUDENT DETAILS'!C184,"")</f>
        <v/>
      </c>
      <c r="D183" s="314" t="str">
        <f>IFERROR('PWT+Mid+PB'!D183+'PWT+Mid+PB'!J183+'PWT+Mid+PB'!P183,"")</f>
        <v/>
      </c>
      <c r="E183" s="314" t="str">
        <f>IFERROR('PWT+Mid+PB'!E183+'PWT+Mid+PB'!K183+'PWT+Mid+PB'!Q183,"")</f>
        <v/>
      </c>
      <c r="F183" s="314" t="str">
        <f>IFERROR('PWT+Mid+PB'!F183+'PWT+Mid+PB'!L183+'PWT+Mid+PB'!R183,"")</f>
        <v/>
      </c>
      <c r="G183" s="314" t="str">
        <f>IFERROR('PWT+Mid+PB'!G183+'PWT+Mid+PB'!M183+'PWT+Mid+PB'!S183,"")</f>
        <v/>
      </c>
      <c r="H183" s="314" t="str">
        <f>IFERROR('PWT+Mid+PB'!H183+'PWT+Mid+PB'!N183+'PWT+Mid+PB'!T183,"")</f>
        <v/>
      </c>
      <c r="I183" s="270" t="str">
        <f>IF(OR(ISNUMBER(D183),ISNUMBER(E183),ISNUMBER(#REF!),ISNUMBER(F183),ISNUMBER(G183),ISNUMBER(H183)),SUM(D183:H183),"")</f>
        <v/>
      </c>
    </row>
    <row r="184" spans="1:9" x14ac:dyDescent="0.3">
      <c r="A184" s="278" t="str">
        <f>'STUDENT DETAILS'!A185</f>
        <v/>
      </c>
      <c r="B184" s="278" t="str">
        <f>IF(ISNUMBER('STUDENT DETAILS'!D185),('STUDENT DETAILS'!D185),"")</f>
        <v/>
      </c>
      <c r="C184" s="279" t="str">
        <f>IF('STUDENT DETAILS'!C185&gt;0,'STUDENT DETAILS'!C185,"")</f>
        <v/>
      </c>
      <c r="D184" s="314" t="str">
        <f>IFERROR('PWT+Mid+PB'!D184+'PWT+Mid+PB'!J184+'PWT+Mid+PB'!P184,"")</f>
        <v/>
      </c>
      <c r="E184" s="314" t="str">
        <f>IFERROR('PWT+Mid+PB'!E184+'PWT+Mid+PB'!K184+'PWT+Mid+PB'!Q184,"")</f>
        <v/>
      </c>
      <c r="F184" s="314" t="str">
        <f>IFERROR('PWT+Mid+PB'!F184+'PWT+Mid+PB'!L184+'PWT+Mid+PB'!R184,"")</f>
        <v/>
      </c>
      <c r="G184" s="314" t="str">
        <f>IFERROR('PWT+Mid+PB'!G184+'PWT+Mid+PB'!M184+'PWT+Mid+PB'!S184,"")</f>
        <v/>
      </c>
      <c r="H184" s="314" t="str">
        <f>IFERROR('PWT+Mid+PB'!H184+'PWT+Mid+PB'!N184+'PWT+Mid+PB'!T184,"")</f>
        <v/>
      </c>
      <c r="I184" s="270" t="str">
        <f>IF(OR(ISNUMBER(D184),ISNUMBER(E184),ISNUMBER(#REF!),ISNUMBER(F184),ISNUMBER(G184),ISNUMBER(H184)),SUM(D184:H184),"")</f>
        <v/>
      </c>
    </row>
    <row r="185" spans="1:9" x14ac:dyDescent="0.3">
      <c r="A185" s="278" t="str">
        <f>'STUDENT DETAILS'!A186</f>
        <v/>
      </c>
      <c r="B185" s="278" t="str">
        <f>IF(ISNUMBER('STUDENT DETAILS'!D186),('STUDENT DETAILS'!D186),"")</f>
        <v/>
      </c>
      <c r="C185" s="279" t="str">
        <f>IF('STUDENT DETAILS'!C186&gt;0,'STUDENT DETAILS'!C186,"")</f>
        <v/>
      </c>
      <c r="D185" s="314" t="str">
        <f>IFERROR('PWT+Mid+PB'!D185+'PWT+Mid+PB'!J185+'PWT+Mid+PB'!P185,"")</f>
        <v/>
      </c>
      <c r="E185" s="314" t="str">
        <f>IFERROR('PWT+Mid+PB'!E185+'PWT+Mid+PB'!K185+'PWT+Mid+PB'!Q185,"")</f>
        <v/>
      </c>
      <c r="F185" s="314" t="str">
        <f>IFERROR('PWT+Mid+PB'!F185+'PWT+Mid+PB'!L185+'PWT+Mid+PB'!R185,"")</f>
        <v/>
      </c>
      <c r="G185" s="314" t="str">
        <f>IFERROR('PWT+Mid+PB'!G185+'PWT+Mid+PB'!M185+'PWT+Mid+PB'!S185,"")</f>
        <v/>
      </c>
      <c r="H185" s="314" t="str">
        <f>IFERROR('PWT+Mid+PB'!H185+'PWT+Mid+PB'!N185+'PWT+Mid+PB'!T185,"")</f>
        <v/>
      </c>
      <c r="I185" s="270" t="str">
        <f>IF(OR(ISNUMBER(D185),ISNUMBER(E185),ISNUMBER(#REF!),ISNUMBER(F185),ISNUMBER(G185),ISNUMBER(H185)),SUM(D185:H185),"")</f>
        <v/>
      </c>
    </row>
    <row r="186" spans="1:9" x14ac:dyDescent="0.3">
      <c r="A186" s="278" t="str">
        <f>'STUDENT DETAILS'!A187</f>
        <v/>
      </c>
      <c r="B186" s="278" t="str">
        <f>IF(ISNUMBER('STUDENT DETAILS'!D187),('STUDENT DETAILS'!D187),"")</f>
        <v/>
      </c>
      <c r="C186" s="279" t="str">
        <f>IF('STUDENT DETAILS'!C187&gt;0,'STUDENT DETAILS'!C187,"")</f>
        <v/>
      </c>
      <c r="D186" s="314" t="str">
        <f>IFERROR('PWT+Mid+PB'!D186+'PWT+Mid+PB'!J186+'PWT+Mid+PB'!P186,"")</f>
        <v/>
      </c>
      <c r="E186" s="314" t="str">
        <f>IFERROR('PWT+Mid+PB'!E186+'PWT+Mid+PB'!K186+'PWT+Mid+PB'!Q186,"")</f>
        <v/>
      </c>
      <c r="F186" s="314" t="str">
        <f>IFERROR('PWT+Mid+PB'!F186+'PWT+Mid+PB'!L186+'PWT+Mid+PB'!R186,"")</f>
        <v/>
      </c>
      <c r="G186" s="314" t="str">
        <f>IFERROR('PWT+Mid+PB'!G186+'PWT+Mid+PB'!M186+'PWT+Mid+PB'!S186,"")</f>
        <v/>
      </c>
      <c r="H186" s="314" t="str">
        <f>IFERROR('PWT+Mid+PB'!H186+'PWT+Mid+PB'!N186+'PWT+Mid+PB'!T186,"")</f>
        <v/>
      </c>
      <c r="I186" s="270" t="str">
        <f>IF(OR(ISNUMBER(D186),ISNUMBER(E186),ISNUMBER(#REF!),ISNUMBER(F186),ISNUMBER(G186),ISNUMBER(H186)),SUM(D186:H186),"")</f>
        <v/>
      </c>
    </row>
    <row r="187" spans="1:9" x14ac:dyDescent="0.3">
      <c r="A187" s="278" t="str">
        <f>'STUDENT DETAILS'!A188</f>
        <v/>
      </c>
      <c r="B187" s="278" t="str">
        <f>IF(ISNUMBER('STUDENT DETAILS'!D188),('STUDENT DETAILS'!D188),"")</f>
        <v/>
      </c>
      <c r="C187" s="279" t="str">
        <f>IF('STUDENT DETAILS'!C188&gt;0,'STUDENT DETAILS'!C188,"")</f>
        <v/>
      </c>
      <c r="D187" s="314" t="str">
        <f>IFERROR('PWT+Mid+PB'!D187+'PWT+Mid+PB'!J187+'PWT+Mid+PB'!P187,"")</f>
        <v/>
      </c>
      <c r="E187" s="314" t="str">
        <f>IFERROR('PWT+Mid+PB'!E187+'PWT+Mid+PB'!K187+'PWT+Mid+PB'!Q187,"")</f>
        <v/>
      </c>
      <c r="F187" s="314" t="str">
        <f>IFERROR('PWT+Mid+PB'!F187+'PWT+Mid+PB'!L187+'PWT+Mid+PB'!R187,"")</f>
        <v/>
      </c>
      <c r="G187" s="314" t="str">
        <f>IFERROR('PWT+Mid+PB'!G187+'PWT+Mid+PB'!M187+'PWT+Mid+PB'!S187,"")</f>
        <v/>
      </c>
      <c r="H187" s="314" t="str">
        <f>IFERROR('PWT+Mid+PB'!H187+'PWT+Mid+PB'!N187+'PWT+Mid+PB'!T187,"")</f>
        <v/>
      </c>
      <c r="I187" s="270" t="str">
        <f>IF(OR(ISNUMBER(D187),ISNUMBER(E187),ISNUMBER(#REF!),ISNUMBER(F187),ISNUMBER(G187),ISNUMBER(H187)),SUM(D187:H187),"")</f>
        <v/>
      </c>
    </row>
    <row r="188" spans="1:9" x14ac:dyDescent="0.3">
      <c r="A188" s="278" t="str">
        <f>'STUDENT DETAILS'!A189</f>
        <v/>
      </c>
      <c r="B188" s="278" t="str">
        <f>IF(ISNUMBER('STUDENT DETAILS'!D189),('STUDENT DETAILS'!D189),"")</f>
        <v/>
      </c>
      <c r="C188" s="279" t="str">
        <f>IF('STUDENT DETAILS'!C189&gt;0,'STUDENT DETAILS'!C189,"")</f>
        <v/>
      </c>
      <c r="D188" s="314" t="str">
        <f>IFERROR('PWT+Mid+PB'!D188+'PWT+Mid+PB'!J188+'PWT+Mid+PB'!P188,"")</f>
        <v/>
      </c>
      <c r="E188" s="314" t="str">
        <f>IFERROR('PWT+Mid+PB'!E188+'PWT+Mid+PB'!K188+'PWT+Mid+PB'!Q188,"")</f>
        <v/>
      </c>
      <c r="F188" s="314" t="str">
        <f>IFERROR('PWT+Mid+PB'!F188+'PWT+Mid+PB'!L188+'PWT+Mid+PB'!R188,"")</f>
        <v/>
      </c>
      <c r="G188" s="314" t="str">
        <f>IFERROR('PWT+Mid+PB'!G188+'PWT+Mid+PB'!M188+'PWT+Mid+PB'!S188,"")</f>
        <v/>
      </c>
      <c r="H188" s="314" t="str">
        <f>IFERROR('PWT+Mid+PB'!H188+'PWT+Mid+PB'!N188+'PWT+Mid+PB'!T188,"")</f>
        <v/>
      </c>
      <c r="I188" s="270" t="str">
        <f>IF(OR(ISNUMBER(D188),ISNUMBER(E188),ISNUMBER(#REF!),ISNUMBER(F188),ISNUMBER(G188),ISNUMBER(H188)),SUM(D188:H188),"")</f>
        <v/>
      </c>
    </row>
    <row r="189" spans="1:9" x14ac:dyDescent="0.3">
      <c r="A189" s="278" t="str">
        <f>'STUDENT DETAILS'!A190</f>
        <v/>
      </c>
      <c r="B189" s="278" t="str">
        <f>IF(ISNUMBER('STUDENT DETAILS'!D190),('STUDENT DETAILS'!D190),"")</f>
        <v/>
      </c>
      <c r="C189" s="279" t="str">
        <f>IF('STUDENT DETAILS'!C190&gt;0,'STUDENT DETAILS'!C190,"")</f>
        <v/>
      </c>
      <c r="D189" s="314" t="str">
        <f>IFERROR('PWT+Mid+PB'!D189+'PWT+Mid+PB'!J189+'PWT+Mid+PB'!P189,"")</f>
        <v/>
      </c>
      <c r="E189" s="314" t="str">
        <f>IFERROR('PWT+Mid+PB'!E189+'PWT+Mid+PB'!K189+'PWT+Mid+PB'!Q189,"")</f>
        <v/>
      </c>
      <c r="F189" s="314" t="str">
        <f>IFERROR('PWT+Mid+PB'!F189+'PWT+Mid+PB'!L189+'PWT+Mid+PB'!R189,"")</f>
        <v/>
      </c>
      <c r="G189" s="314" t="str">
        <f>IFERROR('PWT+Mid+PB'!G189+'PWT+Mid+PB'!M189+'PWT+Mid+PB'!S189,"")</f>
        <v/>
      </c>
      <c r="H189" s="314" t="str">
        <f>IFERROR('PWT+Mid+PB'!H189+'PWT+Mid+PB'!N189+'PWT+Mid+PB'!T189,"")</f>
        <v/>
      </c>
      <c r="I189" s="270" t="str">
        <f>IF(OR(ISNUMBER(D189),ISNUMBER(E189),ISNUMBER(#REF!),ISNUMBER(F189),ISNUMBER(G189),ISNUMBER(H189)),SUM(D189:H189),"")</f>
        <v/>
      </c>
    </row>
    <row r="190" spans="1:9" x14ac:dyDescent="0.3">
      <c r="A190" s="278" t="str">
        <f>'STUDENT DETAILS'!A191</f>
        <v/>
      </c>
      <c r="B190" s="278" t="str">
        <f>IF(ISNUMBER('STUDENT DETAILS'!D191),('STUDENT DETAILS'!D191),"")</f>
        <v/>
      </c>
      <c r="C190" s="279" t="str">
        <f>IF('STUDENT DETAILS'!C191&gt;0,'STUDENT DETAILS'!C191,"")</f>
        <v/>
      </c>
      <c r="D190" s="314" t="str">
        <f>IFERROR('PWT+Mid+PB'!D190+'PWT+Mid+PB'!J190+'PWT+Mid+PB'!P190,"")</f>
        <v/>
      </c>
      <c r="E190" s="314" t="str">
        <f>IFERROR('PWT+Mid+PB'!E190+'PWT+Mid+PB'!K190+'PWT+Mid+PB'!Q190,"")</f>
        <v/>
      </c>
      <c r="F190" s="314" t="str">
        <f>IFERROR('PWT+Mid+PB'!F190+'PWT+Mid+PB'!L190+'PWT+Mid+PB'!R190,"")</f>
        <v/>
      </c>
      <c r="G190" s="314" t="str">
        <f>IFERROR('PWT+Mid+PB'!G190+'PWT+Mid+PB'!M190+'PWT+Mid+PB'!S190,"")</f>
        <v/>
      </c>
      <c r="H190" s="314" t="str">
        <f>IFERROR('PWT+Mid+PB'!H190+'PWT+Mid+PB'!N190+'PWT+Mid+PB'!T190,"")</f>
        <v/>
      </c>
      <c r="I190" s="270" t="str">
        <f>IF(OR(ISNUMBER(D190),ISNUMBER(E190),ISNUMBER(#REF!),ISNUMBER(F190),ISNUMBER(G190),ISNUMBER(H190)),SUM(D190:H190),"")</f>
        <v/>
      </c>
    </row>
    <row r="191" spans="1:9" x14ac:dyDescent="0.3">
      <c r="A191" s="278" t="str">
        <f>'STUDENT DETAILS'!A192</f>
        <v/>
      </c>
      <c r="B191" s="278" t="str">
        <f>IF(ISNUMBER('STUDENT DETAILS'!D192),('STUDENT DETAILS'!D192),"")</f>
        <v/>
      </c>
      <c r="C191" s="279" t="str">
        <f>IF('STUDENT DETAILS'!C192&gt;0,'STUDENT DETAILS'!C192,"")</f>
        <v/>
      </c>
      <c r="D191" s="314" t="str">
        <f>IFERROR('PWT+Mid+PB'!D191+'PWT+Mid+PB'!J191+'PWT+Mid+PB'!P191,"")</f>
        <v/>
      </c>
      <c r="E191" s="314" t="str">
        <f>IFERROR('PWT+Mid+PB'!E191+'PWT+Mid+PB'!K191+'PWT+Mid+PB'!Q191,"")</f>
        <v/>
      </c>
      <c r="F191" s="314" t="str">
        <f>IFERROR('PWT+Mid+PB'!F191+'PWT+Mid+PB'!L191+'PWT+Mid+PB'!R191,"")</f>
        <v/>
      </c>
      <c r="G191" s="314" t="str">
        <f>IFERROR('PWT+Mid+PB'!G191+'PWT+Mid+PB'!M191+'PWT+Mid+PB'!S191,"")</f>
        <v/>
      </c>
      <c r="H191" s="314" t="str">
        <f>IFERROR('PWT+Mid+PB'!H191+'PWT+Mid+PB'!N191+'PWT+Mid+PB'!T191,"")</f>
        <v/>
      </c>
      <c r="I191" s="270" t="str">
        <f>IF(OR(ISNUMBER(D191),ISNUMBER(E191),ISNUMBER(#REF!),ISNUMBER(F191),ISNUMBER(G191),ISNUMBER(H191)),SUM(D191:H191),"")</f>
        <v/>
      </c>
    </row>
    <row r="192" spans="1:9" x14ac:dyDescent="0.3">
      <c r="A192" s="278" t="str">
        <f>'STUDENT DETAILS'!A193</f>
        <v/>
      </c>
      <c r="B192" s="278" t="str">
        <f>IF(ISNUMBER('STUDENT DETAILS'!D193),('STUDENT DETAILS'!D193),"")</f>
        <v/>
      </c>
      <c r="C192" s="279" t="str">
        <f>IF('STUDENT DETAILS'!C193&gt;0,'STUDENT DETAILS'!C193,"")</f>
        <v/>
      </c>
      <c r="D192" s="314" t="str">
        <f>IFERROR('PWT+Mid+PB'!D192+'PWT+Mid+PB'!J192+'PWT+Mid+PB'!P192,"")</f>
        <v/>
      </c>
      <c r="E192" s="314" t="str">
        <f>IFERROR('PWT+Mid+PB'!E192+'PWT+Mid+PB'!K192+'PWT+Mid+PB'!Q192,"")</f>
        <v/>
      </c>
      <c r="F192" s="314" t="str">
        <f>IFERROR('PWT+Mid+PB'!F192+'PWT+Mid+PB'!L192+'PWT+Mid+PB'!R192,"")</f>
        <v/>
      </c>
      <c r="G192" s="314" t="str">
        <f>IFERROR('PWT+Mid+PB'!G192+'PWT+Mid+PB'!M192+'PWT+Mid+PB'!S192,"")</f>
        <v/>
      </c>
      <c r="H192" s="314" t="str">
        <f>IFERROR('PWT+Mid+PB'!H192+'PWT+Mid+PB'!N192+'PWT+Mid+PB'!T192,"")</f>
        <v/>
      </c>
      <c r="I192" s="270" t="str">
        <f>IF(OR(ISNUMBER(D192),ISNUMBER(E192),ISNUMBER(#REF!),ISNUMBER(F192),ISNUMBER(G192),ISNUMBER(H192)),SUM(D192:H192),"")</f>
        <v/>
      </c>
    </row>
    <row r="193" spans="1:9" x14ac:dyDescent="0.3">
      <c r="A193" s="278" t="str">
        <f>'STUDENT DETAILS'!A194</f>
        <v/>
      </c>
      <c r="B193" s="278" t="str">
        <f>IF(ISNUMBER('STUDENT DETAILS'!D194),('STUDENT DETAILS'!D194),"")</f>
        <v/>
      </c>
      <c r="C193" s="279" t="str">
        <f>IF('STUDENT DETAILS'!C194&gt;0,'STUDENT DETAILS'!C194,"")</f>
        <v/>
      </c>
      <c r="D193" s="314" t="str">
        <f>IFERROR('PWT+Mid+PB'!D193+'PWT+Mid+PB'!J193+'PWT+Mid+PB'!P193,"")</f>
        <v/>
      </c>
      <c r="E193" s="314" t="str">
        <f>IFERROR('PWT+Mid+PB'!E193+'PWT+Mid+PB'!K193+'PWT+Mid+PB'!Q193,"")</f>
        <v/>
      </c>
      <c r="F193" s="314" t="str">
        <f>IFERROR('PWT+Mid+PB'!F193+'PWT+Mid+PB'!L193+'PWT+Mid+PB'!R193,"")</f>
        <v/>
      </c>
      <c r="G193" s="314" t="str">
        <f>IFERROR('PWT+Mid+PB'!G193+'PWT+Mid+PB'!M193+'PWT+Mid+PB'!S193,"")</f>
        <v/>
      </c>
      <c r="H193" s="314" t="str">
        <f>IFERROR('PWT+Mid+PB'!H193+'PWT+Mid+PB'!N193+'PWT+Mid+PB'!T193,"")</f>
        <v/>
      </c>
      <c r="I193" s="270" t="str">
        <f>IF(OR(ISNUMBER(D193),ISNUMBER(E193),ISNUMBER(#REF!),ISNUMBER(F193),ISNUMBER(G193),ISNUMBER(H193)),SUM(D193:H193),"")</f>
        <v/>
      </c>
    </row>
    <row r="194" spans="1:9" x14ac:dyDescent="0.3">
      <c r="A194" s="278" t="str">
        <f>'STUDENT DETAILS'!A195</f>
        <v/>
      </c>
      <c r="B194" s="278" t="str">
        <f>IF(ISNUMBER('STUDENT DETAILS'!D195),('STUDENT DETAILS'!D195),"")</f>
        <v/>
      </c>
      <c r="C194" s="279" t="str">
        <f>IF('STUDENT DETAILS'!C195&gt;0,'STUDENT DETAILS'!C195,"")</f>
        <v/>
      </c>
      <c r="D194" s="314" t="str">
        <f>IFERROR('PWT+Mid+PB'!D194+'PWT+Mid+PB'!J194+'PWT+Mid+PB'!P194,"")</f>
        <v/>
      </c>
      <c r="E194" s="314" t="str">
        <f>IFERROR('PWT+Mid+PB'!E194+'PWT+Mid+PB'!K194+'PWT+Mid+PB'!Q194,"")</f>
        <v/>
      </c>
      <c r="F194" s="314" t="str">
        <f>IFERROR('PWT+Mid+PB'!F194+'PWT+Mid+PB'!L194+'PWT+Mid+PB'!R194,"")</f>
        <v/>
      </c>
      <c r="G194" s="314" t="str">
        <f>IFERROR('PWT+Mid+PB'!G194+'PWT+Mid+PB'!M194+'PWT+Mid+PB'!S194,"")</f>
        <v/>
      </c>
      <c r="H194" s="314" t="str">
        <f>IFERROR('PWT+Mid+PB'!H194+'PWT+Mid+PB'!N194+'PWT+Mid+PB'!T194,"")</f>
        <v/>
      </c>
      <c r="I194" s="270" t="str">
        <f>IF(OR(ISNUMBER(D194),ISNUMBER(E194),ISNUMBER(#REF!),ISNUMBER(F194),ISNUMBER(G194),ISNUMBER(H194)),SUM(D194:H194),"")</f>
        <v/>
      </c>
    </row>
    <row r="195" spans="1:9" x14ac:dyDescent="0.3">
      <c r="A195" s="278" t="str">
        <f>'STUDENT DETAILS'!A196</f>
        <v/>
      </c>
      <c r="B195" s="278" t="str">
        <f>IF(ISNUMBER('STUDENT DETAILS'!D196),('STUDENT DETAILS'!D196),"")</f>
        <v/>
      </c>
      <c r="C195" s="279" t="str">
        <f>IF('STUDENT DETAILS'!C196&gt;0,'STUDENT DETAILS'!C196,"")</f>
        <v/>
      </c>
      <c r="D195" s="314" t="str">
        <f>IFERROR('PWT+Mid+PB'!D195+'PWT+Mid+PB'!J195+'PWT+Mid+PB'!P195,"")</f>
        <v/>
      </c>
      <c r="E195" s="314" t="str">
        <f>IFERROR('PWT+Mid+PB'!E195+'PWT+Mid+PB'!K195+'PWT+Mid+PB'!Q195,"")</f>
        <v/>
      </c>
      <c r="F195" s="314" t="str">
        <f>IFERROR('PWT+Mid+PB'!F195+'PWT+Mid+PB'!L195+'PWT+Mid+PB'!R195,"")</f>
        <v/>
      </c>
      <c r="G195" s="314" t="str">
        <f>IFERROR('PWT+Mid+PB'!G195+'PWT+Mid+PB'!M195+'PWT+Mid+PB'!S195,"")</f>
        <v/>
      </c>
      <c r="H195" s="314" t="str">
        <f>IFERROR('PWT+Mid+PB'!H195+'PWT+Mid+PB'!N195+'PWT+Mid+PB'!T195,"")</f>
        <v/>
      </c>
      <c r="I195" s="270" t="str">
        <f>IF(OR(ISNUMBER(D195),ISNUMBER(E195),ISNUMBER(#REF!),ISNUMBER(F195),ISNUMBER(G195),ISNUMBER(H195)),SUM(D195:H195),"")</f>
        <v/>
      </c>
    </row>
    <row r="196" spans="1:9" x14ac:dyDescent="0.3">
      <c r="A196" s="278" t="str">
        <f>'STUDENT DETAILS'!A197</f>
        <v/>
      </c>
      <c r="B196" s="278" t="str">
        <f>IF(ISNUMBER('STUDENT DETAILS'!D197),('STUDENT DETAILS'!D197),"")</f>
        <v/>
      </c>
      <c r="C196" s="279" t="str">
        <f>IF('STUDENT DETAILS'!C197&gt;0,'STUDENT DETAILS'!C197,"")</f>
        <v/>
      </c>
      <c r="D196" s="314" t="str">
        <f>IFERROR('PWT+Mid+PB'!D196+'PWT+Mid+PB'!J196+'PWT+Mid+PB'!P196,"")</f>
        <v/>
      </c>
      <c r="E196" s="314" t="str">
        <f>IFERROR('PWT+Mid+PB'!E196+'PWT+Mid+PB'!K196+'PWT+Mid+PB'!Q196,"")</f>
        <v/>
      </c>
      <c r="F196" s="314" t="str">
        <f>IFERROR('PWT+Mid+PB'!F196+'PWT+Mid+PB'!L196+'PWT+Mid+PB'!R196,"")</f>
        <v/>
      </c>
      <c r="G196" s="314" t="str">
        <f>IFERROR('PWT+Mid+PB'!G196+'PWT+Mid+PB'!M196+'PWT+Mid+PB'!S196,"")</f>
        <v/>
      </c>
      <c r="H196" s="314" t="str">
        <f>IFERROR('PWT+Mid+PB'!H196+'PWT+Mid+PB'!N196+'PWT+Mid+PB'!T196,"")</f>
        <v/>
      </c>
      <c r="I196" s="270" t="str">
        <f>IF(OR(ISNUMBER(D196),ISNUMBER(E196),ISNUMBER(#REF!),ISNUMBER(F196),ISNUMBER(G196),ISNUMBER(H196)),SUM(D196:H196),"")</f>
        <v/>
      </c>
    </row>
    <row r="197" spans="1:9" x14ac:dyDescent="0.3">
      <c r="A197" s="278" t="str">
        <f>'STUDENT DETAILS'!A198</f>
        <v/>
      </c>
      <c r="B197" s="278" t="str">
        <f>IF(ISNUMBER('STUDENT DETAILS'!D198),('STUDENT DETAILS'!D198),"")</f>
        <v/>
      </c>
      <c r="C197" s="279" t="str">
        <f>IF('STUDENT DETAILS'!C198&gt;0,'STUDENT DETAILS'!C198,"")</f>
        <v/>
      </c>
      <c r="D197" s="314" t="str">
        <f>IFERROR('PWT+Mid+PB'!D197+'PWT+Mid+PB'!J197+'PWT+Mid+PB'!P197,"")</f>
        <v/>
      </c>
      <c r="E197" s="314" t="str">
        <f>IFERROR('PWT+Mid+PB'!E197+'PWT+Mid+PB'!K197+'PWT+Mid+PB'!Q197,"")</f>
        <v/>
      </c>
      <c r="F197" s="314" t="str">
        <f>IFERROR('PWT+Mid+PB'!F197+'PWT+Mid+PB'!L197+'PWT+Mid+PB'!R197,"")</f>
        <v/>
      </c>
      <c r="G197" s="314" t="str">
        <f>IFERROR('PWT+Mid+PB'!G197+'PWT+Mid+PB'!M197+'PWT+Mid+PB'!S197,"")</f>
        <v/>
      </c>
      <c r="H197" s="314" t="str">
        <f>IFERROR('PWT+Mid+PB'!H197+'PWT+Mid+PB'!N197+'PWT+Mid+PB'!T197,"")</f>
        <v/>
      </c>
      <c r="I197" s="270" t="str">
        <f>IF(OR(ISNUMBER(D197),ISNUMBER(E197),ISNUMBER(#REF!),ISNUMBER(F197),ISNUMBER(G197),ISNUMBER(H197)),SUM(D197:H197),"")</f>
        <v/>
      </c>
    </row>
    <row r="198" spans="1:9" x14ac:dyDescent="0.3">
      <c r="A198" s="278" t="str">
        <f>'STUDENT DETAILS'!A199</f>
        <v/>
      </c>
      <c r="B198" s="278" t="str">
        <f>IF(ISNUMBER('STUDENT DETAILS'!D199),('STUDENT DETAILS'!D199),"")</f>
        <v/>
      </c>
      <c r="C198" s="279" t="str">
        <f>IF('STUDENT DETAILS'!C199&gt;0,'STUDENT DETAILS'!C199,"")</f>
        <v/>
      </c>
      <c r="D198" s="314" t="str">
        <f>IFERROR('PWT+Mid+PB'!D198+'PWT+Mid+PB'!J198+'PWT+Mid+PB'!P198,"")</f>
        <v/>
      </c>
      <c r="E198" s="314" t="str">
        <f>IFERROR('PWT+Mid+PB'!E198+'PWT+Mid+PB'!K198+'PWT+Mid+PB'!Q198,"")</f>
        <v/>
      </c>
      <c r="F198" s="314" t="str">
        <f>IFERROR('PWT+Mid+PB'!F198+'PWT+Mid+PB'!L198+'PWT+Mid+PB'!R198,"")</f>
        <v/>
      </c>
      <c r="G198" s="314" t="str">
        <f>IFERROR('PWT+Mid+PB'!G198+'PWT+Mid+PB'!M198+'PWT+Mid+PB'!S198,"")</f>
        <v/>
      </c>
      <c r="H198" s="314" t="str">
        <f>IFERROR('PWT+Mid+PB'!H198+'PWT+Mid+PB'!N198+'PWT+Mid+PB'!T198,"")</f>
        <v/>
      </c>
      <c r="I198" s="270" t="str">
        <f>IF(OR(ISNUMBER(D198),ISNUMBER(E198),ISNUMBER(#REF!),ISNUMBER(F198),ISNUMBER(G198),ISNUMBER(H198)),SUM(D198:H198),"")</f>
        <v/>
      </c>
    </row>
    <row r="199" spans="1:9" x14ac:dyDescent="0.3">
      <c r="A199" s="278" t="str">
        <f>'STUDENT DETAILS'!A200</f>
        <v/>
      </c>
      <c r="B199" s="278" t="str">
        <f>IF(ISNUMBER('STUDENT DETAILS'!D200),('STUDENT DETAILS'!D200),"")</f>
        <v/>
      </c>
      <c r="C199" s="279" t="str">
        <f>IF('STUDENT DETAILS'!C200&gt;0,'STUDENT DETAILS'!C200,"")</f>
        <v/>
      </c>
      <c r="D199" s="314" t="str">
        <f>IFERROR('PWT+Mid+PB'!D199+'PWT+Mid+PB'!J199+'PWT+Mid+PB'!P199,"")</f>
        <v/>
      </c>
      <c r="E199" s="314" t="str">
        <f>IFERROR('PWT+Mid+PB'!E199+'PWT+Mid+PB'!K199+'PWT+Mid+PB'!Q199,"")</f>
        <v/>
      </c>
      <c r="F199" s="314" t="str">
        <f>IFERROR('PWT+Mid+PB'!F199+'PWT+Mid+PB'!L199+'PWT+Mid+PB'!R199,"")</f>
        <v/>
      </c>
      <c r="G199" s="314" t="str">
        <f>IFERROR('PWT+Mid+PB'!G199+'PWT+Mid+PB'!M199+'PWT+Mid+PB'!S199,"")</f>
        <v/>
      </c>
      <c r="H199" s="314" t="str">
        <f>IFERROR('PWT+Mid+PB'!H199+'PWT+Mid+PB'!N199+'PWT+Mid+PB'!T199,"")</f>
        <v/>
      </c>
      <c r="I199" s="270" t="str">
        <f>IF(OR(ISNUMBER(D199),ISNUMBER(E199),ISNUMBER(#REF!),ISNUMBER(F199),ISNUMBER(G199),ISNUMBER(H199)),SUM(D199:H199),"")</f>
        <v/>
      </c>
    </row>
    <row r="200" spans="1:9" x14ac:dyDescent="0.3">
      <c r="A200" s="278" t="str">
        <f>'STUDENT DETAILS'!A201</f>
        <v/>
      </c>
      <c r="B200" s="278" t="str">
        <f>IF(ISNUMBER('STUDENT DETAILS'!D201),('STUDENT DETAILS'!D201),"")</f>
        <v/>
      </c>
      <c r="C200" s="279" t="str">
        <f>IF('STUDENT DETAILS'!C201&gt;0,'STUDENT DETAILS'!C201,"")</f>
        <v/>
      </c>
      <c r="D200" s="314" t="str">
        <f>IFERROR('PWT+Mid+PB'!D200+'PWT+Mid+PB'!J200+'PWT+Mid+PB'!P200,"")</f>
        <v/>
      </c>
      <c r="E200" s="314" t="str">
        <f>IFERROR('PWT+Mid+PB'!E200+'PWT+Mid+PB'!K200+'PWT+Mid+PB'!Q200,"")</f>
        <v/>
      </c>
      <c r="F200" s="314" t="str">
        <f>IFERROR('PWT+Mid+PB'!F200+'PWT+Mid+PB'!L200+'PWT+Mid+PB'!R200,"")</f>
        <v/>
      </c>
      <c r="G200" s="314" t="str">
        <f>IFERROR('PWT+Mid+PB'!G200+'PWT+Mid+PB'!M200+'PWT+Mid+PB'!S200,"")</f>
        <v/>
      </c>
      <c r="H200" s="314" t="str">
        <f>IFERROR('PWT+Mid+PB'!H200+'PWT+Mid+PB'!N200+'PWT+Mid+PB'!T200,"")</f>
        <v/>
      </c>
      <c r="I200" s="270" t="str">
        <f>IF(OR(ISNUMBER(D200),ISNUMBER(E200),ISNUMBER(#REF!),ISNUMBER(F200),ISNUMBER(G200),ISNUMBER(H200)),SUM(D200:H200),"")</f>
        <v/>
      </c>
    </row>
    <row r="201" spans="1:9" x14ac:dyDescent="0.3">
      <c r="A201" s="278" t="str">
        <f>'STUDENT DETAILS'!A202</f>
        <v/>
      </c>
      <c r="B201" s="278" t="str">
        <f>IF(ISNUMBER('STUDENT DETAILS'!D202),('STUDENT DETAILS'!D202),"")</f>
        <v/>
      </c>
      <c r="C201" s="279" t="str">
        <f>IF('STUDENT DETAILS'!C202&gt;0,'STUDENT DETAILS'!C202,"")</f>
        <v/>
      </c>
      <c r="D201" s="314" t="str">
        <f>IFERROR('PWT+Mid+PB'!D201+'PWT+Mid+PB'!J201+'PWT+Mid+PB'!P201,"")</f>
        <v/>
      </c>
      <c r="E201" s="314" t="str">
        <f>IFERROR('PWT+Mid+PB'!E201+'PWT+Mid+PB'!K201+'PWT+Mid+PB'!Q201,"")</f>
        <v/>
      </c>
      <c r="F201" s="314" t="str">
        <f>IFERROR('PWT+Mid+PB'!F201+'PWT+Mid+PB'!L201+'PWT+Mid+PB'!R201,"")</f>
        <v/>
      </c>
      <c r="G201" s="314" t="str">
        <f>IFERROR('PWT+Mid+PB'!G201+'PWT+Mid+PB'!M201+'PWT+Mid+PB'!S201,"")</f>
        <v/>
      </c>
      <c r="H201" s="314" t="str">
        <f>IFERROR('PWT+Mid+PB'!H201+'PWT+Mid+PB'!N201+'PWT+Mid+PB'!T201,"")</f>
        <v/>
      </c>
      <c r="I201" s="270" t="str">
        <f>IF(OR(ISNUMBER(D201),ISNUMBER(E201),ISNUMBER(#REF!),ISNUMBER(F201),ISNUMBER(G201),ISNUMBER(H201)),SUM(D201:H201),"")</f>
        <v/>
      </c>
    </row>
    <row r="202" spans="1:9" x14ac:dyDescent="0.3">
      <c r="A202" s="278" t="str">
        <f>'STUDENT DETAILS'!A203</f>
        <v/>
      </c>
      <c r="B202" s="278" t="str">
        <f>IF(ISNUMBER('STUDENT DETAILS'!D203),('STUDENT DETAILS'!D203),"")</f>
        <v/>
      </c>
      <c r="C202" s="279" t="str">
        <f>IF('STUDENT DETAILS'!C203&gt;0,'STUDENT DETAILS'!C203,"")</f>
        <v/>
      </c>
      <c r="D202" s="314" t="str">
        <f>IFERROR('PWT+Mid+PB'!D202+'PWT+Mid+PB'!J202+'PWT+Mid+PB'!P202,"")</f>
        <v/>
      </c>
      <c r="E202" s="314" t="str">
        <f>IFERROR('PWT+Mid+PB'!E202+'PWT+Mid+PB'!K202+'PWT+Mid+PB'!Q202,"")</f>
        <v/>
      </c>
      <c r="F202" s="314" t="str">
        <f>IFERROR('PWT+Mid+PB'!F202+'PWT+Mid+PB'!L202+'PWT+Mid+PB'!R202,"")</f>
        <v/>
      </c>
      <c r="G202" s="314" t="str">
        <f>IFERROR('PWT+Mid+PB'!G202+'PWT+Mid+PB'!M202+'PWT+Mid+PB'!S202,"")</f>
        <v/>
      </c>
      <c r="H202" s="314" t="str">
        <f>IFERROR('PWT+Mid+PB'!H202+'PWT+Mid+PB'!N202+'PWT+Mid+PB'!T202,"")</f>
        <v/>
      </c>
      <c r="I202" s="270" t="str">
        <f>IF(OR(ISNUMBER(D202),ISNUMBER(E202),ISNUMBER(#REF!),ISNUMBER(F202),ISNUMBER(G202),ISNUMBER(H202)),SUM(D202:H202),"")</f>
        <v/>
      </c>
    </row>
    <row r="203" spans="1:9" x14ac:dyDescent="0.3">
      <c r="A203" s="278" t="str">
        <f>'STUDENT DETAILS'!A204</f>
        <v/>
      </c>
      <c r="B203" s="278" t="str">
        <f>IF(ISNUMBER('STUDENT DETAILS'!D204),('STUDENT DETAILS'!D204),"")</f>
        <v/>
      </c>
      <c r="C203" s="279" t="str">
        <f>IF('STUDENT DETAILS'!C204&gt;0,'STUDENT DETAILS'!C204,"")</f>
        <v/>
      </c>
      <c r="D203" s="314" t="str">
        <f>IFERROR('PWT+Mid+PB'!D203+'PWT+Mid+PB'!J203+'PWT+Mid+PB'!P203,"")</f>
        <v/>
      </c>
      <c r="E203" s="314" t="str">
        <f>IFERROR('PWT+Mid+PB'!E203+'PWT+Mid+PB'!K203+'PWT+Mid+PB'!Q203,"")</f>
        <v/>
      </c>
      <c r="F203" s="314" t="str">
        <f>IFERROR('PWT+Mid+PB'!F203+'PWT+Mid+PB'!L203+'PWT+Mid+PB'!R203,"")</f>
        <v/>
      </c>
      <c r="G203" s="314" t="str">
        <f>IFERROR('PWT+Mid+PB'!G203+'PWT+Mid+PB'!M203+'PWT+Mid+PB'!S203,"")</f>
        <v/>
      </c>
      <c r="H203" s="314" t="str">
        <f>IFERROR('PWT+Mid+PB'!H203+'PWT+Mid+PB'!N203+'PWT+Mid+PB'!T203,"")</f>
        <v/>
      </c>
      <c r="I203" s="270" t="str">
        <f>IF(OR(ISNUMBER(D203),ISNUMBER(E203),ISNUMBER(#REF!),ISNUMBER(F203),ISNUMBER(G203),ISNUMBER(H203)),SUM(D203:H203),"")</f>
        <v/>
      </c>
    </row>
    <row r="204" spans="1:9" x14ac:dyDescent="0.3">
      <c r="A204" s="278" t="str">
        <f>'STUDENT DETAILS'!A205</f>
        <v/>
      </c>
      <c r="B204" s="278" t="str">
        <f>IF(ISNUMBER('STUDENT DETAILS'!D205),('STUDENT DETAILS'!D205),"")</f>
        <v/>
      </c>
      <c r="C204" s="279" t="str">
        <f>IF('STUDENT DETAILS'!C205&gt;0,'STUDENT DETAILS'!C205,"")</f>
        <v/>
      </c>
      <c r="D204" s="314" t="str">
        <f>IFERROR('PWT+Mid+PB'!D204+'PWT+Mid+PB'!J204+'PWT+Mid+PB'!P204,"")</f>
        <v/>
      </c>
      <c r="E204" s="314" t="str">
        <f>IFERROR('PWT+Mid+PB'!E204+'PWT+Mid+PB'!K204+'PWT+Mid+PB'!Q204,"")</f>
        <v/>
      </c>
      <c r="F204" s="314" t="str">
        <f>IFERROR('PWT+Mid+PB'!F204+'PWT+Mid+PB'!L204+'PWT+Mid+PB'!R204,"")</f>
        <v/>
      </c>
      <c r="G204" s="314" t="str">
        <f>IFERROR('PWT+Mid+PB'!G204+'PWT+Mid+PB'!M204+'PWT+Mid+PB'!S204,"")</f>
        <v/>
      </c>
      <c r="H204" s="314" t="str">
        <f>IFERROR('PWT+Mid+PB'!H204+'PWT+Mid+PB'!N204+'PWT+Mid+PB'!T204,"")</f>
        <v/>
      </c>
      <c r="I204" s="270" t="str">
        <f>IF(OR(ISNUMBER(D204),ISNUMBER(E204),ISNUMBER(#REF!),ISNUMBER(F204),ISNUMBER(G204),ISNUMBER(H204)),SUM(D204:H204),"")</f>
        <v/>
      </c>
    </row>
    <row r="205" spans="1:9" x14ac:dyDescent="0.3">
      <c r="A205" s="278" t="str">
        <f>'STUDENT DETAILS'!A206</f>
        <v/>
      </c>
      <c r="B205" s="278" t="str">
        <f>IF(ISNUMBER('STUDENT DETAILS'!D206),('STUDENT DETAILS'!D206),"")</f>
        <v/>
      </c>
      <c r="C205" s="279" t="str">
        <f>IF('STUDENT DETAILS'!C206&gt;0,'STUDENT DETAILS'!C206,"")</f>
        <v/>
      </c>
      <c r="D205" s="314" t="str">
        <f>IFERROR('PWT+Mid+PB'!D205+'PWT+Mid+PB'!J205+'PWT+Mid+PB'!P205,"")</f>
        <v/>
      </c>
      <c r="E205" s="314" t="str">
        <f>IFERROR('PWT+Mid+PB'!E205+'PWT+Mid+PB'!K205+'PWT+Mid+PB'!Q205,"")</f>
        <v/>
      </c>
      <c r="F205" s="314" t="str">
        <f>IFERROR('PWT+Mid+PB'!F205+'PWT+Mid+PB'!L205+'PWT+Mid+PB'!R205,"")</f>
        <v/>
      </c>
      <c r="G205" s="314" t="str">
        <f>IFERROR('PWT+Mid+PB'!G205+'PWT+Mid+PB'!M205+'PWT+Mid+PB'!S205,"")</f>
        <v/>
      </c>
      <c r="H205" s="314" t="str">
        <f>IFERROR('PWT+Mid+PB'!H205+'PWT+Mid+PB'!N205+'PWT+Mid+PB'!T205,"")</f>
        <v/>
      </c>
      <c r="I205" s="270" t="str">
        <f>IF(OR(ISNUMBER(D205),ISNUMBER(E205),ISNUMBER(#REF!),ISNUMBER(F205),ISNUMBER(G205),ISNUMBER(H205)),SUM(D205:H205),"")</f>
        <v/>
      </c>
    </row>
    <row r="206" spans="1:9" x14ac:dyDescent="0.3">
      <c r="A206" s="278">
        <f>'STUDENT DETAILS'!A207</f>
        <v>0</v>
      </c>
      <c r="B206" s="278" t="str">
        <f>IF(ISNUMBER('STUDENT DETAILS'!D207),('STUDENT DETAILS'!D207),"")</f>
        <v/>
      </c>
      <c r="C206" s="279" t="str">
        <f>IF('STUDENT DETAILS'!C207&gt;0,'STUDENT DETAILS'!C207,"")</f>
        <v/>
      </c>
      <c r="D206" s="314" t="str">
        <f>IFERROR('PWT+Mid+PB'!D206+'PWT+Mid+PB'!J206+'PWT+Mid+PB'!P206,"")</f>
        <v/>
      </c>
      <c r="E206" s="314" t="str">
        <f>IFERROR('PWT+Mid+PB'!E206+'PWT+Mid+PB'!K206+'PWT+Mid+PB'!Q206,"")</f>
        <v/>
      </c>
      <c r="F206" s="314" t="str">
        <f>IFERROR('PWT+Mid+PB'!F206+'PWT+Mid+PB'!L206+'PWT+Mid+PB'!R206,"")</f>
        <v/>
      </c>
      <c r="G206" s="314" t="str">
        <f>IFERROR('PWT+Mid+PB'!G206+'PWT+Mid+PB'!M206+'PWT+Mid+PB'!S206,"")</f>
        <v/>
      </c>
      <c r="H206" s="314" t="str">
        <f>IFERROR('PWT+Mid+PB'!H206+'PWT+Mid+PB'!N206+'PWT+Mid+PB'!T206,"")</f>
        <v/>
      </c>
      <c r="I206" s="270" t="str">
        <f>IF(OR(ISNUMBER(D206),ISNUMBER(E206),ISNUMBER(#REF!),ISNUMBER(F206),ISNUMBER(G206),ISNUMBER(H206)),SUM(D206:H206),"")</f>
        <v/>
      </c>
    </row>
  </sheetData>
  <sheetProtection algorithmName="SHA-512" hashValue="icUbpv4FhMACUr5J+tQTyDc0iDs8d5TrmRtUunU2tsmxq1UfxPgXjHy2gg5tXXrkm3tKgrzQU53a+Aw0JwtXxg==" saltValue="EUaDjsqIMCWENIXK9UvkwA==" spinCount="100000" sheet="1" objects="1" scenarios="1"/>
  <mergeCells count="7">
    <mergeCell ref="A1:F1"/>
    <mergeCell ref="G1:I1"/>
    <mergeCell ref="A4:A5"/>
    <mergeCell ref="B4:B5"/>
    <mergeCell ref="D2:I2"/>
    <mergeCell ref="D3:I3"/>
    <mergeCell ref="A2:C3"/>
  </mergeCells>
  <conditionalFormatting sqref="A6:I206">
    <cfRule type="expression" dxfId="17" priority="3">
      <formula>MOD(ROW(),2)=1</formula>
    </cfRule>
  </conditionalFormatting>
  <printOptions horizontalCentered="1"/>
  <pageMargins left="0.88" right="0.39" top="0.41" bottom="0.28000000000000003" header="0.31496062992125984" footer="0.31496062992125984"/>
  <pageSetup paperSize="9" scale="97" orientation="portrait" r:id="rId1"/>
  <rowBreaks count="1" manualBreakCount="1">
    <brk id="91"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3A3E4-E8D6-4AEC-AB10-FC735B18B3C1}">
  <sheetPr codeName="Sheet10">
    <tabColor rgb="FF7030A0"/>
  </sheetPr>
  <dimension ref="A1:AA47"/>
  <sheetViews>
    <sheetView workbookViewId="0">
      <selection activeCell="G13" sqref="G13"/>
    </sheetView>
  </sheetViews>
  <sheetFormatPr defaultRowHeight="14.4" x14ac:dyDescent="0.3"/>
  <cols>
    <col min="1" max="1" width="5.44140625" style="2" bestFit="1" customWidth="1"/>
    <col min="2" max="2" width="5.6640625" style="2" bestFit="1" customWidth="1"/>
    <col min="3" max="3" width="23" style="37" customWidth="1"/>
    <col min="4" max="11" width="6.6640625" style="2" customWidth="1"/>
    <col min="12" max="27" width="6.5546875" style="2" customWidth="1"/>
    <col min="28" max="16384" width="8.88671875" style="2"/>
  </cols>
  <sheetData>
    <row r="1" spans="1:27" s="33" customFormat="1" ht="20.25" customHeight="1" x14ac:dyDescent="0.3">
      <c r="A1" s="518" t="s">
        <v>783</v>
      </c>
      <c r="B1" s="518"/>
      <c r="C1" s="518"/>
      <c r="D1" s="520" t="s">
        <v>742</v>
      </c>
      <c r="E1" s="520"/>
      <c r="F1" s="520"/>
      <c r="G1" s="520"/>
      <c r="H1" s="520"/>
      <c r="I1" s="520"/>
      <c r="J1" s="520"/>
      <c r="K1" s="521"/>
      <c r="L1" s="520" t="s">
        <v>742</v>
      </c>
      <c r="M1" s="520"/>
      <c r="N1" s="520"/>
      <c r="O1" s="520"/>
      <c r="P1" s="520"/>
      <c r="Q1" s="520"/>
      <c r="R1" s="520"/>
      <c r="S1" s="521"/>
      <c r="T1" s="520" t="s">
        <v>742</v>
      </c>
      <c r="U1" s="520"/>
      <c r="V1" s="520"/>
      <c r="W1" s="520"/>
      <c r="X1" s="520"/>
      <c r="Y1" s="520"/>
      <c r="Z1" s="520"/>
      <c r="AA1" s="521"/>
    </row>
    <row r="2" spans="1:27" s="33" customFormat="1" ht="20.25" customHeight="1" x14ac:dyDescent="0.35">
      <c r="A2" s="518"/>
      <c r="B2" s="518"/>
      <c r="C2" s="518"/>
      <c r="D2" s="522" t="str">
        <f>'STUDENT DETAILS'!$J$1</f>
        <v/>
      </c>
      <c r="E2" s="522"/>
      <c r="F2" s="522"/>
      <c r="G2" s="522"/>
      <c r="H2" s="522"/>
      <c r="I2" s="522"/>
      <c r="J2" s="522"/>
      <c r="K2" s="523"/>
      <c r="L2" s="522" t="str">
        <f>'STUDENT DETAILS'!$J$1</f>
        <v/>
      </c>
      <c r="M2" s="522"/>
      <c r="N2" s="522"/>
      <c r="O2" s="522"/>
      <c r="P2" s="522"/>
      <c r="Q2" s="522"/>
      <c r="R2" s="522"/>
      <c r="S2" s="523"/>
      <c r="T2" s="522" t="str">
        <f>'STUDENT DETAILS'!$J$1</f>
        <v/>
      </c>
      <c r="U2" s="522"/>
      <c r="V2" s="522"/>
      <c r="W2" s="522"/>
      <c r="X2" s="522"/>
      <c r="Y2" s="522"/>
      <c r="Z2" s="522"/>
      <c r="AA2" s="523"/>
    </row>
    <row r="3" spans="1:27" s="33" customFormat="1" ht="18.75" customHeight="1" x14ac:dyDescent="0.3">
      <c r="A3" s="519"/>
      <c r="B3" s="519"/>
      <c r="C3" s="519"/>
      <c r="D3" s="512" t="str">
        <f>PWT!D5</f>
        <v>ENGLISH</v>
      </c>
      <c r="E3" s="512"/>
      <c r="F3" s="512"/>
      <c r="G3" s="513"/>
      <c r="H3" s="512" t="str">
        <f>PWT!E5</f>
        <v>HINDI</v>
      </c>
      <c r="I3" s="512"/>
      <c r="J3" s="512"/>
      <c r="K3" s="513"/>
      <c r="L3" s="512" t="e">
        <f>PWT!#REF!</f>
        <v>#REF!</v>
      </c>
      <c r="M3" s="512"/>
      <c r="N3" s="512"/>
      <c r="O3" s="513"/>
      <c r="P3" s="512" t="str">
        <f>PWT!F5</f>
        <v>MATHS</v>
      </c>
      <c r="Q3" s="512"/>
      <c r="R3" s="512"/>
      <c r="S3" s="513"/>
      <c r="T3" s="512" t="str">
        <f>PWT!G5</f>
        <v>SCIENCE</v>
      </c>
      <c r="U3" s="512"/>
      <c r="V3" s="512"/>
      <c r="W3" s="513"/>
      <c r="X3" s="512" t="str">
        <f>PWT!H5</f>
        <v>Social Studies</v>
      </c>
      <c r="Y3" s="512"/>
      <c r="Z3" s="512"/>
      <c r="AA3" s="513"/>
    </row>
    <row r="4" spans="1:27" ht="23.4" customHeight="1" x14ac:dyDescent="0.3">
      <c r="A4" s="514" t="s">
        <v>771</v>
      </c>
      <c r="B4" s="516" t="s">
        <v>775</v>
      </c>
      <c r="C4" s="266" t="s">
        <v>772</v>
      </c>
      <c r="D4" s="267">
        <v>15</v>
      </c>
      <c r="E4" s="267">
        <v>15</v>
      </c>
      <c r="F4" s="267">
        <v>15</v>
      </c>
      <c r="G4" s="267">
        <f t="shared" ref="G4:G47" si="0">IFERROR(SUM(LARGE(D4:F4,1),LARGE(D4:F4,2)),"")</f>
        <v>30</v>
      </c>
      <c r="H4" s="267">
        <v>15</v>
      </c>
      <c r="I4" s="267">
        <v>15</v>
      </c>
      <c r="J4" s="267">
        <v>15</v>
      </c>
      <c r="K4" s="267">
        <f>IFERROR(SUM(LARGE(H4:J4,1),LARGE(H4:J4,2)),"")</f>
        <v>30</v>
      </c>
      <c r="L4" s="267">
        <v>15</v>
      </c>
      <c r="M4" s="267">
        <v>15</v>
      </c>
      <c r="N4" s="267">
        <v>15</v>
      </c>
      <c r="O4" s="267">
        <f>IFERROR(SUM(LARGE(L4:N4,1),LARGE(L4:N4,2)),"")</f>
        <v>30</v>
      </c>
      <c r="P4" s="267">
        <v>15</v>
      </c>
      <c r="Q4" s="267">
        <v>15</v>
      </c>
      <c r="R4" s="267">
        <v>15</v>
      </c>
      <c r="S4" s="267">
        <f>IFERROR(SUM(LARGE(P4:R4,1),LARGE(P4:R4,2)),"")</f>
        <v>30</v>
      </c>
      <c r="T4" s="267">
        <v>15</v>
      </c>
      <c r="U4" s="267">
        <v>15</v>
      </c>
      <c r="V4" s="267">
        <v>15</v>
      </c>
      <c r="W4" s="267">
        <f>IFERROR(SUM(LARGE(T4:V4,1),LARGE(T4:V4,2)),"")</f>
        <v>30</v>
      </c>
      <c r="X4" s="267">
        <v>15</v>
      </c>
      <c r="Y4" s="267">
        <v>15</v>
      </c>
      <c r="Z4" s="267">
        <v>15</v>
      </c>
      <c r="AA4" s="267">
        <f>IFERROR(SUM(LARGE(X4:Z4,1),LARGE(X4:Z4,2)),"")</f>
        <v>30</v>
      </c>
    </row>
    <row r="5" spans="1:27" ht="54.6" customHeight="1" x14ac:dyDescent="0.3">
      <c r="A5" s="515"/>
      <c r="B5" s="517"/>
      <c r="C5" s="268" t="s">
        <v>745</v>
      </c>
      <c r="D5" s="269" t="s">
        <v>784</v>
      </c>
      <c r="E5" s="269" t="s">
        <v>785</v>
      </c>
      <c r="F5" s="269" t="s">
        <v>786</v>
      </c>
      <c r="G5" s="122" t="s">
        <v>787</v>
      </c>
      <c r="H5" s="269" t="s">
        <v>784</v>
      </c>
      <c r="I5" s="269" t="s">
        <v>785</v>
      </c>
      <c r="J5" s="269" t="s">
        <v>786</v>
      </c>
      <c r="K5" s="122" t="s">
        <v>787</v>
      </c>
      <c r="L5" s="269" t="s">
        <v>784</v>
      </c>
      <c r="M5" s="269" t="s">
        <v>785</v>
      </c>
      <c r="N5" s="269" t="s">
        <v>786</v>
      </c>
      <c r="O5" s="122" t="s">
        <v>787</v>
      </c>
      <c r="P5" s="269" t="s">
        <v>784</v>
      </c>
      <c r="Q5" s="269" t="s">
        <v>785</v>
      </c>
      <c r="R5" s="269" t="s">
        <v>786</v>
      </c>
      <c r="S5" s="122" t="s">
        <v>787</v>
      </c>
      <c r="T5" s="269" t="s">
        <v>784</v>
      </c>
      <c r="U5" s="269" t="s">
        <v>785</v>
      </c>
      <c r="V5" s="269" t="s">
        <v>786</v>
      </c>
      <c r="W5" s="122" t="s">
        <v>787</v>
      </c>
      <c r="X5" s="269" t="s">
        <v>784</v>
      </c>
      <c r="Y5" s="269" t="s">
        <v>785</v>
      </c>
      <c r="Z5" s="269" t="s">
        <v>786</v>
      </c>
      <c r="AA5" s="122" t="s">
        <v>787</v>
      </c>
    </row>
    <row r="6" spans="1:27" x14ac:dyDescent="0.3">
      <c r="A6" s="270">
        <f>'SUB. EN'!A6</f>
        <v>1</v>
      </c>
      <c r="B6" s="270" t="str">
        <f>'SUB. EN'!B6</f>
        <v/>
      </c>
      <c r="C6" s="271" t="str">
        <f>'SUB. EN'!C6</f>
        <v/>
      </c>
      <c r="D6" s="121">
        <v>15</v>
      </c>
      <c r="E6" s="121">
        <v>15</v>
      </c>
      <c r="F6" s="121">
        <v>15</v>
      </c>
      <c r="G6" s="272">
        <f t="shared" si="0"/>
        <v>30</v>
      </c>
      <c r="H6" s="121">
        <v>15</v>
      </c>
      <c r="I6" s="121">
        <v>15</v>
      </c>
      <c r="J6" s="121">
        <v>15</v>
      </c>
      <c r="K6" s="272">
        <f t="shared" ref="K6:K47" si="1">IFERROR(SUM(LARGE(H6:J6,1),LARGE(H6:J6,2)),"")</f>
        <v>30</v>
      </c>
      <c r="L6" s="121">
        <v>15</v>
      </c>
      <c r="M6" s="121">
        <v>15</v>
      </c>
      <c r="N6" s="121">
        <v>15</v>
      </c>
      <c r="O6" s="272">
        <f t="shared" ref="O6:O47" si="2">IFERROR(SUM(LARGE(L6:N6,1),LARGE(L6:N6,2)),"")</f>
        <v>30</v>
      </c>
      <c r="P6" s="121">
        <v>15</v>
      </c>
      <c r="Q6" s="121">
        <v>15</v>
      </c>
      <c r="R6" s="121">
        <v>15</v>
      </c>
      <c r="S6" s="272">
        <f t="shared" ref="S6:S47" si="3">IFERROR(SUM(LARGE(P6:R6,1),LARGE(P6:R6,2)),"")</f>
        <v>30</v>
      </c>
      <c r="T6" s="121">
        <v>15</v>
      </c>
      <c r="U6" s="121">
        <v>15</v>
      </c>
      <c r="V6" s="121">
        <v>15</v>
      </c>
      <c r="W6" s="272">
        <f t="shared" ref="W6:W47" si="4">IFERROR(SUM(LARGE(T6:V6,1),LARGE(T6:V6,2)),"")</f>
        <v>30</v>
      </c>
      <c r="X6" s="121">
        <v>15</v>
      </c>
      <c r="Y6" s="121">
        <v>15</v>
      </c>
      <c r="Z6" s="121">
        <v>15</v>
      </c>
      <c r="AA6" s="272">
        <f t="shared" ref="AA6:AA47" si="5">IFERROR(SUM(LARGE(X6:Z6,1),LARGE(X6:Z6,2)),"")</f>
        <v>30</v>
      </c>
    </row>
    <row r="7" spans="1:27" x14ac:dyDescent="0.3">
      <c r="A7" s="270" t="str">
        <f>'SUB. EN'!A7</f>
        <v/>
      </c>
      <c r="B7" s="270" t="str">
        <f>'SUB. EN'!B7</f>
        <v/>
      </c>
      <c r="C7" s="271" t="str">
        <f>'SUB. EN'!C7</f>
        <v/>
      </c>
      <c r="D7" s="121">
        <v>15</v>
      </c>
      <c r="E7" s="121">
        <v>15</v>
      </c>
      <c r="F7" s="121">
        <v>15</v>
      </c>
      <c r="G7" s="272">
        <f t="shared" si="0"/>
        <v>30</v>
      </c>
      <c r="H7" s="121">
        <v>15</v>
      </c>
      <c r="I7" s="121">
        <v>15</v>
      </c>
      <c r="J7" s="121">
        <v>15</v>
      </c>
      <c r="K7" s="272">
        <f t="shared" si="1"/>
        <v>30</v>
      </c>
      <c r="L7" s="121">
        <v>15</v>
      </c>
      <c r="M7" s="121">
        <v>15</v>
      </c>
      <c r="N7" s="121">
        <v>15</v>
      </c>
      <c r="O7" s="272">
        <f t="shared" si="2"/>
        <v>30</v>
      </c>
      <c r="P7" s="121">
        <v>15</v>
      </c>
      <c r="Q7" s="121">
        <v>15</v>
      </c>
      <c r="R7" s="121">
        <v>15</v>
      </c>
      <c r="S7" s="272">
        <f t="shared" si="3"/>
        <v>30</v>
      </c>
      <c r="T7" s="121">
        <v>15</v>
      </c>
      <c r="U7" s="121">
        <v>15</v>
      </c>
      <c r="V7" s="121">
        <v>15</v>
      </c>
      <c r="W7" s="272">
        <f t="shared" si="4"/>
        <v>30</v>
      </c>
      <c r="X7" s="121">
        <v>15</v>
      </c>
      <c r="Y7" s="121">
        <v>15</v>
      </c>
      <c r="Z7" s="121">
        <v>15</v>
      </c>
      <c r="AA7" s="272">
        <f t="shared" si="5"/>
        <v>30</v>
      </c>
    </row>
    <row r="8" spans="1:27" x14ac:dyDescent="0.3">
      <c r="A8" s="270" t="str">
        <f>'SUB. EN'!A8</f>
        <v/>
      </c>
      <c r="B8" s="270" t="str">
        <f>'SUB. EN'!B8</f>
        <v/>
      </c>
      <c r="C8" s="271" t="str">
        <f>'SUB. EN'!C8</f>
        <v/>
      </c>
      <c r="D8" s="121">
        <v>15</v>
      </c>
      <c r="E8" s="121">
        <v>15</v>
      </c>
      <c r="F8" s="121">
        <v>15</v>
      </c>
      <c r="G8" s="272">
        <f t="shared" si="0"/>
        <v>30</v>
      </c>
      <c r="H8" s="121">
        <v>15</v>
      </c>
      <c r="I8" s="121">
        <v>15</v>
      </c>
      <c r="J8" s="121">
        <v>15</v>
      </c>
      <c r="K8" s="272">
        <f t="shared" si="1"/>
        <v>30</v>
      </c>
      <c r="L8" s="121">
        <v>15</v>
      </c>
      <c r="M8" s="121">
        <v>15</v>
      </c>
      <c r="N8" s="121">
        <v>15</v>
      </c>
      <c r="O8" s="272">
        <f t="shared" si="2"/>
        <v>30</v>
      </c>
      <c r="P8" s="121">
        <v>15</v>
      </c>
      <c r="Q8" s="121">
        <v>15</v>
      </c>
      <c r="R8" s="121">
        <v>15</v>
      </c>
      <c r="S8" s="272">
        <f t="shared" si="3"/>
        <v>30</v>
      </c>
      <c r="T8" s="121">
        <v>15</v>
      </c>
      <c r="U8" s="121">
        <v>15</v>
      </c>
      <c r="V8" s="121">
        <v>15</v>
      </c>
      <c r="W8" s="272">
        <f t="shared" si="4"/>
        <v>30</v>
      </c>
      <c r="X8" s="121">
        <v>15</v>
      </c>
      <c r="Y8" s="121">
        <v>15</v>
      </c>
      <c r="Z8" s="121">
        <v>15</v>
      </c>
      <c r="AA8" s="272">
        <f t="shared" si="5"/>
        <v>30</v>
      </c>
    </row>
    <row r="9" spans="1:27" x14ac:dyDescent="0.3">
      <c r="A9" s="270" t="str">
        <f>'SUB. EN'!A9</f>
        <v/>
      </c>
      <c r="B9" s="270" t="str">
        <f>'SUB. EN'!B9</f>
        <v/>
      </c>
      <c r="C9" s="271" t="str">
        <f>'SUB. EN'!C9</f>
        <v/>
      </c>
      <c r="D9" s="121">
        <v>15</v>
      </c>
      <c r="E9" s="121">
        <v>15</v>
      </c>
      <c r="F9" s="121">
        <v>15</v>
      </c>
      <c r="G9" s="272">
        <f t="shared" si="0"/>
        <v>30</v>
      </c>
      <c r="H9" s="121">
        <v>15</v>
      </c>
      <c r="I9" s="121">
        <v>15</v>
      </c>
      <c r="J9" s="121">
        <v>15</v>
      </c>
      <c r="K9" s="272">
        <f t="shared" si="1"/>
        <v>30</v>
      </c>
      <c r="L9" s="121">
        <v>15</v>
      </c>
      <c r="M9" s="121">
        <v>15</v>
      </c>
      <c r="N9" s="121">
        <v>15</v>
      </c>
      <c r="O9" s="272">
        <f t="shared" si="2"/>
        <v>30</v>
      </c>
      <c r="P9" s="121">
        <v>15</v>
      </c>
      <c r="Q9" s="121">
        <v>15</v>
      </c>
      <c r="R9" s="121">
        <v>15</v>
      </c>
      <c r="S9" s="272">
        <f t="shared" si="3"/>
        <v>30</v>
      </c>
      <c r="T9" s="121">
        <v>15</v>
      </c>
      <c r="U9" s="121">
        <v>15</v>
      </c>
      <c r="V9" s="121">
        <v>15</v>
      </c>
      <c r="W9" s="272">
        <f t="shared" si="4"/>
        <v>30</v>
      </c>
      <c r="X9" s="121">
        <v>15</v>
      </c>
      <c r="Y9" s="121">
        <v>15</v>
      </c>
      <c r="Z9" s="121">
        <v>15</v>
      </c>
      <c r="AA9" s="272">
        <f t="shared" si="5"/>
        <v>30</v>
      </c>
    </row>
    <row r="10" spans="1:27" x14ac:dyDescent="0.3">
      <c r="A10" s="270" t="str">
        <f>'SUB. EN'!A10</f>
        <v/>
      </c>
      <c r="B10" s="270" t="str">
        <f>'SUB. EN'!B10</f>
        <v/>
      </c>
      <c r="C10" s="271" t="str">
        <f>'SUB. EN'!C10</f>
        <v/>
      </c>
      <c r="D10" s="121">
        <v>15</v>
      </c>
      <c r="E10" s="121">
        <v>15</v>
      </c>
      <c r="F10" s="121">
        <v>15</v>
      </c>
      <c r="G10" s="272">
        <f t="shared" si="0"/>
        <v>30</v>
      </c>
      <c r="H10" s="121">
        <v>15</v>
      </c>
      <c r="I10" s="121">
        <v>15</v>
      </c>
      <c r="J10" s="121">
        <v>15</v>
      </c>
      <c r="K10" s="272">
        <f t="shared" si="1"/>
        <v>30</v>
      </c>
      <c r="L10" s="121">
        <v>15</v>
      </c>
      <c r="M10" s="121">
        <v>15</v>
      </c>
      <c r="N10" s="121">
        <v>15</v>
      </c>
      <c r="O10" s="272">
        <f t="shared" si="2"/>
        <v>30</v>
      </c>
      <c r="P10" s="121">
        <v>15</v>
      </c>
      <c r="Q10" s="121">
        <v>15</v>
      </c>
      <c r="R10" s="121">
        <v>15</v>
      </c>
      <c r="S10" s="272">
        <f t="shared" si="3"/>
        <v>30</v>
      </c>
      <c r="T10" s="121">
        <v>15</v>
      </c>
      <c r="U10" s="121">
        <v>15</v>
      </c>
      <c r="V10" s="121">
        <v>15</v>
      </c>
      <c r="W10" s="272">
        <f t="shared" si="4"/>
        <v>30</v>
      </c>
      <c r="X10" s="121">
        <v>15</v>
      </c>
      <c r="Y10" s="121">
        <v>15</v>
      </c>
      <c r="Z10" s="121">
        <v>15</v>
      </c>
      <c r="AA10" s="272">
        <f t="shared" si="5"/>
        <v>30</v>
      </c>
    </row>
    <row r="11" spans="1:27" x14ac:dyDescent="0.3">
      <c r="A11" s="270" t="str">
        <f>'SUB. EN'!A11</f>
        <v/>
      </c>
      <c r="B11" s="270" t="str">
        <f>'SUB. EN'!B11</f>
        <v/>
      </c>
      <c r="C11" s="271" t="str">
        <f>'SUB. EN'!C11</f>
        <v/>
      </c>
      <c r="D11" s="121">
        <v>15</v>
      </c>
      <c r="E11" s="121">
        <v>15</v>
      </c>
      <c r="F11" s="121">
        <v>15</v>
      </c>
      <c r="G11" s="272">
        <f t="shared" si="0"/>
        <v>30</v>
      </c>
      <c r="H11" s="121">
        <v>15</v>
      </c>
      <c r="I11" s="121">
        <v>15</v>
      </c>
      <c r="J11" s="121">
        <v>15</v>
      </c>
      <c r="K11" s="272">
        <f t="shared" si="1"/>
        <v>30</v>
      </c>
      <c r="L11" s="121">
        <v>15</v>
      </c>
      <c r="M11" s="121">
        <v>15</v>
      </c>
      <c r="N11" s="121">
        <v>15</v>
      </c>
      <c r="O11" s="272">
        <f t="shared" si="2"/>
        <v>30</v>
      </c>
      <c r="P11" s="121">
        <v>15</v>
      </c>
      <c r="Q11" s="121">
        <v>15</v>
      </c>
      <c r="R11" s="121">
        <v>15</v>
      </c>
      <c r="S11" s="272">
        <f t="shared" si="3"/>
        <v>30</v>
      </c>
      <c r="T11" s="121">
        <v>15</v>
      </c>
      <c r="U11" s="121">
        <v>15</v>
      </c>
      <c r="V11" s="121">
        <v>15</v>
      </c>
      <c r="W11" s="272">
        <f t="shared" si="4"/>
        <v>30</v>
      </c>
      <c r="X11" s="121">
        <v>15</v>
      </c>
      <c r="Y11" s="121">
        <v>15</v>
      </c>
      <c r="Z11" s="121">
        <v>15</v>
      </c>
      <c r="AA11" s="272">
        <f t="shared" si="5"/>
        <v>30</v>
      </c>
    </row>
    <row r="12" spans="1:27" x14ac:dyDescent="0.3">
      <c r="A12" s="270" t="str">
        <f>'SUB. EN'!A12</f>
        <v/>
      </c>
      <c r="B12" s="270" t="str">
        <f>'SUB. EN'!B12</f>
        <v/>
      </c>
      <c r="C12" s="271" t="str">
        <f>'SUB. EN'!C12</f>
        <v/>
      </c>
      <c r="D12" s="121">
        <v>15</v>
      </c>
      <c r="E12" s="121">
        <v>15</v>
      </c>
      <c r="F12" s="121">
        <v>15</v>
      </c>
      <c r="G12" s="272">
        <f t="shared" si="0"/>
        <v>30</v>
      </c>
      <c r="H12" s="121">
        <v>15</v>
      </c>
      <c r="I12" s="121">
        <v>15</v>
      </c>
      <c r="J12" s="121">
        <v>15</v>
      </c>
      <c r="K12" s="272">
        <f t="shared" si="1"/>
        <v>30</v>
      </c>
      <c r="L12" s="121">
        <v>15</v>
      </c>
      <c r="M12" s="121">
        <v>15</v>
      </c>
      <c r="N12" s="121">
        <v>15</v>
      </c>
      <c r="O12" s="272">
        <f t="shared" si="2"/>
        <v>30</v>
      </c>
      <c r="P12" s="121">
        <v>15</v>
      </c>
      <c r="Q12" s="121">
        <v>15</v>
      </c>
      <c r="R12" s="121">
        <v>15</v>
      </c>
      <c r="S12" s="272">
        <f t="shared" si="3"/>
        <v>30</v>
      </c>
      <c r="T12" s="121">
        <v>15</v>
      </c>
      <c r="U12" s="121">
        <v>15</v>
      </c>
      <c r="V12" s="121">
        <v>15</v>
      </c>
      <c r="W12" s="272">
        <f t="shared" si="4"/>
        <v>30</v>
      </c>
      <c r="X12" s="121">
        <v>15</v>
      </c>
      <c r="Y12" s="121">
        <v>15</v>
      </c>
      <c r="Z12" s="121">
        <v>15</v>
      </c>
      <c r="AA12" s="272">
        <f t="shared" si="5"/>
        <v>30</v>
      </c>
    </row>
    <row r="13" spans="1:27" x14ac:dyDescent="0.3">
      <c r="A13" s="270" t="str">
        <f>'SUB. EN'!A13</f>
        <v/>
      </c>
      <c r="B13" s="270" t="str">
        <f>'SUB. EN'!B13</f>
        <v/>
      </c>
      <c r="C13" s="271" t="str">
        <f>'SUB. EN'!C13</f>
        <v/>
      </c>
      <c r="D13" s="121">
        <v>15</v>
      </c>
      <c r="E13" s="121">
        <v>15</v>
      </c>
      <c r="F13" s="121">
        <v>15</v>
      </c>
      <c r="G13" s="272">
        <f t="shared" si="0"/>
        <v>30</v>
      </c>
      <c r="H13" s="121">
        <v>15</v>
      </c>
      <c r="I13" s="121">
        <v>15</v>
      </c>
      <c r="J13" s="121">
        <v>15</v>
      </c>
      <c r="K13" s="272">
        <f t="shared" si="1"/>
        <v>30</v>
      </c>
      <c r="L13" s="121">
        <v>15</v>
      </c>
      <c r="M13" s="121">
        <v>15</v>
      </c>
      <c r="N13" s="121">
        <v>15</v>
      </c>
      <c r="O13" s="272">
        <f t="shared" si="2"/>
        <v>30</v>
      </c>
      <c r="P13" s="121">
        <v>15</v>
      </c>
      <c r="Q13" s="121">
        <v>15</v>
      </c>
      <c r="R13" s="121">
        <v>15</v>
      </c>
      <c r="S13" s="272">
        <f t="shared" si="3"/>
        <v>30</v>
      </c>
      <c r="T13" s="121">
        <v>15</v>
      </c>
      <c r="U13" s="121">
        <v>15</v>
      </c>
      <c r="V13" s="121">
        <v>15</v>
      </c>
      <c r="W13" s="272">
        <f t="shared" si="4"/>
        <v>30</v>
      </c>
      <c r="X13" s="121">
        <v>15</v>
      </c>
      <c r="Y13" s="121">
        <v>15</v>
      </c>
      <c r="Z13" s="121">
        <v>15</v>
      </c>
      <c r="AA13" s="272">
        <f t="shared" si="5"/>
        <v>30</v>
      </c>
    </row>
    <row r="14" spans="1:27" x14ac:dyDescent="0.3">
      <c r="A14" s="270" t="str">
        <f>'SUB. EN'!A14</f>
        <v/>
      </c>
      <c r="B14" s="270" t="str">
        <f>'SUB. EN'!B14</f>
        <v/>
      </c>
      <c r="C14" s="271" t="str">
        <f>'SUB. EN'!C14</f>
        <v/>
      </c>
      <c r="D14" s="121">
        <v>15</v>
      </c>
      <c r="E14" s="121"/>
      <c r="F14" s="121"/>
      <c r="G14" s="272" t="str">
        <f t="shared" si="0"/>
        <v/>
      </c>
      <c r="H14" s="121">
        <v>15</v>
      </c>
      <c r="I14" s="121"/>
      <c r="J14" s="121"/>
      <c r="K14" s="272" t="str">
        <f t="shared" si="1"/>
        <v/>
      </c>
      <c r="L14" s="121">
        <v>15</v>
      </c>
      <c r="M14" s="121"/>
      <c r="N14" s="121"/>
      <c r="O14" s="272" t="str">
        <f t="shared" si="2"/>
        <v/>
      </c>
      <c r="P14" s="121">
        <v>15</v>
      </c>
      <c r="Q14" s="121"/>
      <c r="R14" s="121"/>
      <c r="S14" s="272" t="str">
        <f t="shared" si="3"/>
        <v/>
      </c>
      <c r="T14" s="121">
        <v>15</v>
      </c>
      <c r="U14" s="121"/>
      <c r="V14" s="121"/>
      <c r="W14" s="272" t="str">
        <f t="shared" si="4"/>
        <v/>
      </c>
      <c r="X14" s="121">
        <v>15</v>
      </c>
      <c r="Y14" s="121"/>
      <c r="Z14" s="121"/>
      <c r="AA14" s="272" t="str">
        <f t="shared" si="5"/>
        <v/>
      </c>
    </row>
    <row r="15" spans="1:27" x14ac:dyDescent="0.3">
      <c r="A15" s="270" t="str">
        <f>'SUB. EN'!A15</f>
        <v/>
      </c>
      <c r="B15" s="270" t="str">
        <f>'SUB. EN'!B15</f>
        <v/>
      </c>
      <c r="C15" s="271" t="str">
        <f>'SUB. EN'!C15</f>
        <v/>
      </c>
      <c r="D15" s="121">
        <v>15</v>
      </c>
      <c r="E15" s="121">
        <v>15</v>
      </c>
      <c r="F15" s="121">
        <v>15</v>
      </c>
      <c r="G15" s="272">
        <f t="shared" si="0"/>
        <v>30</v>
      </c>
      <c r="H15" s="121">
        <v>15</v>
      </c>
      <c r="I15" s="121">
        <v>15</v>
      </c>
      <c r="J15" s="121">
        <v>15</v>
      </c>
      <c r="K15" s="272">
        <f t="shared" si="1"/>
        <v>30</v>
      </c>
      <c r="L15" s="121">
        <v>15</v>
      </c>
      <c r="M15" s="121">
        <v>15</v>
      </c>
      <c r="N15" s="121">
        <v>15</v>
      </c>
      <c r="O15" s="272">
        <f t="shared" si="2"/>
        <v>30</v>
      </c>
      <c r="P15" s="121">
        <v>15</v>
      </c>
      <c r="Q15" s="121">
        <v>15</v>
      </c>
      <c r="R15" s="121">
        <v>15</v>
      </c>
      <c r="S15" s="272">
        <f t="shared" si="3"/>
        <v>30</v>
      </c>
      <c r="T15" s="121">
        <v>15</v>
      </c>
      <c r="U15" s="121">
        <v>15</v>
      </c>
      <c r="V15" s="121">
        <v>15</v>
      </c>
      <c r="W15" s="272">
        <f t="shared" si="4"/>
        <v>30</v>
      </c>
      <c r="X15" s="121">
        <v>15</v>
      </c>
      <c r="Y15" s="121">
        <v>15</v>
      </c>
      <c r="Z15" s="121">
        <v>15</v>
      </c>
      <c r="AA15" s="272">
        <f t="shared" si="5"/>
        <v>30</v>
      </c>
    </row>
    <row r="16" spans="1:27" x14ac:dyDescent="0.3">
      <c r="A16" s="270" t="str">
        <f>'SUB. EN'!A16</f>
        <v/>
      </c>
      <c r="B16" s="270" t="str">
        <f>'SUB. EN'!B16</f>
        <v/>
      </c>
      <c r="C16" s="271" t="str">
        <f>'SUB. EN'!C16</f>
        <v/>
      </c>
      <c r="D16" s="121">
        <v>15</v>
      </c>
      <c r="E16" s="121">
        <v>15</v>
      </c>
      <c r="F16" s="121">
        <v>15</v>
      </c>
      <c r="G16" s="272">
        <f t="shared" si="0"/>
        <v>30</v>
      </c>
      <c r="H16" s="121">
        <v>15</v>
      </c>
      <c r="I16" s="121">
        <v>15</v>
      </c>
      <c r="J16" s="121">
        <v>15</v>
      </c>
      <c r="K16" s="272">
        <f t="shared" si="1"/>
        <v>30</v>
      </c>
      <c r="L16" s="121">
        <v>15</v>
      </c>
      <c r="M16" s="121">
        <v>15</v>
      </c>
      <c r="N16" s="121">
        <v>15</v>
      </c>
      <c r="O16" s="272">
        <f t="shared" si="2"/>
        <v>30</v>
      </c>
      <c r="P16" s="121">
        <v>15</v>
      </c>
      <c r="Q16" s="121">
        <v>15</v>
      </c>
      <c r="R16" s="121">
        <v>15</v>
      </c>
      <c r="S16" s="272">
        <f t="shared" si="3"/>
        <v>30</v>
      </c>
      <c r="T16" s="121">
        <v>15</v>
      </c>
      <c r="U16" s="121">
        <v>15</v>
      </c>
      <c r="V16" s="121">
        <v>15</v>
      </c>
      <c r="W16" s="272">
        <f t="shared" si="4"/>
        <v>30</v>
      </c>
      <c r="X16" s="121">
        <v>15</v>
      </c>
      <c r="Y16" s="121">
        <v>15</v>
      </c>
      <c r="Z16" s="121">
        <v>15</v>
      </c>
      <c r="AA16" s="272">
        <f t="shared" si="5"/>
        <v>30</v>
      </c>
    </row>
    <row r="17" spans="1:27" x14ac:dyDescent="0.3">
      <c r="A17" s="270" t="str">
        <f>'SUB. EN'!A17</f>
        <v/>
      </c>
      <c r="B17" s="270" t="str">
        <f>'SUB. EN'!B17</f>
        <v/>
      </c>
      <c r="C17" s="271" t="str">
        <f>'SUB. EN'!C17</f>
        <v/>
      </c>
      <c r="D17" s="121">
        <v>15</v>
      </c>
      <c r="E17" s="121">
        <v>15</v>
      </c>
      <c r="F17" s="121">
        <v>15</v>
      </c>
      <c r="G17" s="272">
        <f t="shared" si="0"/>
        <v>30</v>
      </c>
      <c r="H17" s="121">
        <v>15</v>
      </c>
      <c r="I17" s="121">
        <v>15</v>
      </c>
      <c r="J17" s="121">
        <v>15</v>
      </c>
      <c r="K17" s="272">
        <f t="shared" si="1"/>
        <v>30</v>
      </c>
      <c r="L17" s="121">
        <v>15</v>
      </c>
      <c r="M17" s="121">
        <v>15</v>
      </c>
      <c r="N17" s="121">
        <v>15</v>
      </c>
      <c r="O17" s="272">
        <f t="shared" si="2"/>
        <v>30</v>
      </c>
      <c r="P17" s="121">
        <v>15</v>
      </c>
      <c r="Q17" s="121">
        <v>15</v>
      </c>
      <c r="R17" s="121">
        <v>15</v>
      </c>
      <c r="S17" s="272">
        <f t="shared" si="3"/>
        <v>30</v>
      </c>
      <c r="T17" s="121">
        <v>15</v>
      </c>
      <c r="U17" s="121">
        <v>15</v>
      </c>
      <c r="V17" s="121">
        <v>15</v>
      </c>
      <c r="W17" s="272">
        <f t="shared" si="4"/>
        <v>30</v>
      </c>
      <c r="X17" s="121">
        <v>15</v>
      </c>
      <c r="Y17" s="121">
        <v>15</v>
      </c>
      <c r="Z17" s="121">
        <v>15</v>
      </c>
      <c r="AA17" s="272">
        <f t="shared" si="5"/>
        <v>30</v>
      </c>
    </row>
    <row r="18" spans="1:27" x14ac:dyDescent="0.3">
      <c r="A18" s="270" t="str">
        <f>'SUB. EN'!A18</f>
        <v/>
      </c>
      <c r="B18" s="270" t="str">
        <f>'SUB. EN'!B18</f>
        <v/>
      </c>
      <c r="C18" s="271" t="str">
        <f>'SUB. EN'!C18</f>
        <v/>
      </c>
      <c r="D18" s="121">
        <v>15</v>
      </c>
      <c r="E18" s="121">
        <v>15</v>
      </c>
      <c r="F18" s="121">
        <v>15</v>
      </c>
      <c r="G18" s="272">
        <f t="shared" si="0"/>
        <v>30</v>
      </c>
      <c r="H18" s="121">
        <v>15</v>
      </c>
      <c r="I18" s="121">
        <v>15</v>
      </c>
      <c r="J18" s="121">
        <v>15</v>
      </c>
      <c r="K18" s="272">
        <f t="shared" si="1"/>
        <v>30</v>
      </c>
      <c r="L18" s="121">
        <v>15</v>
      </c>
      <c r="M18" s="121">
        <v>15</v>
      </c>
      <c r="N18" s="121">
        <v>15</v>
      </c>
      <c r="O18" s="272">
        <f t="shared" si="2"/>
        <v>30</v>
      </c>
      <c r="P18" s="121">
        <v>15</v>
      </c>
      <c r="Q18" s="121">
        <v>15</v>
      </c>
      <c r="R18" s="121">
        <v>15</v>
      </c>
      <c r="S18" s="272">
        <f t="shared" si="3"/>
        <v>30</v>
      </c>
      <c r="T18" s="121">
        <v>15</v>
      </c>
      <c r="U18" s="121">
        <v>15</v>
      </c>
      <c r="V18" s="121">
        <v>15</v>
      </c>
      <c r="W18" s="272">
        <f t="shared" si="4"/>
        <v>30</v>
      </c>
      <c r="X18" s="121">
        <v>15</v>
      </c>
      <c r="Y18" s="121">
        <v>15</v>
      </c>
      <c r="Z18" s="121">
        <v>15</v>
      </c>
      <c r="AA18" s="272">
        <f t="shared" si="5"/>
        <v>30</v>
      </c>
    </row>
    <row r="19" spans="1:27" x14ac:dyDescent="0.3">
      <c r="A19" s="270" t="str">
        <f>'SUB. EN'!A19</f>
        <v/>
      </c>
      <c r="B19" s="270" t="str">
        <f>'SUB. EN'!B19</f>
        <v/>
      </c>
      <c r="C19" s="271" t="str">
        <f>'SUB. EN'!C19</f>
        <v/>
      </c>
      <c r="D19" s="121">
        <v>15</v>
      </c>
      <c r="E19" s="121">
        <v>15</v>
      </c>
      <c r="F19" s="121">
        <v>15</v>
      </c>
      <c r="G19" s="272">
        <f t="shared" si="0"/>
        <v>30</v>
      </c>
      <c r="H19" s="121">
        <v>15</v>
      </c>
      <c r="I19" s="121">
        <v>15</v>
      </c>
      <c r="J19" s="121">
        <v>15</v>
      </c>
      <c r="K19" s="272">
        <f t="shared" si="1"/>
        <v>30</v>
      </c>
      <c r="L19" s="121">
        <v>15</v>
      </c>
      <c r="M19" s="121">
        <v>15</v>
      </c>
      <c r="N19" s="121">
        <v>15</v>
      </c>
      <c r="O19" s="272">
        <f t="shared" si="2"/>
        <v>30</v>
      </c>
      <c r="P19" s="121">
        <v>15</v>
      </c>
      <c r="Q19" s="121">
        <v>15</v>
      </c>
      <c r="R19" s="121">
        <v>15</v>
      </c>
      <c r="S19" s="272">
        <f t="shared" si="3"/>
        <v>30</v>
      </c>
      <c r="T19" s="121">
        <v>15</v>
      </c>
      <c r="U19" s="121">
        <v>15</v>
      </c>
      <c r="V19" s="121">
        <v>15</v>
      </c>
      <c r="W19" s="272">
        <f t="shared" si="4"/>
        <v>30</v>
      </c>
      <c r="X19" s="121">
        <v>15</v>
      </c>
      <c r="Y19" s="121">
        <v>15</v>
      </c>
      <c r="Z19" s="121">
        <v>15</v>
      </c>
      <c r="AA19" s="272">
        <f t="shared" si="5"/>
        <v>30</v>
      </c>
    </row>
    <row r="20" spans="1:27" x14ac:dyDescent="0.3">
      <c r="A20" s="270" t="str">
        <f>'SUB. EN'!A20</f>
        <v/>
      </c>
      <c r="B20" s="270" t="str">
        <f>'SUB. EN'!B20</f>
        <v/>
      </c>
      <c r="C20" s="271" t="str">
        <f>'SUB. EN'!C20</f>
        <v/>
      </c>
      <c r="D20" s="121">
        <v>15</v>
      </c>
      <c r="E20" s="121">
        <v>15</v>
      </c>
      <c r="F20" s="121">
        <v>15</v>
      </c>
      <c r="G20" s="272">
        <f t="shared" si="0"/>
        <v>30</v>
      </c>
      <c r="H20" s="121">
        <v>15</v>
      </c>
      <c r="I20" s="121">
        <v>15</v>
      </c>
      <c r="J20" s="121">
        <v>15</v>
      </c>
      <c r="K20" s="272">
        <f t="shared" si="1"/>
        <v>30</v>
      </c>
      <c r="L20" s="121">
        <v>15</v>
      </c>
      <c r="M20" s="121">
        <v>15</v>
      </c>
      <c r="N20" s="121">
        <v>15</v>
      </c>
      <c r="O20" s="272">
        <f t="shared" si="2"/>
        <v>30</v>
      </c>
      <c r="P20" s="121">
        <v>15</v>
      </c>
      <c r="Q20" s="121">
        <v>15</v>
      </c>
      <c r="R20" s="121">
        <v>15</v>
      </c>
      <c r="S20" s="272">
        <f t="shared" si="3"/>
        <v>30</v>
      </c>
      <c r="T20" s="121">
        <v>15</v>
      </c>
      <c r="U20" s="121">
        <v>15</v>
      </c>
      <c r="V20" s="121">
        <v>15</v>
      </c>
      <c r="W20" s="272">
        <f t="shared" si="4"/>
        <v>30</v>
      </c>
      <c r="X20" s="121">
        <v>15</v>
      </c>
      <c r="Y20" s="121">
        <v>15</v>
      </c>
      <c r="Z20" s="121">
        <v>15</v>
      </c>
      <c r="AA20" s="272">
        <f t="shared" si="5"/>
        <v>30</v>
      </c>
    </row>
    <row r="21" spans="1:27" x14ac:dyDescent="0.3">
      <c r="A21" s="270" t="str">
        <f>'SUB. EN'!A21</f>
        <v/>
      </c>
      <c r="B21" s="270" t="str">
        <f>'SUB. EN'!B21</f>
        <v/>
      </c>
      <c r="C21" s="271" t="str">
        <f>'SUB. EN'!C21</f>
        <v/>
      </c>
      <c r="D21" s="121">
        <v>15</v>
      </c>
      <c r="E21" s="121">
        <v>15</v>
      </c>
      <c r="F21" s="121">
        <v>15</v>
      </c>
      <c r="G21" s="272">
        <f t="shared" si="0"/>
        <v>30</v>
      </c>
      <c r="H21" s="121">
        <v>15</v>
      </c>
      <c r="I21" s="121">
        <v>15</v>
      </c>
      <c r="J21" s="121">
        <v>15</v>
      </c>
      <c r="K21" s="272">
        <f t="shared" si="1"/>
        <v>30</v>
      </c>
      <c r="L21" s="121">
        <v>15</v>
      </c>
      <c r="M21" s="121">
        <v>15</v>
      </c>
      <c r="N21" s="121">
        <v>15</v>
      </c>
      <c r="O21" s="272">
        <f t="shared" si="2"/>
        <v>30</v>
      </c>
      <c r="P21" s="121">
        <v>15</v>
      </c>
      <c r="Q21" s="121">
        <v>15</v>
      </c>
      <c r="R21" s="121">
        <v>15</v>
      </c>
      <c r="S21" s="272">
        <f t="shared" si="3"/>
        <v>30</v>
      </c>
      <c r="T21" s="121">
        <v>15</v>
      </c>
      <c r="U21" s="121">
        <v>15</v>
      </c>
      <c r="V21" s="121">
        <v>15</v>
      </c>
      <c r="W21" s="272">
        <f t="shared" si="4"/>
        <v>30</v>
      </c>
      <c r="X21" s="121">
        <v>15</v>
      </c>
      <c r="Y21" s="121">
        <v>15</v>
      </c>
      <c r="Z21" s="121">
        <v>15</v>
      </c>
      <c r="AA21" s="272">
        <f t="shared" si="5"/>
        <v>30</v>
      </c>
    </row>
    <row r="22" spans="1:27" x14ac:dyDescent="0.3">
      <c r="A22" s="270" t="str">
        <f>'SUB. EN'!A22</f>
        <v/>
      </c>
      <c r="B22" s="270" t="str">
        <f>'SUB. EN'!B22</f>
        <v/>
      </c>
      <c r="C22" s="271" t="str">
        <f>'SUB. EN'!C22</f>
        <v/>
      </c>
      <c r="D22" s="121">
        <v>15</v>
      </c>
      <c r="E22" s="121">
        <v>15</v>
      </c>
      <c r="F22" s="121">
        <v>15</v>
      </c>
      <c r="G22" s="272">
        <f t="shared" si="0"/>
        <v>30</v>
      </c>
      <c r="H22" s="121">
        <v>15</v>
      </c>
      <c r="I22" s="121">
        <v>15</v>
      </c>
      <c r="J22" s="121">
        <v>15</v>
      </c>
      <c r="K22" s="272">
        <f t="shared" si="1"/>
        <v>30</v>
      </c>
      <c r="L22" s="121">
        <v>15</v>
      </c>
      <c r="M22" s="121">
        <v>15</v>
      </c>
      <c r="N22" s="121">
        <v>15</v>
      </c>
      <c r="O22" s="272">
        <f t="shared" si="2"/>
        <v>30</v>
      </c>
      <c r="P22" s="121">
        <v>15</v>
      </c>
      <c r="Q22" s="121">
        <v>15</v>
      </c>
      <c r="R22" s="121">
        <v>15</v>
      </c>
      <c r="S22" s="272">
        <f t="shared" si="3"/>
        <v>30</v>
      </c>
      <c r="T22" s="121">
        <v>15</v>
      </c>
      <c r="U22" s="121">
        <v>15</v>
      </c>
      <c r="V22" s="121">
        <v>15</v>
      </c>
      <c r="W22" s="272">
        <f t="shared" si="4"/>
        <v>30</v>
      </c>
      <c r="X22" s="121">
        <v>15</v>
      </c>
      <c r="Y22" s="121">
        <v>15</v>
      </c>
      <c r="Z22" s="121">
        <v>15</v>
      </c>
      <c r="AA22" s="272">
        <f t="shared" si="5"/>
        <v>30</v>
      </c>
    </row>
    <row r="23" spans="1:27" x14ac:dyDescent="0.3">
      <c r="A23" s="270" t="str">
        <f>'SUB. EN'!A23</f>
        <v/>
      </c>
      <c r="B23" s="270" t="str">
        <f>'SUB. EN'!B23</f>
        <v/>
      </c>
      <c r="C23" s="271" t="str">
        <f>'SUB. EN'!C23</f>
        <v/>
      </c>
      <c r="D23" s="121">
        <v>15</v>
      </c>
      <c r="E23" s="121">
        <v>15</v>
      </c>
      <c r="F23" s="121">
        <v>15</v>
      </c>
      <c r="G23" s="272">
        <f t="shared" si="0"/>
        <v>30</v>
      </c>
      <c r="H23" s="121">
        <v>15</v>
      </c>
      <c r="I23" s="121">
        <v>15</v>
      </c>
      <c r="J23" s="121">
        <v>15</v>
      </c>
      <c r="K23" s="272">
        <f t="shared" si="1"/>
        <v>30</v>
      </c>
      <c r="L23" s="121">
        <v>15</v>
      </c>
      <c r="M23" s="121">
        <v>15</v>
      </c>
      <c r="N23" s="121">
        <v>15</v>
      </c>
      <c r="O23" s="272">
        <f t="shared" si="2"/>
        <v>30</v>
      </c>
      <c r="P23" s="121">
        <v>15</v>
      </c>
      <c r="Q23" s="121">
        <v>15</v>
      </c>
      <c r="R23" s="121">
        <v>15</v>
      </c>
      <c r="S23" s="272">
        <f t="shared" si="3"/>
        <v>30</v>
      </c>
      <c r="T23" s="121">
        <v>15</v>
      </c>
      <c r="U23" s="121">
        <v>15</v>
      </c>
      <c r="V23" s="121">
        <v>15</v>
      </c>
      <c r="W23" s="272">
        <f t="shared" si="4"/>
        <v>30</v>
      </c>
      <c r="X23" s="121">
        <v>15</v>
      </c>
      <c r="Y23" s="121">
        <v>15</v>
      </c>
      <c r="Z23" s="121">
        <v>15</v>
      </c>
      <c r="AA23" s="272">
        <f t="shared" si="5"/>
        <v>30</v>
      </c>
    </row>
    <row r="24" spans="1:27" x14ac:dyDescent="0.3">
      <c r="A24" s="270" t="str">
        <f>'SUB. EN'!A24</f>
        <v/>
      </c>
      <c r="B24" s="270" t="str">
        <f>'SUB. EN'!B24</f>
        <v/>
      </c>
      <c r="C24" s="271" t="str">
        <f>'SUB. EN'!C24</f>
        <v/>
      </c>
      <c r="D24" s="121">
        <v>15</v>
      </c>
      <c r="E24" s="121">
        <v>15</v>
      </c>
      <c r="F24" s="121">
        <v>15</v>
      </c>
      <c r="G24" s="272">
        <f t="shared" si="0"/>
        <v>30</v>
      </c>
      <c r="H24" s="121">
        <v>15</v>
      </c>
      <c r="I24" s="121">
        <v>15</v>
      </c>
      <c r="J24" s="121">
        <v>15</v>
      </c>
      <c r="K24" s="272">
        <f t="shared" si="1"/>
        <v>30</v>
      </c>
      <c r="L24" s="121">
        <v>15</v>
      </c>
      <c r="M24" s="121">
        <v>15</v>
      </c>
      <c r="N24" s="121">
        <v>15</v>
      </c>
      <c r="O24" s="272">
        <f t="shared" si="2"/>
        <v>30</v>
      </c>
      <c r="P24" s="121">
        <v>15</v>
      </c>
      <c r="Q24" s="121">
        <v>15</v>
      </c>
      <c r="R24" s="121">
        <v>15</v>
      </c>
      <c r="S24" s="272">
        <f t="shared" si="3"/>
        <v>30</v>
      </c>
      <c r="T24" s="121">
        <v>15</v>
      </c>
      <c r="U24" s="121">
        <v>15</v>
      </c>
      <c r="V24" s="121">
        <v>15</v>
      </c>
      <c r="W24" s="272">
        <f t="shared" si="4"/>
        <v>30</v>
      </c>
      <c r="X24" s="121">
        <v>15</v>
      </c>
      <c r="Y24" s="121">
        <v>15</v>
      </c>
      <c r="Z24" s="121">
        <v>15</v>
      </c>
      <c r="AA24" s="272">
        <f t="shared" si="5"/>
        <v>30</v>
      </c>
    </row>
    <row r="25" spans="1:27" x14ac:dyDescent="0.3">
      <c r="A25" s="270" t="str">
        <f>'SUB. EN'!A25</f>
        <v/>
      </c>
      <c r="B25" s="270" t="str">
        <f>'SUB. EN'!B25</f>
        <v/>
      </c>
      <c r="C25" s="271" t="str">
        <f>'SUB. EN'!C25</f>
        <v/>
      </c>
      <c r="D25" s="121">
        <v>15</v>
      </c>
      <c r="E25" s="121">
        <v>15</v>
      </c>
      <c r="F25" s="121">
        <v>15</v>
      </c>
      <c r="G25" s="272">
        <f t="shared" si="0"/>
        <v>30</v>
      </c>
      <c r="H25" s="121">
        <v>15</v>
      </c>
      <c r="I25" s="121">
        <v>15</v>
      </c>
      <c r="J25" s="121">
        <v>15</v>
      </c>
      <c r="K25" s="272">
        <f t="shared" si="1"/>
        <v>30</v>
      </c>
      <c r="L25" s="121">
        <v>15</v>
      </c>
      <c r="M25" s="121">
        <v>15</v>
      </c>
      <c r="N25" s="121">
        <v>15</v>
      </c>
      <c r="O25" s="272">
        <f t="shared" si="2"/>
        <v>30</v>
      </c>
      <c r="P25" s="121">
        <v>15</v>
      </c>
      <c r="Q25" s="121">
        <v>15</v>
      </c>
      <c r="R25" s="121">
        <v>15</v>
      </c>
      <c r="S25" s="272">
        <f t="shared" si="3"/>
        <v>30</v>
      </c>
      <c r="T25" s="121">
        <v>15</v>
      </c>
      <c r="U25" s="121">
        <v>15</v>
      </c>
      <c r="V25" s="121">
        <v>15</v>
      </c>
      <c r="W25" s="272">
        <f t="shared" si="4"/>
        <v>30</v>
      </c>
      <c r="X25" s="121">
        <v>15</v>
      </c>
      <c r="Y25" s="121">
        <v>15</v>
      </c>
      <c r="Z25" s="121">
        <v>15</v>
      </c>
      <c r="AA25" s="272">
        <f t="shared" si="5"/>
        <v>30</v>
      </c>
    </row>
    <row r="26" spans="1:27" x14ac:dyDescent="0.3">
      <c r="A26" s="270" t="str">
        <f>'SUB. EN'!A26</f>
        <v/>
      </c>
      <c r="B26" s="270" t="str">
        <f>'SUB. EN'!B26</f>
        <v/>
      </c>
      <c r="C26" s="271" t="str">
        <f>'SUB. EN'!C26</f>
        <v/>
      </c>
      <c r="D26" s="121">
        <v>15</v>
      </c>
      <c r="E26" s="121">
        <v>15</v>
      </c>
      <c r="F26" s="121">
        <v>15</v>
      </c>
      <c r="G26" s="272">
        <f t="shared" si="0"/>
        <v>30</v>
      </c>
      <c r="H26" s="121">
        <v>15</v>
      </c>
      <c r="I26" s="121">
        <v>15</v>
      </c>
      <c r="J26" s="121">
        <v>15</v>
      </c>
      <c r="K26" s="272">
        <f t="shared" si="1"/>
        <v>30</v>
      </c>
      <c r="L26" s="121">
        <v>15</v>
      </c>
      <c r="M26" s="121">
        <v>15</v>
      </c>
      <c r="N26" s="121">
        <v>15</v>
      </c>
      <c r="O26" s="272">
        <f t="shared" si="2"/>
        <v>30</v>
      </c>
      <c r="P26" s="121">
        <v>15</v>
      </c>
      <c r="Q26" s="121">
        <v>15</v>
      </c>
      <c r="R26" s="121">
        <v>15</v>
      </c>
      <c r="S26" s="272">
        <f t="shared" si="3"/>
        <v>30</v>
      </c>
      <c r="T26" s="121">
        <v>15</v>
      </c>
      <c r="U26" s="121">
        <v>15</v>
      </c>
      <c r="V26" s="121">
        <v>15</v>
      </c>
      <c r="W26" s="272">
        <f t="shared" si="4"/>
        <v>30</v>
      </c>
      <c r="X26" s="121">
        <v>15</v>
      </c>
      <c r="Y26" s="121">
        <v>15</v>
      </c>
      <c r="Z26" s="121">
        <v>15</v>
      </c>
      <c r="AA26" s="272">
        <f t="shared" si="5"/>
        <v>30</v>
      </c>
    </row>
    <row r="27" spans="1:27" x14ac:dyDescent="0.3">
      <c r="A27" s="270" t="str">
        <f>'SUB. EN'!A27</f>
        <v/>
      </c>
      <c r="B27" s="270" t="str">
        <f>'SUB. EN'!B27</f>
        <v/>
      </c>
      <c r="C27" s="271" t="str">
        <f>'SUB. EN'!C27</f>
        <v/>
      </c>
      <c r="D27" s="121">
        <v>15</v>
      </c>
      <c r="E27" s="121">
        <v>15</v>
      </c>
      <c r="F27" s="121">
        <v>15</v>
      </c>
      <c r="G27" s="272">
        <f t="shared" si="0"/>
        <v>30</v>
      </c>
      <c r="H27" s="121">
        <v>15</v>
      </c>
      <c r="I27" s="121">
        <v>15</v>
      </c>
      <c r="J27" s="121">
        <v>15</v>
      </c>
      <c r="K27" s="272">
        <f t="shared" si="1"/>
        <v>30</v>
      </c>
      <c r="L27" s="121">
        <v>15</v>
      </c>
      <c r="M27" s="121">
        <v>15</v>
      </c>
      <c r="N27" s="121">
        <v>15</v>
      </c>
      <c r="O27" s="272">
        <f t="shared" si="2"/>
        <v>30</v>
      </c>
      <c r="P27" s="121">
        <v>15</v>
      </c>
      <c r="Q27" s="121">
        <v>15</v>
      </c>
      <c r="R27" s="121">
        <v>15</v>
      </c>
      <c r="S27" s="272">
        <f t="shared" si="3"/>
        <v>30</v>
      </c>
      <c r="T27" s="121">
        <v>15</v>
      </c>
      <c r="U27" s="121">
        <v>15</v>
      </c>
      <c r="V27" s="121">
        <v>15</v>
      </c>
      <c r="W27" s="272">
        <f t="shared" si="4"/>
        <v>30</v>
      </c>
      <c r="X27" s="121">
        <v>15</v>
      </c>
      <c r="Y27" s="121">
        <v>15</v>
      </c>
      <c r="Z27" s="121">
        <v>15</v>
      </c>
      <c r="AA27" s="272">
        <f t="shared" si="5"/>
        <v>30</v>
      </c>
    </row>
    <row r="28" spans="1:27" x14ac:dyDescent="0.3">
      <c r="A28" s="270" t="str">
        <f>'SUB. EN'!A28</f>
        <v/>
      </c>
      <c r="B28" s="270" t="str">
        <f>'SUB. EN'!B28</f>
        <v/>
      </c>
      <c r="C28" s="271" t="str">
        <f>'SUB. EN'!C28</f>
        <v/>
      </c>
      <c r="D28" s="121">
        <v>15</v>
      </c>
      <c r="E28" s="121">
        <v>15</v>
      </c>
      <c r="F28" s="121">
        <v>15</v>
      </c>
      <c r="G28" s="272">
        <f t="shared" si="0"/>
        <v>30</v>
      </c>
      <c r="H28" s="121">
        <v>15</v>
      </c>
      <c r="I28" s="121">
        <v>15</v>
      </c>
      <c r="J28" s="121">
        <v>15</v>
      </c>
      <c r="K28" s="272">
        <f t="shared" si="1"/>
        <v>30</v>
      </c>
      <c r="L28" s="121">
        <v>15</v>
      </c>
      <c r="M28" s="121">
        <v>15</v>
      </c>
      <c r="N28" s="121">
        <v>15</v>
      </c>
      <c r="O28" s="272">
        <f t="shared" si="2"/>
        <v>30</v>
      </c>
      <c r="P28" s="121">
        <v>15</v>
      </c>
      <c r="Q28" s="121">
        <v>15</v>
      </c>
      <c r="R28" s="121">
        <v>15</v>
      </c>
      <c r="S28" s="272">
        <f t="shared" si="3"/>
        <v>30</v>
      </c>
      <c r="T28" s="121">
        <v>15</v>
      </c>
      <c r="U28" s="121">
        <v>15</v>
      </c>
      <c r="V28" s="121">
        <v>15</v>
      </c>
      <c r="W28" s="272">
        <f t="shared" si="4"/>
        <v>30</v>
      </c>
      <c r="X28" s="121">
        <v>15</v>
      </c>
      <c r="Y28" s="121">
        <v>15</v>
      </c>
      <c r="Z28" s="121">
        <v>15</v>
      </c>
      <c r="AA28" s="272">
        <f t="shared" si="5"/>
        <v>30</v>
      </c>
    </row>
    <row r="29" spans="1:27" x14ac:dyDescent="0.3">
      <c r="A29" s="270" t="str">
        <f>'SUB. EN'!A29</f>
        <v/>
      </c>
      <c r="B29" s="270" t="str">
        <f>'SUB. EN'!B29</f>
        <v/>
      </c>
      <c r="C29" s="271" t="str">
        <f>'SUB. EN'!C29</f>
        <v/>
      </c>
      <c r="D29" s="121"/>
      <c r="E29" s="121"/>
      <c r="F29" s="121"/>
      <c r="G29" s="272" t="str">
        <f t="shared" si="0"/>
        <v/>
      </c>
      <c r="H29" s="121"/>
      <c r="I29" s="121"/>
      <c r="J29" s="121"/>
      <c r="K29" s="272" t="str">
        <f t="shared" si="1"/>
        <v/>
      </c>
      <c r="L29" s="121"/>
      <c r="M29" s="121"/>
      <c r="N29" s="121"/>
      <c r="O29" s="272" t="str">
        <f t="shared" si="2"/>
        <v/>
      </c>
      <c r="P29" s="121"/>
      <c r="Q29" s="121"/>
      <c r="R29" s="121"/>
      <c r="S29" s="272" t="str">
        <f t="shared" si="3"/>
        <v/>
      </c>
      <c r="T29" s="121"/>
      <c r="U29" s="121"/>
      <c r="V29" s="121"/>
      <c r="W29" s="272" t="str">
        <f t="shared" si="4"/>
        <v/>
      </c>
      <c r="X29" s="121"/>
      <c r="Y29" s="121"/>
      <c r="Z29" s="121"/>
      <c r="AA29" s="272" t="str">
        <f t="shared" si="5"/>
        <v/>
      </c>
    </row>
    <row r="30" spans="1:27" x14ac:dyDescent="0.3">
      <c r="A30" s="270" t="str">
        <f>'SUB. EN'!A30</f>
        <v/>
      </c>
      <c r="B30" s="270" t="str">
        <f>'SUB. EN'!B30</f>
        <v/>
      </c>
      <c r="C30" s="271" t="str">
        <f>'SUB. EN'!C30</f>
        <v/>
      </c>
      <c r="D30" s="121">
        <v>15</v>
      </c>
      <c r="E30" s="121">
        <v>15</v>
      </c>
      <c r="F30" s="121">
        <v>15</v>
      </c>
      <c r="G30" s="272">
        <f t="shared" si="0"/>
        <v>30</v>
      </c>
      <c r="H30" s="121">
        <v>15</v>
      </c>
      <c r="I30" s="121">
        <v>15</v>
      </c>
      <c r="J30" s="121">
        <v>15</v>
      </c>
      <c r="K30" s="272">
        <f t="shared" si="1"/>
        <v>30</v>
      </c>
      <c r="L30" s="121">
        <v>15</v>
      </c>
      <c r="M30" s="121">
        <v>15</v>
      </c>
      <c r="N30" s="121">
        <v>15</v>
      </c>
      <c r="O30" s="272">
        <f t="shared" si="2"/>
        <v>30</v>
      </c>
      <c r="P30" s="121">
        <v>15</v>
      </c>
      <c r="Q30" s="121">
        <v>15</v>
      </c>
      <c r="R30" s="121">
        <v>15</v>
      </c>
      <c r="S30" s="272">
        <f t="shared" si="3"/>
        <v>30</v>
      </c>
      <c r="T30" s="121">
        <v>15</v>
      </c>
      <c r="U30" s="121">
        <v>15</v>
      </c>
      <c r="V30" s="121">
        <v>15</v>
      </c>
      <c r="W30" s="272">
        <f t="shared" si="4"/>
        <v>30</v>
      </c>
      <c r="X30" s="121">
        <v>15</v>
      </c>
      <c r="Y30" s="121">
        <v>15</v>
      </c>
      <c r="Z30" s="121">
        <v>15</v>
      </c>
      <c r="AA30" s="272">
        <f t="shared" si="5"/>
        <v>30</v>
      </c>
    </row>
    <row r="31" spans="1:27" x14ac:dyDescent="0.3">
      <c r="A31" s="270" t="str">
        <f>'SUB. EN'!A31</f>
        <v/>
      </c>
      <c r="B31" s="270" t="str">
        <f>'SUB. EN'!B31</f>
        <v/>
      </c>
      <c r="C31" s="271" t="str">
        <f>'SUB. EN'!C31</f>
        <v/>
      </c>
      <c r="D31" s="121">
        <v>15</v>
      </c>
      <c r="E31" s="121">
        <v>15</v>
      </c>
      <c r="F31" s="121">
        <v>15</v>
      </c>
      <c r="G31" s="272">
        <f t="shared" si="0"/>
        <v>30</v>
      </c>
      <c r="H31" s="121">
        <v>15</v>
      </c>
      <c r="I31" s="121">
        <v>15</v>
      </c>
      <c r="J31" s="121">
        <v>15</v>
      </c>
      <c r="K31" s="272">
        <f t="shared" si="1"/>
        <v>30</v>
      </c>
      <c r="L31" s="121">
        <v>15</v>
      </c>
      <c r="M31" s="121">
        <v>15</v>
      </c>
      <c r="N31" s="121">
        <v>15</v>
      </c>
      <c r="O31" s="272">
        <f t="shared" si="2"/>
        <v>30</v>
      </c>
      <c r="P31" s="121">
        <v>15</v>
      </c>
      <c r="Q31" s="121">
        <v>15</v>
      </c>
      <c r="R31" s="121">
        <v>15</v>
      </c>
      <c r="S31" s="272">
        <f t="shared" si="3"/>
        <v>30</v>
      </c>
      <c r="T31" s="121">
        <v>15</v>
      </c>
      <c r="U31" s="121">
        <v>15</v>
      </c>
      <c r="V31" s="121">
        <v>15</v>
      </c>
      <c r="W31" s="272">
        <f t="shared" si="4"/>
        <v>30</v>
      </c>
      <c r="X31" s="121">
        <v>15</v>
      </c>
      <c r="Y31" s="121">
        <v>15</v>
      </c>
      <c r="Z31" s="121">
        <v>15</v>
      </c>
      <c r="AA31" s="272">
        <f t="shared" si="5"/>
        <v>30</v>
      </c>
    </row>
    <row r="32" spans="1:27" x14ac:dyDescent="0.3">
      <c r="A32" s="270" t="str">
        <f>'SUB. EN'!A32</f>
        <v/>
      </c>
      <c r="B32" s="270" t="str">
        <f>'SUB. EN'!B32</f>
        <v/>
      </c>
      <c r="C32" s="271" t="str">
        <f>'SUB. EN'!C32</f>
        <v/>
      </c>
      <c r="D32" s="121">
        <v>15</v>
      </c>
      <c r="E32" s="121">
        <v>15</v>
      </c>
      <c r="F32" s="121">
        <v>15</v>
      </c>
      <c r="G32" s="272">
        <f t="shared" si="0"/>
        <v>30</v>
      </c>
      <c r="H32" s="121">
        <v>15</v>
      </c>
      <c r="I32" s="121">
        <v>15</v>
      </c>
      <c r="J32" s="121">
        <v>15</v>
      </c>
      <c r="K32" s="272">
        <f t="shared" si="1"/>
        <v>30</v>
      </c>
      <c r="L32" s="121">
        <v>15</v>
      </c>
      <c r="M32" s="121">
        <v>15</v>
      </c>
      <c r="N32" s="121">
        <v>15</v>
      </c>
      <c r="O32" s="272">
        <f t="shared" si="2"/>
        <v>30</v>
      </c>
      <c r="P32" s="121">
        <v>15</v>
      </c>
      <c r="Q32" s="121">
        <v>15</v>
      </c>
      <c r="R32" s="121">
        <v>15</v>
      </c>
      <c r="S32" s="272">
        <f t="shared" si="3"/>
        <v>30</v>
      </c>
      <c r="T32" s="121">
        <v>15</v>
      </c>
      <c r="U32" s="121">
        <v>15</v>
      </c>
      <c r="V32" s="121">
        <v>15</v>
      </c>
      <c r="W32" s="272">
        <f t="shared" si="4"/>
        <v>30</v>
      </c>
      <c r="X32" s="121">
        <v>15</v>
      </c>
      <c r="Y32" s="121">
        <v>15</v>
      </c>
      <c r="Z32" s="121">
        <v>15</v>
      </c>
      <c r="AA32" s="272">
        <f t="shared" si="5"/>
        <v>30</v>
      </c>
    </row>
    <row r="33" spans="1:27" x14ac:dyDescent="0.3">
      <c r="A33" s="270" t="str">
        <f>'SUB. EN'!A33</f>
        <v/>
      </c>
      <c r="B33" s="270" t="str">
        <f>'SUB. EN'!B33</f>
        <v/>
      </c>
      <c r="C33" s="271" t="str">
        <f>'SUB. EN'!C33</f>
        <v/>
      </c>
      <c r="D33" s="121">
        <v>15</v>
      </c>
      <c r="E33" s="121">
        <v>15</v>
      </c>
      <c r="F33" s="121">
        <v>15</v>
      </c>
      <c r="G33" s="272">
        <f t="shared" si="0"/>
        <v>30</v>
      </c>
      <c r="H33" s="121">
        <v>15</v>
      </c>
      <c r="I33" s="121">
        <v>15</v>
      </c>
      <c r="J33" s="121">
        <v>15</v>
      </c>
      <c r="K33" s="272">
        <f t="shared" si="1"/>
        <v>30</v>
      </c>
      <c r="L33" s="121">
        <v>15</v>
      </c>
      <c r="M33" s="121">
        <v>15</v>
      </c>
      <c r="N33" s="121">
        <v>15</v>
      </c>
      <c r="O33" s="272">
        <f t="shared" si="2"/>
        <v>30</v>
      </c>
      <c r="P33" s="121">
        <v>15</v>
      </c>
      <c r="Q33" s="121">
        <v>15</v>
      </c>
      <c r="R33" s="121">
        <v>15</v>
      </c>
      <c r="S33" s="272">
        <f t="shared" si="3"/>
        <v>30</v>
      </c>
      <c r="T33" s="121">
        <v>15</v>
      </c>
      <c r="U33" s="121">
        <v>15</v>
      </c>
      <c r="V33" s="121">
        <v>15</v>
      </c>
      <c r="W33" s="272">
        <f t="shared" si="4"/>
        <v>30</v>
      </c>
      <c r="X33" s="121">
        <v>15</v>
      </c>
      <c r="Y33" s="121">
        <v>15</v>
      </c>
      <c r="Z33" s="121">
        <v>15</v>
      </c>
      <c r="AA33" s="272">
        <f t="shared" si="5"/>
        <v>30</v>
      </c>
    </row>
    <row r="34" spans="1:27" x14ac:dyDescent="0.3">
      <c r="A34" s="270" t="str">
        <f>'SUB. EN'!A34</f>
        <v/>
      </c>
      <c r="B34" s="270" t="str">
        <f>'SUB. EN'!B34</f>
        <v/>
      </c>
      <c r="C34" s="271" t="str">
        <f>'SUB. EN'!C34</f>
        <v/>
      </c>
      <c r="D34" s="121">
        <v>15</v>
      </c>
      <c r="E34" s="121">
        <v>15</v>
      </c>
      <c r="F34" s="121">
        <v>15</v>
      </c>
      <c r="G34" s="272">
        <f t="shared" si="0"/>
        <v>30</v>
      </c>
      <c r="H34" s="121">
        <v>15</v>
      </c>
      <c r="I34" s="121">
        <v>15</v>
      </c>
      <c r="J34" s="121">
        <v>15</v>
      </c>
      <c r="K34" s="272">
        <f t="shared" si="1"/>
        <v>30</v>
      </c>
      <c r="L34" s="121">
        <v>15</v>
      </c>
      <c r="M34" s="121">
        <v>15</v>
      </c>
      <c r="N34" s="121">
        <v>15</v>
      </c>
      <c r="O34" s="272">
        <f t="shared" si="2"/>
        <v>30</v>
      </c>
      <c r="P34" s="121">
        <v>15</v>
      </c>
      <c r="Q34" s="121">
        <v>15</v>
      </c>
      <c r="R34" s="121">
        <v>15</v>
      </c>
      <c r="S34" s="272">
        <f t="shared" si="3"/>
        <v>30</v>
      </c>
      <c r="T34" s="121">
        <v>15</v>
      </c>
      <c r="U34" s="121">
        <v>15</v>
      </c>
      <c r="V34" s="121">
        <v>15</v>
      </c>
      <c r="W34" s="272">
        <f t="shared" si="4"/>
        <v>30</v>
      </c>
      <c r="X34" s="121">
        <v>15</v>
      </c>
      <c r="Y34" s="121">
        <v>15</v>
      </c>
      <c r="Z34" s="121">
        <v>15</v>
      </c>
      <c r="AA34" s="272">
        <f t="shared" si="5"/>
        <v>30</v>
      </c>
    </row>
    <row r="35" spans="1:27" x14ac:dyDescent="0.3">
      <c r="A35" s="270" t="str">
        <f>'SUB. EN'!A35</f>
        <v/>
      </c>
      <c r="B35" s="270" t="str">
        <f>'SUB. EN'!B35</f>
        <v/>
      </c>
      <c r="C35" s="271" t="str">
        <f>'SUB. EN'!C35</f>
        <v/>
      </c>
      <c r="D35" s="121">
        <v>15</v>
      </c>
      <c r="E35" s="121">
        <v>15</v>
      </c>
      <c r="F35" s="121">
        <v>15</v>
      </c>
      <c r="G35" s="272">
        <f t="shared" si="0"/>
        <v>30</v>
      </c>
      <c r="H35" s="121">
        <v>15</v>
      </c>
      <c r="I35" s="121">
        <v>15</v>
      </c>
      <c r="J35" s="121">
        <v>15</v>
      </c>
      <c r="K35" s="272">
        <f t="shared" si="1"/>
        <v>30</v>
      </c>
      <c r="L35" s="121">
        <v>15</v>
      </c>
      <c r="M35" s="121">
        <v>15</v>
      </c>
      <c r="N35" s="121">
        <v>15</v>
      </c>
      <c r="O35" s="272">
        <f t="shared" si="2"/>
        <v>30</v>
      </c>
      <c r="P35" s="121">
        <v>15</v>
      </c>
      <c r="Q35" s="121">
        <v>15</v>
      </c>
      <c r="R35" s="121">
        <v>15</v>
      </c>
      <c r="S35" s="272">
        <f t="shared" si="3"/>
        <v>30</v>
      </c>
      <c r="T35" s="121">
        <v>15</v>
      </c>
      <c r="U35" s="121">
        <v>15</v>
      </c>
      <c r="V35" s="121">
        <v>15</v>
      </c>
      <c r="W35" s="272">
        <f t="shared" si="4"/>
        <v>30</v>
      </c>
      <c r="X35" s="121">
        <v>15</v>
      </c>
      <c r="Y35" s="121">
        <v>15</v>
      </c>
      <c r="Z35" s="121">
        <v>15</v>
      </c>
      <c r="AA35" s="272">
        <f t="shared" si="5"/>
        <v>30</v>
      </c>
    </row>
    <row r="36" spans="1:27" x14ac:dyDescent="0.3">
      <c r="A36" s="270" t="str">
        <f>'SUB. EN'!A36</f>
        <v/>
      </c>
      <c r="B36" s="270" t="str">
        <f>'SUB. EN'!B36</f>
        <v/>
      </c>
      <c r="C36" s="271" t="str">
        <f>'SUB. EN'!C36</f>
        <v/>
      </c>
      <c r="D36" s="121">
        <v>15</v>
      </c>
      <c r="E36" s="121">
        <v>15</v>
      </c>
      <c r="F36" s="121">
        <v>15</v>
      </c>
      <c r="G36" s="272">
        <f t="shared" si="0"/>
        <v>30</v>
      </c>
      <c r="H36" s="121">
        <v>15</v>
      </c>
      <c r="I36" s="121">
        <v>15</v>
      </c>
      <c r="J36" s="121">
        <v>15</v>
      </c>
      <c r="K36" s="272">
        <f t="shared" si="1"/>
        <v>30</v>
      </c>
      <c r="L36" s="121">
        <v>15</v>
      </c>
      <c r="M36" s="121">
        <v>15</v>
      </c>
      <c r="N36" s="121">
        <v>15</v>
      </c>
      <c r="O36" s="272">
        <f t="shared" si="2"/>
        <v>30</v>
      </c>
      <c r="P36" s="121">
        <v>15</v>
      </c>
      <c r="Q36" s="121">
        <v>15</v>
      </c>
      <c r="R36" s="121">
        <v>15</v>
      </c>
      <c r="S36" s="272">
        <f t="shared" si="3"/>
        <v>30</v>
      </c>
      <c r="T36" s="121">
        <v>15</v>
      </c>
      <c r="U36" s="121">
        <v>15</v>
      </c>
      <c r="V36" s="121">
        <v>15</v>
      </c>
      <c r="W36" s="272">
        <f t="shared" si="4"/>
        <v>30</v>
      </c>
      <c r="X36" s="121">
        <v>15</v>
      </c>
      <c r="Y36" s="121">
        <v>15</v>
      </c>
      <c r="Z36" s="121">
        <v>15</v>
      </c>
      <c r="AA36" s="272">
        <f t="shared" si="5"/>
        <v>30</v>
      </c>
    </row>
    <row r="37" spans="1:27" x14ac:dyDescent="0.3">
      <c r="A37" s="270" t="str">
        <f>'SUB. EN'!A37</f>
        <v/>
      </c>
      <c r="B37" s="270" t="str">
        <f>'SUB. EN'!B37</f>
        <v/>
      </c>
      <c r="C37" s="271" t="str">
        <f>'SUB. EN'!C37</f>
        <v/>
      </c>
      <c r="D37" s="121">
        <v>15</v>
      </c>
      <c r="E37" s="121">
        <v>15</v>
      </c>
      <c r="F37" s="121">
        <v>15</v>
      </c>
      <c r="G37" s="272">
        <f t="shared" si="0"/>
        <v>30</v>
      </c>
      <c r="H37" s="121">
        <v>15</v>
      </c>
      <c r="I37" s="121">
        <v>15</v>
      </c>
      <c r="J37" s="121">
        <v>15</v>
      </c>
      <c r="K37" s="272">
        <f t="shared" si="1"/>
        <v>30</v>
      </c>
      <c r="L37" s="121">
        <v>15</v>
      </c>
      <c r="M37" s="121">
        <v>15</v>
      </c>
      <c r="N37" s="121">
        <v>15</v>
      </c>
      <c r="O37" s="272">
        <f t="shared" si="2"/>
        <v>30</v>
      </c>
      <c r="P37" s="121">
        <v>15</v>
      </c>
      <c r="Q37" s="121">
        <v>15</v>
      </c>
      <c r="R37" s="121">
        <v>15</v>
      </c>
      <c r="S37" s="272">
        <f t="shared" si="3"/>
        <v>30</v>
      </c>
      <c r="T37" s="121">
        <v>15</v>
      </c>
      <c r="U37" s="121">
        <v>15</v>
      </c>
      <c r="V37" s="121">
        <v>15</v>
      </c>
      <c r="W37" s="272">
        <f t="shared" si="4"/>
        <v>30</v>
      </c>
      <c r="X37" s="121">
        <v>15</v>
      </c>
      <c r="Y37" s="121">
        <v>15</v>
      </c>
      <c r="Z37" s="121">
        <v>15</v>
      </c>
      <c r="AA37" s="272">
        <f t="shared" si="5"/>
        <v>30</v>
      </c>
    </row>
    <row r="38" spans="1:27" x14ac:dyDescent="0.3">
      <c r="A38" s="270" t="str">
        <f>'SUB. EN'!A38</f>
        <v/>
      </c>
      <c r="B38" s="270" t="str">
        <f>'SUB. EN'!B38</f>
        <v/>
      </c>
      <c r="C38" s="271" t="str">
        <f>'SUB. EN'!C38</f>
        <v/>
      </c>
      <c r="D38" s="121">
        <v>15</v>
      </c>
      <c r="E38" s="121">
        <v>15</v>
      </c>
      <c r="F38" s="121">
        <v>15</v>
      </c>
      <c r="G38" s="272">
        <f t="shared" si="0"/>
        <v>30</v>
      </c>
      <c r="H38" s="121">
        <v>15</v>
      </c>
      <c r="I38" s="121">
        <v>15</v>
      </c>
      <c r="J38" s="121">
        <v>15</v>
      </c>
      <c r="K38" s="272">
        <f t="shared" si="1"/>
        <v>30</v>
      </c>
      <c r="L38" s="121">
        <v>15</v>
      </c>
      <c r="M38" s="121">
        <v>15</v>
      </c>
      <c r="N38" s="121">
        <v>15</v>
      </c>
      <c r="O38" s="272">
        <f t="shared" si="2"/>
        <v>30</v>
      </c>
      <c r="P38" s="121">
        <v>15</v>
      </c>
      <c r="Q38" s="121">
        <v>15</v>
      </c>
      <c r="R38" s="121">
        <v>15</v>
      </c>
      <c r="S38" s="272">
        <f t="shared" si="3"/>
        <v>30</v>
      </c>
      <c r="T38" s="121">
        <v>15</v>
      </c>
      <c r="U38" s="121">
        <v>15</v>
      </c>
      <c r="V38" s="121">
        <v>15</v>
      </c>
      <c r="W38" s="272">
        <f t="shared" si="4"/>
        <v>30</v>
      </c>
      <c r="X38" s="121">
        <v>15</v>
      </c>
      <c r="Y38" s="121">
        <v>15</v>
      </c>
      <c r="Z38" s="121">
        <v>15</v>
      </c>
      <c r="AA38" s="272">
        <f t="shared" si="5"/>
        <v>30</v>
      </c>
    </row>
    <row r="39" spans="1:27" x14ac:dyDescent="0.3">
      <c r="A39" s="270" t="str">
        <f>'SUB. EN'!A39</f>
        <v/>
      </c>
      <c r="B39" s="270" t="str">
        <f>'SUB. EN'!B39</f>
        <v/>
      </c>
      <c r="C39" s="271" t="str">
        <f>'SUB. EN'!C39</f>
        <v/>
      </c>
      <c r="D39" s="121">
        <v>15</v>
      </c>
      <c r="E39" s="121">
        <v>15</v>
      </c>
      <c r="F39" s="121">
        <v>15</v>
      </c>
      <c r="G39" s="272">
        <f t="shared" si="0"/>
        <v>30</v>
      </c>
      <c r="H39" s="121">
        <v>15</v>
      </c>
      <c r="I39" s="121">
        <v>15</v>
      </c>
      <c r="J39" s="121">
        <v>15</v>
      </c>
      <c r="K39" s="272">
        <f t="shared" si="1"/>
        <v>30</v>
      </c>
      <c r="L39" s="121">
        <v>15</v>
      </c>
      <c r="M39" s="121">
        <v>15</v>
      </c>
      <c r="N39" s="121">
        <v>15</v>
      </c>
      <c r="O39" s="272">
        <f t="shared" si="2"/>
        <v>30</v>
      </c>
      <c r="P39" s="121">
        <v>15</v>
      </c>
      <c r="Q39" s="121">
        <v>15</v>
      </c>
      <c r="R39" s="121">
        <v>15</v>
      </c>
      <c r="S39" s="272">
        <f t="shared" si="3"/>
        <v>30</v>
      </c>
      <c r="T39" s="121">
        <v>15</v>
      </c>
      <c r="U39" s="121">
        <v>15</v>
      </c>
      <c r="V39" s="121">
        <v>15</v>
      </c>
      <c r="W39" s="272">
        <f t="shared" si="4"/>
        <v>30</v>
      </c>
      <c r="X39" s="121">
        <v>15</v>
      </c>
      <c r="Y39" s="121">
        <v>15</v>
      </c>
      <c r="Z39" s="121">
        <v>15</v>
      </c>
      <c r="AA39" s="272">
        <f t="shared" si="5"/>
        <v>30</v>
      </c>
    </row>
    <row r="40" spans="1:27" x14ac:dyDescent="0.3">
      <c r="A40" s="270" t="str">
        <f>'SUB. EN'!A40</f>
        <v/>
      </c>
      <c r="B40" s="270" t="str">
        <f>'SUB. EN'!B40</f>
        <v/>
      </c>
      <c r="C40" s="271" t="str">
        <f>'SUB. EN'!C40</f>
        <v/>
      </c>
      <c r="D40" s="121">
        <v>15</v>
      </c>
      <c r="E40" s="121">
        <v>15</v>
      </c>
      <c r="F40" s="121">
        <v>15</v>
      </c>
      <c r="G40" s="272">
        <f t="shared" si="0"/>
        <v>30</v>
      </c>
      <c r="H40" s="121">
        <v>15</v>
      </c>
      <c r="I40" s="121">
        <v>15</v>
      </c>
      <c r="J40" s="121">
        <v>15</v>
      </c>
      <c r="K40" s="272">
        <f t="shared" si="1"/>
        <v>30</v>
      </c>
      <c r="L40" s="121">
        <v>15</v>
      </c>
      <c r="M40" s="121">
        <v>15</v>
      </c>
      <c r="N40" s="121">
        <v>15</v>
      </c>
      <c r="O40" s="272">
        <f t="shared" si="2"/>
        <v>30</v>
      </c>
      <c r="P40" s="121">
        <v>15</v>
      </c>
      <c r="Q40" s="121">
        <v>15</v>
      </c>
      <c r="R40" s="121">
        <v>15</v>
      </c>
      <c r="S40" s="272">
        <f t="shared" si="3"/>
        <v>30</v>
      </c>
      <c r="T40" s="121">
        <v>15</v>
      </c>
      <c r="U40" s="121">
        <v>15</v>
      </c>
      <c r="V40" s="121">
        <v>15</v>
      </c>
      <c r="W40" s="272">
        <f t="shared" si="4"/>
        <v>30</v>
      </c>
      <c r="X40" s="121">
        <v>15</v>
      </c>
      <c r="Y40" s="121">
        <v>15</v>
      </c>
      <c r="Z40" s="121">
        <v>15</v>
      </c>
      <c r="AA40" s="272">
        <f t="shared" si="5"/>
        <v>30</v>
      </c>
    </row>
    <row r="41" spans="1:27" x14ac:dyDescent="0.3">
      <c r="A41" s="270" t="str">
        <f>'SUB. EN'!A41</f>
        <v/>
      </c>
      <c r="B41" s="270" t="str">
        <f>'SUB. EN'!B41</f>
        <v/>
      </c>
      <c r="C41" s="271" t="str">
        <f>'SUB. EN'!C41</f>
        <v/>
      </c>
      <c r="D41" s="121">
        <v>15</v>
      </c>
      <c r="E41" s="121">
        <v>15</v>
      </c>
      <c r="F41" s="121">
        <v>15</v>
      </c>
      <c r="G41" s="272">
        <f t="shared" si="0"/>
        <v>30</v>
      </c>
      <c r="H41" s="121">
        <v>15</v>
      </c>
      <c r="I41" s="121">
        <v>15</v>
      </c>
      <c r="J41" s="121">
        <v>15</v>
      </c>
      <c r="K41" s="272">
        <f t="shared" si="1"/>
        <v>30</v>
      </c>
      <c r="L41" s="121">
        <v>15</v>
      </c>
      <c r="M41" s="121">
        <v>15</v>
      </c>
      <c r="N41" s="121">
        <v>15</v>
      </c>
      <c r="O41" s="272">
        <f t="shared" si="2"/>
        <v>30</v>
      </c>
      <c r="P41" s="121">
        <v>15</v>
      </c>
      <c r="Q41" s="121">
        <v>15</v>
      </c>
      <c r="R41" s="121">
        <v>15</v>
      </c>
      <c r="S41" s="272">
        <f t="shared" si="3"/>
        <v>30</v>
      </c>
      <c r="T41" s="121">
        <v>15</v>
      </c>
      <c r="U41" s="121">
        <v>15</v>
      </c>
      <c r="V41" s="121">
        <v>15</v>
      </c>
      <c r="W41" s="272">
        <f t="shared" si="4"/>
        <v>30</v>
      </c>
      <c r="X41" s="121">
        <v>15</v>
      </c>
      <c r="Y41" s="121">
        <v>15</v>
      </c>
      <c r="Z41" s="121">
        <v>15</v>
      </c>
      <c r="AA41" s="272">
        <f t="shared" si="5"/>
        <v>30</v>
      </c>
    </row>
    <row r="42" spans="1:27" x14ac:dyDescent="0.3">
      <c r="A42" s="270" t="str">
        <f>'SUB. EN'!A42</f>
        <v/>
      </c>
      <c r="B42" s="270" t="str">
        <f>'SUB. EN'!B42</f>
        <v/>
      </c>
      <c r="C42" s="271" t="str">
        <f>'SUB. EN'!C42</f>
        <v/>
      </c>
      <c r="D42" s="121">
        <v>15</v>
      </c>
      <c r="E42" s="121">
        <v>15</v>
      </c>
      <c r="F42" s="121">
        <v>15</v>
      </c>
      <c r="G42" s="272">
        <f t="shared" si="0"/>
        <v>30</v>
      </c>
      <c r="H42" s="121">
        <v>15</v>
      </c>
      <c r="I42" s="121">
        <v>15</v>
      </c>
      <c r="J42" s="121">
        <v>15</v>
      </c>
      <c r="K42" s="272">
        <f t="shared" si="1"/>
        <v>30</v>
      </c>
      <c r="L42" s="121">
        <v>15</v>
      </c>
      <c r="M42" s="121">
        <v>15</v>
      </c>
      <c r="N42" s="121">
        <v>15</v>
      </c>
      <c r="O42" s="272">
        <f t="shared" si="2"/>
        <v>30</v>
      </c>
      <c r="P42" s="121">
        <v>15</v>
      </c>
      <c r="Q42" s="121">
        <v>15</v>
      </c>
      <c r="R42" s="121">
        <v>15</v>
      </c>
      <c r="S42" s="272">
        <f t="shared" si="3"/>
        <v>30</v>
      </c>
      <c r="T42" s="121">
        <v>15</v>
      </c>
      <c r="U42" s="121">
        <v>15</v>
      </c>
      <c r="V42" s="121">
        <v>15</v>
      </c>
      <c r="W42" s="272">
        <f t="shared" si="4"/>
        <v>30</v>
      </c>
      <c r="X42" s="121">
        <v>15</v>
      </c>
      <c r="Y42" s="121">
        <v>15</v>
      </c>
      <c r="Z42" s="121">
        <v>15</v>
      </c>
      <c r="AA42" s="272">
        <f t="shared" si="5"/>
        <v>30</v>
      </c>
    </row>
    <row r="43" spans="1:27" x14ac:dyDescent="0.3">
      <c r="A43" s="270" t="str">
        <f>'SUB. EN'!A43</f>
        <v/>
      </c>
      <c r="B43" s="270" t="str">
        <f>'SUB. EN'!B43</f>
        <v/>
      </c>
      <c r="C43" s="271" t="str">
        <f>'SUB. EN'!C43</f>
        <v/>
      </c>
      <c r="D43" s="121">
        <v>15</v>
      </c>
      <c r="E43" s="121">
        <v>15</v>
      </c>
      <c r="F43" s="121">
        <v>15</v>
      </c>
      <c r="G43" s="272">
        <f t="shared" si="0"/>
        <v>30</v>
      </c>
      <c r="H43" s="121">
        <v>15</v>
      </c>
      <c r="I43" s="121">
        <v>15</v>
      </c>
      <c r="J43" s="121">
        <v>15</v>
      </c>
      <c r="K43" s="272">
        <f t="shared" si="1"/>
        <v>30</v>
      </c>
      <c r="L43" s="121">
        <v>15</v>
      </c>
      <c r="M43" s="121">
        <v>15</v>
      </c>
      <c r="N43" s="121">
        <v>15</v>
      </c>
      <c r="O43" s="272">
        <f t="shared" si="2"/>
        <v>30</v>
      </c>
      <c r="P43" s="121">
        <v>15</v>
      </c>
      <c r="Q43" s="121">
        <v>15</v>
      </c>
      <c r="R43" s="121">
        <v>15</v>
      </c>
      <c r="S43" s="272">
        <f t="shared" si="3"/>
        <v>30</v>
      </c>
      <c r="T43" s="121">
        <v>15</v>
      </c>
      <c r="U43" s="121">
        <v>15</v>
      </c>
      <c r="V43" s="121">
        <v>15</v>
      </c>
      <c r="W43" s="272">
        <f t="shared" si="4"/>
        <v>30</v>
      </c>
      <c r="X43" s="121">
        <v>15</v>
      </c>
      <c r="Y43" s="121">
        <v>15</v>
      </c>
      <c r="Z43" s="121">
        <v>15</v>
      </c>
      <c r="AA43" s="272">
        <f t="shared" si="5"/>
        <v>30</v>
      </c>
    </row>
    <row r="44" spans="1:27" x14ac:dyDescent="0.3">
      <c r="A44" s="270" t="str">
        <f>'SUB. EN'!A44</f>
        <v/>
      </c>
      <c r="B44" s="270" t="str">
        <f>'SUB. EN'!B44</f>
        <v/>
      </c>
      <c r="C44" s="271" t="str">
        <f>'SUB. EN'!C44</f>
        <v/>
      </c>
      <c r="D44" s="121"/>
      <c r="E44" s="121"/>
      <c r="F44" s="121"/>
      <c r="G44" s="272" t="str">
        <f t="shared" si="0"/>
        <v/>
      </c>
      <c r="H44" s="121"/>
      <c r="I44" s="121"/>
      <c r="J44" s="121"/>
      <c r="K44" s="272" t="str">
        <f t="shared" si="1"/>
        <v/>
      </c>
      <c r="L44" s="121"/>
      <c r="M44" s="121"/>
      <c r="N44" s="121"/>
      <c r="O44" s="272" t="str">
        <f t="shared" si="2"/>
        <v/>
      </c>
      <c r="P44" s="121"/>
      <c r="Q44" s="121"/>
      <c r="R44" s="121"/>
      <c r="S44" s="272" t="str">
        <f t="shared" si="3"/>
        <v/>
      </c>
      <c r="T44" s="121"/>
      <c r="U44" s="121"/>
      <c r="V44" s="121"/>
      <c r="W44" s="272" t="str">
        <f t="shared" si="4"/>
        <v/>
      </c>
      <c r="X44" s="121"/>
      <c r="Y44" s="121"/>
      <c r="Z44" s="121"/>
      <c r="AA44" s="272" t="str">
        <f t="shared" si="5"/>
        <v/>
      </c>
    </row>
    <row r="45" spans="1:27" x14ac:dyDescent="0.3">
      <c r="A45" s="270" t="str">
        <f>'SUB. EN'!A45</f>
        <v/>
      </c>
      <c r="B45" s="270" t="str">
        <f>'SUB. EN'!B45</f>
        <v/>
      </c>
      <c r="C45" s="271" t="str">
        <f>'SUB. EN'!C45</f>
        <v/>
      </c>
      <c r="D45" s="121"/>
      <c r="E45" s="121"/>
      <c r="F45" s="121"/>
      <c r="G45" s="272" t="str">
        <f t="shared" si="0"/>
        <v/>
      </c>
      <c r="H45" s="121"/>
      <c r="I45" s="121"/>
      <c r="J45" s="121"/>
      <c r="K45" s="272" t="str">
        <f t="shared" si="1"/>
        <v/>
      </c>
      <c r="L45" s="121"/>
      <c r="M45" s="121"/>
      <c r="N45" s="121"/>
      <c r="O45" s="272" t="str">
        <f t="shared" si="2"/>
        <v/>
      </c>
      <c r="P45" s="121"/>
      <c r="Q45" s="121"/>
      <c r="R45" s="121"/>
      <c r="S45" s="272" t="str">
        <f t="shared" si="3"/>
        <v/>
      </c>
      <c r="T45" s="121"/>
      <c r="U45" s="121"/>
      <c r="V45" s="121"/>
      <c r="W45" s="272" t="str">
        <f t="shared" si="4"/>
        <v/>
      </c>
      <c r="X45" s="121"/>
      <c r="Y45" s="121"/>
      <c r="Z45" s="121"/>
      <c r="AA45" s="272" t="str">
        <f t="shared" si="5"/>
        <v/>
      </c>
    </row>
    <row r="46" spans="1:27" x14ac:dyDescent="0.3">
      <c r="A46" s="270" t="str">
        <f>'SUB. EN'!A46</f>
        <v/>
      </c>
      <c r="B46" s="270" t="str">
        <f>'SUB. EN'!B46</f>
        <v/>
      </c>
      <c r="C46" s="271" t="str">
        <f>'SUB. EN'!C46</f>
        <v/>
      </c>
      <c r="D46" s="121"/>
      <c r="E46" s="121"/>
      <c r="F46" s="121"/>
      <c r="G46" s="272" t="str">
        <f t="shared" si="0"/>
        <v/>
      </c>
      <c r="H46" s="121"/>
      <c r="I46" s="121"/>
      <c r="J46" s="121"/>
      <c r="K46" s="272" t="str">
        <f t="shared" si="1"/>
        <v/>
      </c>
      <c r="L46" s="121"/>
      <c r="M46" s="121"/>
      <c r="N46" s="121"/>
      <c r="O46" s="272" t="str">
        <f t="shared" si="2"/>
        <v/>
      </c>
      <c r="P46" s="121"/>
      <c r="Q46" s="121"/>
      <c r="R46" s="121"/>
      <c r="S46" s="272" t="str">
        <f t="shared" si="3"/>
        <v/>
      </c>
      <c r="T46" s="121"/>
      <c r="U46" s="121"/>
      <c r="V46" s="121"/>
      <c r="W46" s="272" t="str">
        <f t="shared" si="4"/>
        <v/>
      </c>
      <c r="X46" s="121"/>
      <c r="Y46" s="121"/>
      <c r="Z46" s="121"/>
      <c r="AA46" s="272" t="str">
        <f t="shared" si="5"/>
        <v/>
      </c>
    </row>
    <row r="47" spans="1:27" x14ac:dyDescent="0.3">
      <c r="A47" s="270" t="str">
        <f>'SUB. EN'!A47</f>
        <v/>
      </c>
      <c r="B47" s="270" t="str">
        <f>'SUB. EN'!B47</f>
        <v/>
      </c>
      <c r="C47" s="271" t="str">
        <f>'SUB. EN'!C47</f>
        <v/>
      </c>
      <c r="D47" s="121"/>
      <c r="E47" s="121"/>
      <c r="F47" s="121"/>
      <c r="G47" s="272" t="str">
        <f t="shared" si="0"/>
        <v/>
      </c>
      <c r="H47" s="121"/>
      <c r="I47" s="121"/>
      <c r="J47" s="121"/>
      <c r="K47" s="272" t="str">
        <f t="shared" si="1"/>
        <v/>
      </c>
      <c r="L47" s="121"/>
      <c r="M47" s="121"/>
      <c r="N47" s="121"/>
      <c r="O47" s="272" t="str">
        <f t="shared" si="2"/>
        <v/>
      </c>
      <c r="P47" s="121"/>
      <c r="Q47" s="121"/>
      <c r="R47" s="121"/>
      <c r="S47" s="272" t="str">
        <f t="shared" si="3"/>
        <v/>
      </c>
      <c r="T47" s="121"/>
      <c r="U47" s="121"/>
      <c r="V47" s="121"/>
      <c r="W47" s="272" t="str">
        <f t="shared" si="4"/>
        <v/>
      </c>
      <c r="X47" s="121"/>
      <c r="Y47" s="121"/>
      <c r="Z47" s="121"/>
      <c r="AA47" s="272" t="str">
        <f t="shared" si="5"/>
        <v/>
      </c>
    </row>
  </sheetData>
  <sheetProtection algorithmName="SHA-512" hashValue="PlxQsctaEkjbP5dKQVqt3XqcfwBa9KXMTTamHyq0aXigRm0FgTti9xst1QPG6SVrCJtjdoUT/XL4WDtvZ7QVLg==" saltValue="FB+b+LyOLuRbb8+S0DC0GA==" spinCount="100000" sheet="1" objects="1" scenarios="1"/>
  <mergeCells count="15">
    <mergeCell ref="P3:S3"/>
    <mergeCell ref="T3:W3"/>
    <mergeCell ref="X3:AA3"/>
    <mergeCell ref="A4:A5"/>
    <mergeCell ref="B4:B5"/>
    <mergeCell ref="A1:C3"/>
    <mergeCell ref="D1:K1"/>
    <mergeCell ref="L1:S1"/>
    <mergeCell ref="T1:AA1"/>
    <mergeCell ref="D2:K2"/>
    <mergeCell ref="L2:S2"/>
    <mergeCell ref="T2:AA2"/>
    <mergeCell ref="D3:G3"/>
    <mergeCell ref="H3:K3"/>
    <mergeCell ref="L3:O3"/>
  </mergeCells>
  <conditionalFormatting sqref="A6:AA47">
    <cfRule type="expression" dxfId="16" priority="2">
      <formula>MOD(ROW(),2)=1</formula>
    </cfRule>
  </conditionalFormatting>
  <dataValidations count="1">
    <dataValidation type="decimal" allowBlank="1" showInputMessage="1" showErrorMessage="1" sqref="T6:V47 A6:F47 H6:J47 L6:N47 P6:R47 X6:Z47" xr:uid="{3914A349-06A1-49A2-8BAC-B65314E3D659}">
      <formula1>0</formula1>
      <formula2>A$4</formula2>
    </dataValidation>
  </dataValidations>
  <printOptions horizontalCentered="1"/>
  <pageMargins left="0.70866141732283472" right="0.35" top="0.48" bottom="0.35" header="0.31496062992125984" footer="0.31496062992125984"/>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3BE1C-7549-41A3-A3D1-BA382DDA183D}">
  <sheetPr codeName="Sheet11">
    <tabColor rgb="FF7030A0"/>
  </sheetPr>
  <dimension ref="A1:BW48"/>
  <sheetViews>
    <sheetView view="pageBreakPreview" topLeftCell="AH3" zoomScaleNormal="100" zoomScaleSheetLayoutView="100" workbookViewId="0">
      <selection activeCell="BT6" sqref="BT6:BV43"/>
    </sheetView>
  </sheetViews>
  <sheetFormatPr defaultRowHeight="14.4" x14ac:dyDescent="0.3"/>
  <cols>
    <col min="1" max="1" width="5.44140625" bestFit="1" customWidth="1"/>
    <col min="2" max="2" width="5.6640625" bestFit="1" customWidth="1"/>
    <col min="3" max="3" width="23" style="132" customWidth="1"/>
    <col min="4" max="14" width="4.33203125" customWidth="1"/>
    <col min="15" max="15" width="5.109375" customWidth="1"/>
    <col min="16" max="63" width="4.6640625" customWidth="1"/>
    <col min="64" max="75" width="4.88671875" customWidth="1"/>
  </cols>
  <sheetData>
    <row r="1" spans="1:75" s="33" customFormat="1" ht="20.25" customHeight="1" x14ac:dyDescent="0.3">
      <c r="A1" s="518" t="s">
        <v>791</v>
      </c>
      <c r="B1" s="518"/>
      <c r="C1" s="518"/>
      <c r="D1" s="493" t="s">
        <v>742</v>
      </c>
      <c r="E1" s="493"/>
      <c r="F1" s="493"/>
      <c r="G1" s="493"/>
      <c r="H1" s="493"/>
      <c r="I1" s="493"/>
      <c r="J1" s="493"/>
      <c r="K1" s="493"/>
      <c r="L1" s="493"/>
      <c r="M1" s="493"/>
      <c r="N1" s="493"/>
      <c r="O1" s="493"/>
      <c r="P1" s="493" t="s">
        <v>742</v>
      </c>
      <c r="Q1" s="493"/>
      <c r="R1" s="493"/>
      <c r="S1" s="493"/>
      <c r="T1" s="493"/>
      <c r="U1" s="493"/>
      <c r="V1" s="493"/>
      <c r="W1" s="493"/>
      <c r="X1" s="493"/>
      <c r="Y1" s="493"/>
      <c r="Z1" s="493"/>
      <c r="AA1" s="493"/>
      <c r="AB1" s="493" t="s">
        <v>742</v>
      </c>
      <c r="AC1" s="493"/>
      <c r="AD1" s="493"/>
      <c r="AE1" s="493"/>
      <c r="AF1" s="493"/>
      <c r="AG1" s="493"/>
      <c r="AH1" s="493"/>
      <c r="AI1" s="493"/>
      <c r="AJ1" s="493"/>
      <c r="AK1" s="493"/>
      <c r="AL1" s="493"/>
      <c r="AM1" s="493"/>
      <c r="AN1" s="493" t="s">
        <v>742</v>
      </c>
      <c r="AO1" s="493"/>
      <c r="AP1" s="493"/>
      <c r="AQ1" s="493"/>
      <c r="AR1" s="493"/>
      <c r="AS1" s="493"/>
      <c r="AT1" s="493"/>
      <c r="AU1" s="493"/>
      <c r="AV1" s="493"/>
      <c r="AW1" s="493"/>
      <c r="AX1" s="493"/>
      <c r="AY1" s="493"/>
      <c r="AZ1" s="493" t="s">
        <v>742</v>
      </c>
      <c r="BA1" s="493"/>
      <c r="BB1" s="493"/>
      <c r="BC1" s="493"/>
      <c r="BD1" s="493"/>
      <c r="BE1" s="493"/>
      <c r="BF1" s="493"/>
      <c r="BG1" s="493"/>
      <c r="BH1" s="493"/>
      <c r="BI1" s="493"/>
      <c r="BJ1" s="493"/>
      <c r="BK1" s="493"/>
      <c r="BL1" s="493" t="s">
        <v>742</v>
      </c>
      <c r="BM1" s="493"/>
      <c r="BN1" s="493"/>
      <c r="BO1" s="493"/>
      <c r="BP1" s="493"/>
      <c r="BQ1" s="493"/>
      <c r="BR1" s="493"/>
      <c r="BS1" s="493"/>
      <c r="BT1" s="493"/>
      <c r="BU1" s="493"/>
      <c r="BV1" s="493"/>
      <c r="BW1" s="493"/>
    </row>
    <row r="2" spans="1:75" s="33" customFormat="1" ht="20.25" customHeight="1" x14ac:dyDescent="0.35">
      <c r="A2" s="518"/>
      <c r="B2" s="518"/>
      <c r="C2" s="518"/>
      <c r="D2" s="489" t="str">
        <f>'STUDENT DETAILS'!$J$1</f>
        <v/>
      </c>
      <c r="E2" s="489"/>
      <c r="F2" s="489"/>
      <c r="G2" s="489"/>
      <c r="H2" s="489"/>
      <c r="I2" s="489"/>
      <c r="J2" s="489"/>
      <c r="K2" s="489"/>
      <c r="L2" s="489"/>
      <c r="M2" s="489"/>
      <c r="N2" s="489"/>
      <c r="O2" s="489"/>
      <c r="P2" s="489" t="str">
        <f>'STUDENT DETAILS'!$J$1</f>
        <v/>
      </c>
      <c r="Q2" s="489"/>
      <c r="R2" s="489"/>
      <c r="S2" s="489"/>
      <c r="T2" s="489"/>
      <c r="U2" s="489"/>
      <c r="V2" s="489"/>
      <c r="W2" s="489"/>
      <c r="X2" s="489"/>
      <c r="Y2" s="489"/>
      <c r="Z2" s="489"/>
      <c r="AA2" s="489"/>
      <c r="AB2" s="489" t="str">
        <f>'STUDENT DETAILS'!$J$1</f>
        <v/>
      </c>
      <c r="AC2" s="489"/>
      <c r="AD2" s="489"/>
      <c r="AE2" s="489"/>
      <c r="AF2" s="489"/>
      <c r="AG2" s="489"/>
      <c r="AH2" s="489"/>
      <c r="AI2" s="489"/>
      <c r="AJ2" s="489"/>
      <c r="AK2" s="489"/>
      <c r="AL2" s="489"/>
      <c r="AM2" s="489"/>
      <c r="AN2" s="489" t="str">
        <f>'STUDENT DETAILS'!$J$1</f>
        <v/>
      </c>
      <c r="AO2" s="489"/>
      <c r="AP2" s="489"/>
      <c r="AQ2" s="489"/>
      <c r="AR2" s="489"/>
      <c r="AS2" s="489"/>
      <c r="AT2" s="489"/>
      <c r="AU2" s="489"/>
      <c r="AV2" s="489"/>
      <c r="AW2" s="489"/>
      <c r="AX2" s="489"/>
      <c r="AY2" s="489"/>
      <c r="AZ2" s="489" t="str">
        <f>'STUDENT DETAILS'!$J$1</f>
        <v/>
      </c>
      <c r="BA2" s="489"/>
      <c r="BB2" s="489"/>
      <c r="BC2" s="489"/>
      <c r="BD2" s="489"/>
      <c r="BE2" s="489"/>
      <c r="BF2" s="489"/>
      <c r="BG2" s="489"/>
      <c r="BH2" s="489"/>
      <c r="BI2" s="489"/>
      <c r="BJ2" s="489"/>
      <c r="BK2" s="489"/>
      <c r="BL2" s="489" t="str">
        <f>'STUDENT DETAILS'!$J$1</f>
        <v/>
      </c>
      <c r="BM2" s="489"/>
      <c r="BN2" s="489"/>
      <c r="BO2" s="489"/>
      <c r="BP2" s="489"/>
      <c r="BQ2" s="489"/>
      <c r="BR2" s="489"/>
      <c r="BS2" s="489"/>
      <c r="BT2" s="489"/>
      <c r="BU2" s="489"/>
      <c r="BV2" s="489"/>
      <c r="BW2" s="489"/>
    </row>
    <row r="3" spans="1:75" s="33" customFormat="1" ht="18.75" customHeight="1" x14ac:dyDescent="0.3">
      <c r="A3" s="519"/>
      <c r="B3" s="519"/>
      <c r="C3" s="519"/>
      <c r="D3" s="490" t="str">
        <f>PWT!D5</f>
        <v>ENGLISH</v>
      </c>
      <c r="E3" s="490"/>
      <c r="F3" s="490"/>
      <c r="G3" s="490"/>
      <c r="H3" s="490"/>
      <c r="I3" s="490"/>
      <c r="J3" s="490"/>
      <c r="K3" s="490"/>
      <c r="L3" s="490"/>
      <c r="M3" s="490"/>
      <c r="N3" s="490"/>
      <c r="O3" s="490"/>
      <c r="P3" s="512" t="str">
        <f>PWT!E5</f>
        <v>HINDI</v>
      </c>
      <c r="Q3" s="512"/>
      <c r="R3" s="512"/>
      <c r="S3" s="512"/>
      <c r="T3" s="512"/>
      <c r="U3" s="512"/>
      <c r="V3" s="512"/>
      <c r="W3" s="512"/>
      <c r="X3" s="512"/>
      <c r="Y3" s="512"/>
      <c r="Z3" s="512"/>
      <c r="AA3" s="513"/>
      <c r="AB3" s="524" t="e">
        <f>PWT!#REF!</f>
        <v>#REF!</v>
      </c>
      <c r="AC3" s="512"/>
      <c r="AD3" s="512"/>
      <c r="AE3" s="512"/>
      <c r="AF3" s="512"/>
      <c r="AG3" s="512"/>
      <c r="AH3" s="512"/>
      <c r="AI3" s="512"/>
      <c r="AJ3" s="512"/>
      <c r="AK3" s="512"/>
      <c r="AL3" s="512"/>
      <c r="AM3" s="513"/>
      <c r="AN3" s="524" t="str">
        <f>PWT!F5</f>
        <v>MATHS</v>
      </c>
      <c r="AO3" s="512"/>
      <c r="AP3" s="512"/>
      <c r="AQ3" s="512"/>
      <c r="AR3" s="512"/>
      <c r="AS3" s="512"/>
      <c r="AT3" s="512"/>
      <c r="AU3" s="512"/>
      <c r="AV3" s="512"/>
      <c r="AW3" s="512"/>
      <c r="AX3" s="512"/>
      <c r="AY3" s="513"/>
      <c r="AZ3" s="524" t="str">
        <f>PWT!G5</f>
        <v>SCIENCE</v>
      </c>
      <c r="BA3" s="512"/>
      <c r="BB3" s="512"/>
      <c r="BC3" s="512"/>
      <c r="BD3" s="512"/>
      <c r="BE3" s="512"/>
      <c r="BF3" s="512"/>
      <c r="BG3" s="512"/>
      <c r="BH3" s="512"/>
      <c r="BI3" s="512"/>
      <c r="BJ3" s="512"/>
      <c r="BK3" s="513"/>
      <c r="BL3" s="525" t="str">
        <f>PWT!H5</f>
        <v>Social Studies</v>
      </c>
      <c r="BM3" s="526"/>
      <c r="BN3" s="526"/>
      <c r="BO3" s="526"/>
      <c r="BP3" s="526"/>
      <c r="BQ3" s="526"/>
      <c r="BR3" s="526"/>
      <c r="BS3" s="526"/>
      <c r="BT3" s="526"/>
      <c r="BU3" s="526"/>
      <c r="BV3" s="526"/>
      <c r="BW3" s="527"/>
    </row>
    <row r="4" spans="1:75" s="2" customFormat="1" ht="23.4" customHeight="1" x14ac:dyDescent="0.3">
      <c r="A4" s="514" t="s">
        <v>771</v>
      </c>
      <c r="B4" s="516" t="s">
        <v>775</v>
      </c>
      <c r="C4" s="266" t="s">
        <v>772</v>
      </c>
      <c r="D4" s="267">
        <v>10</v>
      </c>
      <c r="E4" s="267">
        <v>10</v>
      </c>
      <c r="F4" s="267">
        <v>10</v>
      </c>
      <c r="G4" s="267">
        <v>10</v>
      </c>
      <c r="H4" s="267">
        <v>10</v>
      </c>
      <c r="I4" s="267">
        <v>10</v>
      </c>
      <c r="J4" s="267">
        <v>10</v>
      </c>
      <c r="K4" s="267">
        <v>10</v>
      </c>
      <c r="L4" s="267">
        <v>10</v>
      </c>
      <c r="M4" s="267">
        <v>10</v>
      </c>
      <c r="N4" s="267">
        <v>10</v>
      </c>
      <c r="O4" s="267">
        <v>10</v>
      </c>
      <c r="P4" s="267">
        <v>10</v>
      </c>
      <c r="Q4" s="267">
        <v>10</v>
      </c>
      <c r="R4" s="267">
        <v>10</v>
      </c>
      <c r="S4" s="267">
        <v>10</v>
      </c>
      <c r="T4" s="267">
        <v>10</v>
      </c>
      <c r="U4" s="267">
        <v>10</v>
      </c>
      <c r="V4" s="267">
        <v>10</v>
      </c>
      <c r="W4" s="267">
        <v>10</v>
      </c>
      <c r="X4" s="267">
        <v>10</v>
      </c>
      <c r="Y4" s="267">
        <v>10</v>
      </c>
      <c r="Z4" s="267">
        <v>10</v>
      </c>
      <c r="AA4" s="267">
        <v>10</v>
      </c>
      <c r="AB4" s="267">
        <v>10</v>
      </c>
      <c r="AC4" s="267">
        <v>10</v>
      </c>
      <c r="AD4" s="267">
        <v>10</v>
      </c>
      <c r="AE4" s="267">
        <v>10</v>
      </c>
      <c r="AF4" s="267">
        <v>10</v>
      </c>
      <c r="AG4" s="267">
        <v>10</v>
      </c>
      <c r="AH4" s="267">
        <v>10</v>
      </c>
      <c r="AI4" s="267">
        <v>10</v>
      </c>
      <c r="AJ4" s="267">
        <v>10</v>
      </c>
      <c r="AK4" s="267">
        <v>10</v>
      </c>
      <c r="AL4" s="267">
        <v>10</v>
      </c>
      <c r="AM4" s="267">
        <v>10</v>
      </c>
      <c r="AN4" s="267">
        <v>10</v>
      </c>
      <c r="AO4" s="267">
        <v>10</v>
      </c>
      <c r="AP4" s="267">
        <v>10</v>
      </c>
      <c r="AQ4" s="267">
        <v>10</v>
      </c>
      <c r="AR4" s="267">
        <v>10</v>
      </c>
      <c r="AS4" s="267">
        <v>10</v>
      </c>
      <c r="AT4" s="267">
        <v>10</v>
      </c>
      <c r="AU4" s="267">
        <v>10</v>
      </c>
      <c r="AV4" s="267">
        <v>10</v>
      </c>
      <c r="AW4" s="267">
        <v>10</v>
      </c>
      <c r="AX4" s="267">
        <v>10</v>
      </c>
      <c r="AY4" s="267">
        <v>10</v>
      </c>
      <c r="AZ4" s="267">
        <v>10</v>
      </c>
      <c r="BA4" s="267">
        <v>10</v>
      </c>
      <c r="BB4" s="267">
        <v>10</v>
      </c>
      <c r="BC4" s="267">
        <v>10</v>
      </c>
      <c r="BD4" s="267">
        <v>10</v>
      </c>
      <c r="BE4" s="267">
        <v>10</v>
      </c>
      <c r="BF4" s="267">
        <v>10</v>
      </c>
      <c r="BG4" s="267">
        <v>10</v>
      </c>
      <c r="BH4" s="267">
        <v>10</v>
      </c>
      <c r="BI4" s="267">
        <v>10</v>
      </c>
      <c r="BJ4" s="267">
        <v>10</v>
      </c>
      <c r="BK4" s="267">
        <v>10</v>
      </c>
      <c r="BL4" s="267">
        <v>10</v>
      </c>
      <c r="BM4" s="267">
        <v>10</v>
      </c>
      <c r="BN4" s="267">
        <v>10</v>
      </c>
      <c r="BO4" s="267">
        <v>10</v>
      </c>
      <c r="BP4" s="267">
        <v>10</v>
      </c>
      <c r="BQ4" s="267">
        <v>10</v>
      </c>
      <c r="BR4" s="267">
        <v>10</v>
      </c>
      <c r="BS4" s="267">
        <v>10</v>
      </c>
      <c r="BT4" s="267">
        <v>10</v>
      </c>
      <c r="BU4" s="267">
        <v>10</v>
      </c>
      <c r="BV4" s="267">
        <v>10</v>
      </c>
      <c r="BW4" s="267">
        <v>10</v>
      </c>
    </row>
    <row r="5" spans="1:75" s="2" customFormat="1" ht="54.6" customHeight="1" x14ac:dyDescent="0.3">
      <c r="A5" s="515"/>
      <c r="B5" s="517"/>
      <c r="C5" s="268" t="s">
        <v>745</v>
      </c>
      <c r="D5" s="269" t="s">
        <v>788</v>
      </c>
      <c r="E5" s="269" t="s">
        <v>789</v>
      </c>
      <c r="F5" s="269" t="s">
        <v>784</v>
      </c>
      <c r="G5" s="122" t="s">
        <v>790</v>
      </c>
      <c r="H5" s="269" t="s">
        <v>792</v>
      </c>
      <c r="I5" s="269" t="s">
        <v>793</v>
      </c>
      <c r="J5" s="269" t="s">
        <v>794</v>
      </c>
      <c r="K5" s="122" t="s">
        <v>790</v>
      </c>
      <c r="L5" s="269" t="s">
        <v>785</v>
      </c>
      <c r="M5" s="269" t="s">
        <v>786</v>
      </c>
      <c r="N5" s="269" t="s">
        <v>795</v>
      </c>
      <c r="O5" s="122" t="s">
        <v>790</v>
      </c>
      <c r="P5" s="269" t="s">
        <v>788</v>
      </c>
      <c r="Q5" s="269" t="s">
        <v>789</v>
      </c>
      <c r="R5" s="269" t="s">
        <v>784</v>
      </c>
      <c r="S5" s="122" t="s">
        <v>790</v>
      </c>
      <c r="T5" s="269" t="s">
        <v>792</v>
      </c>
      <c r="U5" s="269" t="s">
        <v>793</v>
      </c>
      <c r="V5" s="269" t="s">
        <v>794</v>
      </c>
      <c r="W5" s="122" t="s">
        <v>790</v>
      </c>
      <c r="X5" s="269" t="s">
        <v>785</v>
      </c>
      <c r="Y5" s="269" t="s">
        <v>786</v>
      </c>
      <c r="Z5" s="269" t="s">
        <v>795</v>
      </c>
      <c r="AA5" s="122" t="s">
        <v>790</v>
      </c>
      <c r="AB5" s="269" t="s">
        <v>788</v>
      </c>
      <c r="AC5" s="269" t="s">
        <v>789</v>
      </c>
      <c r="AD5" s="269" t="s">
        <v>784</v>
      </c>
      <c r="AE5" s="122" t="s">
        <v>790</v>
      </c>
      <c r="AF5" s="269" t="s">
        <v>792</v>
      </c>
      <c r="AG5" s="269" t="s">
        <v>793</v>
      </c>
      <c r="AH5" s="269" t="s">
        <v>794</v>
      </c>
      <c r="AI5" s="122" t="s">
        <v>790</v>
      </c>
      <c r="AJ5" s="269" t="s">
        <v>785</v>
      </c>
      <c r="AK5" s="269" t="s">
        <v>786</v>
      </c>
      <c r="AL5" s="269" t="s">
        <v>795</v>
      </c>
      <c r="AM5" s="122" t="s">
        <v>790</v>
      </c>
      <c r="AN5" s="269" t="s">
        <v>788</v>
      </c>
      <c r="AO5" s="269" t="s">
        <v>789</v>
      </c>
      <c r="AP5" s="269" t="s">
        <v>784</v>
      </c>
      <c r="AQ5" s="122" t="s">
        <v>790</v>
      </c>
      <c r="AR5" s="269" t="s">
        <v>792</v>
      </c>
      <c r="AS5" s="269" t="s">
        <v>793</v>
      </c>
      <c r="AT5" s="269" t="s">
        <v>794</v>
      </c>
      <c r="AU5" s="122" t="s">
        <v>790</v>
      </c>
      <c r="AV5" s="269" t="s">
        <v>785</v>
      </c>
      <c r="AW5" s="269" t="s">
        <v>786</v>
      </c>
      <c r="AX5" s="269" t="s">
        <v>795</v>
      </c>
      <c r="AY5" s="122" t="s">
        <v>790</v>
      </c>
      <c r="AZ5" s="269" t="s">
        <v>788</v>
      </c>
      <c r="BA5" s="269" t="s">
        <v>789</v>
      </c>
      <c r="BB5" s="269" t="s">
        <v>784</v>
      </c>
      <c r="BC5" s="122" t="s">
        <v>790</v>
      </c>
      <c r="BD5" s="269" t="s">
        <v>792</v>
      </c>
      <c r="BE5" s="269" t="s">
        <v>793</v>
      </c>
      <c r="BF5" s="269" t="s">
        <v>794</v>
      </c>
      <c r="BG5" s="122" t="s">
        <v>790</v>
      </c>
      <c r="BH5" s="269" t="s">
        <v>785</v>
      </c>
      <c r="BI5" s="269" t="s">
        <v>786</v>
      </c>
      <c r="BJ5" s="269" t="s">
        <v>795</v>
      </c>
      <c r="BK5" s="122" t="s">
        <v>790</v>
      </c>
      <c r="BL5" s="269" t="s">
        <v>788</v>
      </c>
      <c r="BM5" s="269" t="s">
        <v>789</v>
      </c>
      <c r="BN5" s="269" t="s">
        <v>784</v>
      </c>
      <c r="BO5" s="122" t="s">
        <v>790</v>
      </c>
      <c r="BP5" s="269" t="s">
        <v>792</v>
      </c>
      <c r="BQ5" s="269" t="s">
        <v>793</v>
      </c>
      <c r="BR5" s="269" t="s">
        <v>794</v>
      </c>
      <c r="BS5" s="122" t="s">
        <v>790</v>
      </c>
      <c r="BT5" s="269" t="s">
        <v>785</v>
      </c>
      <c r="BU5" s="269" t="s">
        <v>786</v>
      </c>
      <c r="BV5" s="269" t="s">
        <v>795</v>
      </c>
      <c r="BW5" s="122" t="s">
        <v>790</v>
      </c>
    </row>
    <row r="6" spans="1:75" x14ac:dyDescent="0.3">
      <c r="A6" s="270">
        <f>'SUB. EN'!A6</f>
        <v>1</v>
      </c>
      <c r="B6" s="270" t="str">
        <f>'SUB. EN'!B6</f>
        <v/>
      </c>
      <c r="C6" s="271" t="str">
        <f>'SUB. EN'!C6</f>
        <v/>
      </c>
      <c r="D6" s="121">
        <v>10</v>
      </c>
      <c r="E6" s="121">
        <v>10</v>
      </c>
      <c r="F6" s="121">
        <v>10</v>
      </c>
      <c r="G6" s="272">
        <f>IFERROR(SUM(LARGE(D6:F6,1),LARGE(D6:F6,2))/2,"")</f>
        <v>10</v>
      </c>
      <c r="H6" s="121">
        <v>10</v>
      </c>
      <c r="I6" s="121">
        <v>10</v>
      </c>
      <c r="J6" s="121">
        <v>10</v>
      </c>
      <c r="K6" s="272">
        <f>IFERROR(SUM(LARGE(H6:J6,1),LARGE(H6:J6,2))/2,"")</f>
        <v>10</v>
      </c>
      <c r="L6" s="121">
        <v>10</v>
      </c>
      <c r="M6" s="121">
        <v>10</v>
      </c>
      <c r="N6" s="121">
        <v>10</v>
      </c>
      <c r="O6" s="272">
        <f>IFERROR(SUM(LARGE(L6:N6,1),LARGE(L6:N6,2))/2,"")</f>
        <v>10</v>
      </c>
      <c r="P6" s="121">
        <v>10</v>
      </c>
      <c r="Q6" s="121">
        <v>10</v>
      </c>
      <c r="R6" s="121">
        <v>10</v>
      </c>
      <c r="S6" s="272">
        <f>IFERROR(SUM(LARGE(P6:R6,1),LARGE(P6:R6,2))/2,"")</f>
        <v>10</v>
      </c>
      <c r="T6" s="121">
        <v>10</v>
      </c>
      <c r="U6" s="121">
        <v>10</v>
      </c>
      <c r="V6" s="121">
        <v>10</v>
      </c>
      <c r="W6" s="272">
        <f>IFERROR(SUM(LARGE(T6:V6,1),LARGE(T6:V6,2))/2,"")</f>
        <v>10</v>
      </c>
      <c r="X6" s="121">
        <v>10</v>
      </c>
      <c r="Y6" s="121">
        <v>10</v>
      </c>
      <c r="Z6" s="121">
        <v>10</v>
      </c>
      <c r="AA6" s="272">
        <f>IFERROR(SUM(LARGE(X6:Z6,1),LARGE(X6:Z6,2))/2,"")</f>
        <v>10</v>
      </c>
      <c r="AB6" s="121">
        <v>10</v>
      </c>
      <c r="AC6" s="121">
        <v>10</v>
      </c>
      <c r="AD6" s="121">
        <v>10</v>
      </c>
      <c r="AE6" s="273">
        <f>IFERROR(SUM(LARGE(AB6:AD6,1),LARGE(AB6:AD6,2))/2,"")</f>
        <v>10</v>
      </c>
      <c r="AF6" s="121">
        <v>10</v>
      </c>
      <c r="AG6" s="121">
        <v>10</v>
      </c>
      <c r="AH6" s="121">
        <v>10</v>
      </c>
      <c r="AI6" s="123">
        <f>IFERROR(SUM(LARGE(AF6:AH6,1),LARGE(AF6:AH6,2))/2,"")</f>
        <v>10</v>
      </c>
      <c r="AJ6" s="121">
        <v>10</v>
      </c>
      <c r="AK6" s="121">
        <v>10</v>
      </c>
      <c r="AL6" s="121">
        <v>10</v>
      </c>
      <c r="AM6" s="273">
        <f>IFERROR(SUM(LARGE(AJ6:AL6,1),LARGE(AJ6:AL6,2))/2,"")</f>
        <v>10</v>
      </c>
      <c r="AN6" s="121">
        <v>10</v>
      </c>
      <c r="AO6" s="121">
        <v>10</v>
      </c>
      <c r="AP6" s="121">
        <v>10</v>
      </c>
      <c r="AQ6" s="273">
        <f>IFERROR(SUM(LARGE(AN6:AP6,1),LARGE(AN6:AP6,2))/2,"")</f>
        <v>10</v>
      </c>
      <c r="AR6" s="121">
        <v>10</v>
      </c>
      <c r="AS6" s="121">
        <v>10</v>
      </c>
      <c r="AT6" s="121">
        <v>10</v>
      </c>
      <c r="AU6" s="273">
        <f>IFERROR(SUM(LARGE(AR6:AT6,1),LARGE(AR6:AT6,2))/2,"")</f>
        <v>10</v>
      </c>
      <c r="AV6" s="121">
        <v>10</v>
      </c>
      <c r="AW6" s="121">
        <v>10</v>
      </c>
      <c r="AX6" s="121">
        <v>10</v>
      </c>
      <c r="AY6" s="273">
        <f>IFERROR(SUM(LARGE(AV6:AX6,1),LARGE(AV6:AX6,2))/2,"")</f>
        <v>10</v>
      </c>
      <c r="AZ6" s="121">
        <v>10</v>
      </c>
      <c r="BA6" s="121">
        <v>10</v>
      </c>
      <c r="BB6" s="121">
        <v>10</v>
      </c>
      <c r="BC6" s="273">
        <f>IFERROR(SUM(LARGE(AZ6:BB6,1),LARGE(AZ6:BB6,2))/2,"")</f>
        <v>10</v>
      </c>
      <c r="BD6" s="121">
        <v>10</v>
      </c>
      <c r="BE6" s="121">
        <v>10</v>
      </c>
      <c r="BF6" s="121">
        <v>10</v>
      </c>
      <c r="BG6" s="273">
        <f>IFERROR(SUM(LARGE(BD6:BF6,1),LARGE(BD6:BF6,2))/2,"")</f>
        <v>10</v>
      </c>
      <c r="BH6" s="121">
        <v>10</v>
      </c>
      <c r="BI6" s="121">
        <v>10</v>
      </c>
      <c r="BJ6" s="121">
        <v>10</v>
      </c>
      <c r="BK6" s="273">
        <f>IFERROR(SUM(LARGE(BH6:BJ6,1),LARGE(BH6:BJ6,2))/2,"")</f>
        <v>10</v>
      </c>
      <c r="BL6" s="121">
        <v>10</v>
      </c>
      <c r="BM6" s="121">
        <v>10</v>
      </c>
      <c r="BN6" s="121">
        <v>10</v>
      </c>
      <c r="BO6" s="273">
        <f>IFERROR(SUM(LARGE(BL6:BN6,1),LARGE(BL6:BN6,2))/2,"")</f>
        <v>10</v>
      </c>
      <c r="BP6" s="121">
        <v>10</v>
      </c>
      <c r="BQ6" s="121">
        <v>10</v>
      </c>
      <c r="BR6" s="121">
        <v>10</v>
      </c>
      <c r="BS6" s="273">
        <f>IFERROR(SUM(LARGE(BP6:BR6,1),LARGE(BP6:BR6,2))/2,"")</f>
        <v>10</v>
      </c>
      <c r="BT6" s="121">
        <v>10</v>
      </c>
      <c r="BU6" s="121">
        <v>10</v>
      </c>
      <c r="BV6" s="121">
        <v>10</v>
      </c>
      <c r="BW6" s="273">
        <f>IFERROR(SUM(LARGE(BT6:BV6,1),LARGE(BT6:BV6,2))/2,"")</f>
        <v>10</v>
      </c>
    </row>
    <row r="7" spans="1:75" x14ac:dyDescent="0.3">
      <c r="A7" s="270" t="str">
        <f>'SUB. EN'!A7</f>
        <v/>
      </c>
      <c r="B7" s="270" t="str">
        <f>'SUB. EN'!B7</f>
        <v/>
      </c>
      <c r="C7" s="271" t="str">
        <f>'SUB. EN'!C7</f>
        <v/>
      </c>
      <c r="D7" s="121">
        <v>10</v>
      </c>
      <c r="E7" s="121">
        <v>10</v>
      </c>
      <c r="F7" s="121">
        <v>10</v>
      </c>
      <c r="G7" s="272">
        <f t="shared" ref="G7:G47" si="0">IFERROR(SUM(LARGE(D7:F7,1),LARGE(D7:F7,2))/2,"")</f>
        <v>10</v>
      </c>
      <c r="H7" s="121">
        <v>10</v>
      </c>
      <c r="I7" s="121">
        <v>10</v>
      </c>
      <c r="J7" s="121">
        <v>10</v>
      </c>
      <c r="K7" s="272">
        <f t="shared" ref="K7:K47" si="1">IFERROR(SUM(LARGE(H7:J7,1),LARGE(H7:J7,2))/2,"")</f>
        <v>10</v>
      </c>
      <c r="L7" s="121">
        <v>10</v>
      </c>
      <c r="M7" s="121">
        <v>10</v>
      </c>
      <c r="N7" s="121">
        <v>10</v>
      </c>
      <c r="O7" s="272">
        <f t="shared" ref="O7:O47" si="2">IFERROR(SUM(LARGE(L7:N7,1),LARGE(L7:N7,2))/2,"")</f>
        <v>10</v>
      </c>
      <c r="P7" s="121">
        <v>10</v>
      </c>
      <c r="Q7" s="121">
        <v>10</v>
      </c>
      <c r="R7" s="121">
        <v>10</v>
      </c>
      <c r="S7" s="272">
        <f t="shared" ref="S7:S47" si="3">IFERROR(SUM(LARGE(P7:R7,1),LARGE(P7:R7,2))/2,"")</f>
        <v>10</v>
      </c>
      <c r="T7" s="121">
        <v>10</v>
      </c>
      <c r="U7" s="121">
        <v>10</v>
      </c>
      <c r="V7" s="121">
        <v>10</v>
      </c>
      <c r="W7" s="272">
        <f t="shared" ref="W7:W47" si="4">IFERROR(SUM(LARGE(T7:V7,1),LARGE(T7:V7,2))/2,"")</f>
        <v>10</v>
      </c>
      <c r="X7" s="121">
        <v>10</v>
      </c>
      <c r="Y7" s="121">
        <v>10</v>
      </c>
      <c r="Z7" s="121">
        <v>10</v>
      </c>
      <c r="AA7" s="272">
        <f t="shared" ref="AA7:AA47" si="5">IFERROR(SUM(LARGE(X7:Z7,1),LARGE(X7:Z7,2))/2,"")</f>
        <v>10</v>
      </c>
      <c r="AB7" s="121">
        <v>10</v>
      </c>
      <c r="AC7" s="121">
        <v>10</v>
      </c>
      <c r="AD7" s="121">
        <v>10</v>
      </c>
      <c r="AE7" s="273">
        <f t="shared" ref="AE7:AE47" si="6">IFERROR(SUM(LARGE(AB7:AD7,1),LARGE(AB7:AD7,2))/2,"")</f>
        <v>10</v>
      </c>
      <c r="AF7" s="121">
        <v>10</v>
      </c>
      <c r="AG7" s="121">
        <v>10</v>
      </c>
      <c r="AH7" s="121">
        <v>10</v>
      </c>
      <c r="AI7" s="273">
        <f t="shared" ref="AI7:AI47" si="7">IFERROR(SUM(LARGE(AF7:AH7,1),LARGE(AF7:AH7,2))/2,"")</f>
        <v>10</v>
      </c>
      <c r="AJ7" s="121">
        <v>10</v>
      </c>
      <c r="AK7" s="121">
        <v>10</v>
      </c>
      <c r="AL7" s="121">
        <v>10</v>
      </c>
      <c r="AM7" s="273">
        <f t="shared" ref="AM7:AM47" si="8">IFERROR(SUM(LARGE(AJ7:AL7,1),LARGE(AJ7:AL7,2))/2,"")</f>
        <v>10</v>
      </c>
      <c r="AN7" s="121">
        <v>10</v>
      </c>
      <c r="AO7" s="121">
        <v>10</v>
      </c>
      <c r="AP7" s="121">
        <v>10</v>
      </c>
      <c r="AQ7" s="273">
        <f t="shared" ref="AQ7:AQ47" si="9">IFERROR(SUM(LARGE(AN7:AP7,1),LARGE(AN7:AP7,2))/2,"")</f>
        <v>10</v>
      </c>
      <c r="AR7" s="121">
        <v>10</v>
      </c>
      <c r="AS7" s="121">
        <v>10</v>
      </c>
      <c r="AT7" s="121">
        <v>10</v>
      </c>
      <c r="AU7" s="273">
        <f t="shared" ref="AU7:AU47" si="10">IFERROR(SUM(LARGE(AR7:AT7,1),LARGE(AR7:AT7,2))/2,"")</f>
        <v>10</v>
      </c>
      <c r="AV7" s="121">
        <v>10</v>
      </c>
      <c r="AW7" s="121">
        <v>10</v>
      </c>
      <c r="AX7" s="121">
        <v>10</v>
      </c>
      <c r="AY7" s="273">
        <f t="shared" ref="AY7:AY47" si="11">IFERROR(SUM(LARGE(AV7:AX7,1),LARGE(AV7:AX7,2))/2,"")</f>
        <v>10</v>
      </c>
      <c r="AZ7" s="121">
        <v>10</v>
      </c>
      <c r="BA7" s="121">
        <v>10</v>
      </c>
      <c r="BB7" s="121">
        <v>10</v>
      </c>
      <c r="BC7" s="273">
        <f t="shared" ref="BC7:BC47" si="12">IFERROR(SUM(LARGE(AZ7:BB7,1),LARGE(AZ7:BB7,2))/2,"")</f>
        <v>10</v>
      </c>
      <c r="BD7" s="121">
        <v>10</v>
      </c>
      <c r="BE7" s="121">
        <v>10</v>
      </c>
      <c r="BF7" s="121">
        <v>10</v>
      </c>
      <c r="BG7" s="273">
        <f t="shared" ref="BG7:BG47" si="13">IFERROR(SUM(LARGE(BD7:BF7,1),LARGE(BD7:BF7,2))/2,"")</f>
        <v>10</v>
      </c>
      <c r="BH7" s="121">
        <v>10</v>
      </c>
      <c r="BI7" s="121">
        <v>10</v>
      </c>
      <c r="BJ7" s="121">
        <v>10</v>
      </c>
      <c r="BK7" s="273">
        <f t="shared" ref="BK7:BK47" si="14">IFERROR(SUM(LARGE(BH7:BJ7,1),LARGE(BH7:BJ7,2))/2,"")</f>
        <v>10</v>
      </c>
      <c r="BL7" s="121">
        <v>10</v>
      </c>
      <c r="BM7" s="121">
        <v>10</v>
      </c>
      <c r="BN7" s="121">
        <v>10</v>
      </c>
      <c r="BO7" s="273">
        <f t="shared" ref="BO7:BO47" si="15">IFERROR(SUM(LARGE(BL7:BN7,1),LARGE(BL7:BN7,2))/2,"")</f>
        <v>10</v>
      </c>
      <c r="BP7" s="121">
        <v>10</v>
      </c>
      <c r="BQ7" s="121">
        <v>10</v>
      </c>
      <c r="BR7" s="121">
        <v>10</v>
      </c>
      <c r="BS7" s="273">
        <f t="shared" ref="BS7:BS47" si="16">IFERROR(SUM(LARGE(BP7:BR7,1),LARGE(BP7:BR7,2))/2,"")</f>
        <v>10</v>
      </c>
      <c r="BT7" s="121">
        <v>10</v>
      </c>
      <c r="BU7" s="121">
        <v>10</v>
      </c>
      <c r="BV7" s="121">
        <v>10</v>
      </c>
      <c r="BW7" s="273">
        <f t="shared" ref="BW7:BW47" si="17">IFERROR(SUM(LARGE(BT7:BV7,1),LARGE(BT7:BV7,2))/2,"")</f>
        <v>10</v>
      </c>
    </row>
    <row r="8" spans="1:75" x14ac:dyDescent="0.3">
      <c r="A8" s="270" t="str">
        <f>'SUB. EN'!A8</f>
        <v/>
      </c>
      <c r="B8" s="270" t="str">
        <f>'SUB. EN'!B8</f>
        <v/>
      </c>
      <c r="C8" s="271" t="str">
        <f>'SUB. EN'!C8</f>
        <v/>
      </c>
      <c r="D8" s="121">
        <v>10</v>
      </c>
      <c r="E8" s="121">
        <v>10</v>
      </c>
      <c r="F8" s="121">
        <v>10</v>
      </c>
      <c r="G8" s="272">
        <f t="shared" si="0"/>
        <v>10</v>
      </c>
      <c r="H8" s="121">
        <v>10</v>
      </c>
      <c r="I8" s="121">
        <v>10</v>
      </c>
      <c r="J8" s="121">
        <v>10</v>
      </c>
      <c r="K8" s="272">
        <f t="shared" si="1"/>
        <v>10</v>
      </c>
      <c r="L8" s="121">
        <v>10</v>
      </c>
      <c r="M8" s="121">
        <v>10</v>
      </c>
      <c r="N8" s="121">
        <v>10</v>
      </c>
      <c r="O8" s="272">
        <f t="shared" si="2"/>
        <v>10</v>
      </c>
      <c r="P8" s="121">
        <v>10</v>
      </c>
      <c r="Q8" s="121">
        <v>10</v>
      </c>
      <c r="R8" s="121">
        <v>10</v>
      </c>
      <c r="S8" s="272">
        <f t="shared" si="3"/>
        <v>10</v>
      </c>
      <c r="T8" s="121">
        <v>10</v>
      </c>
      <c r="U8" s="121">
        <v>10</v>
      </c>
      <c r="V8" s="121">
        <v>10</v>
      </c>
      <c r="W8" s="272">
        <f t="shared" si="4"/>
        <v>10</v>
      </c>
      <c r="X8" s="121">
        <v>10</v>
      </c>
      <c r="Y8" s="121">
        <v>10</v>
      </c>
      <c r="Z8" s="121">
        <v>10</v>
      </c>
      <c r="AA8" s="272">
        <f t="shared" si="5"/>
        <v>10</v>
      </c>
      <c r="AB8" s="121">
        <v>10</v>
      </c>
      <c r="AC8" s="121">
        <v>10</v>
      </c>
      <c r="AD8" s="121">
        <v>10</v>
      </c>
      <c r="AE8" s="273">
        <f t="shared" si="6"/>
        <v>10</v>
      </c>
      <c r="AF8" s="121">
        <v>10</v>
      </c>
      <c r="AG8" s="121">
        <v>10</v>
      </c>
      <c r="AH8" s="121">
        <v>10</v>
      </c>
      <c r="AI8" s="273">
        <f t="shared" si="7"/>
        <v>10</v>
      </c>
      <c r="AJ8" s="121">
        <v>10</v>
      </c>
      <c r="AK8" s="121">
        <v>10</v>
      </c>
      <c r="AL8" s="121">
        <v>10</v>
      </c>
      <c r="AM8" s="273">
        <f t="shared" si="8"/>
        <v>10</v>
      </c>
      <c r="AN8" s="121">
        <v>10</v>
      </c>
      <c r="AO8" s="121">
        <v>10</v>
      </c>
      <c r="AP8" s="121">
        <v>10</v>
      </c>
      <c r="AQ8" s="273">
        <f t="shared" si="9"/>
        <v>10</v>
      </c>
      <c r="AR8" s="121">
        <v>10</v>
      </c>
      <c r="AS8" s="121">
        <v>10</v>
      </c>
      <c r="AT8" s="121">
        <v>10</v>
      </c>
      <c r="AU8" s="273">
        <f t="shared" si="10"/>
        <v>10</v>
      </c>
      <c r="AV8" s="121">
        <v>10</v>
      </c>
      <c r="AW8" s="121">
        <v>10</v>
      </c>
      <c r="AX8" s="121">
        <v>10</v>
      </c>
      <c r="AY8" s="273">
        <f t="shared" si="11"/>
        <v>10</v>
      </c>
      <c r="AZ8" s="121">
        <v>10</v>
      </c>
      <c r="BA8" s="121">
        <v>10</v>
      </c>
      <c r="BB8" s="121">
        <v>10</v>
      </c>
      <c r="BC8" s="273">
        <f t="shared" si="12"/>
        <v>10</v>
      </c>
      <c r="BD8" s="121">
        <v>10</v>
      </c>
      <c r="BE8" s="121">
        <v>10</v>
      </c>
      <c r="BF8" s="121">
        <v>10</v>
      </c>
      <c r="BG8" s="273">
        <f t="shared" si="13"/>
        <v>10</v>
      </c>
      <c r="BH8" s="121">
        <v>10</v>
      </c>
      <c r="BI8" s="121">
        <v>10</v>
      </c>
      <c r="BJ8" s="121">
        <v>10</v>
      </c>
      <c r="BK8" s="273">
        <f t="shared" si="14"/>
        <v>10</v>
      </c>
      <c r="BL8" s="121">
        <v>10</v>
      </c>
      <c r="BM8" s="121">
        <v>10</v>
      </c>
      <c r="BN8" s="121">
        <v>10</v>
      </c>
      <c r="BO8" s="273">
        <f t="shared" si="15"/>
        <v>10</v>
      </c>
      <c r="BP8" s="121">
        <v>10</v>
      </c>
      <c r="BQ8" s="121">
        <v>10</v>
      </c>
      <c r="BR8" s="121">
        <v>10</v>
      </c>
      <c r="BS8" s="273">
        <f t="shared" si="16"/>
        <v>10</v>
      </c>
      <c r="BT8" s="121">
        <v>10</v>
      </c>
      <c r="BU8" s="121">
        <v>10</v>
      </c>
      <c r="BV8" s="121">
        <v>10</v>
      </c>
      <c r="BW8" s="273">
        <f t="shared" si="17"/>
        <v>10</v>
      </c>
    </row>
    <row r="9" spans="1:75" x14ac:dyDescent="0.3">
      <c r="A9" s="270" t="str">
        <f>'SUB. EN'!A9</f>
        <v/>
      </c>
      <c r="B9" s="270" t="str">
        <f>'SUB. EN'!B9</f>
        <v/>
      </c>
      <c r="C9" s="271" t="str">
        <f>'SUB. EN'!C9</f>
        <v/>
      </c>
      <c r="D9" s="121">
        <v>10</v>
      </c>
      <c r="E9" s="121">
        <v>10</v>
      </c>
      <c r="F9" s="121">
        <v>10</v>
      </c>
      <c r="G9" s="272">
        <f t="shared" si="0"/>
        <v>10</v>
      </c>
      <c r="H9" s="121">
        <v>10</v>
      </c>
      <c r="I9" s="121">
        <v>10</v>
      </c>
      <c r="J9" s="121">
        <v>10</v>
      </c>
      <c r="K9" s="272">
        <f t="shared" si="1"/>
        <v>10</v>
      </c>
      <c r="L9" s="121">
        <v>10</v>
      </c>
      <c r="M9" s="121">
        <v>10</v>
      </c>
      <c r="N9" s="121">
        <v>10</v>
      </c>
      <c r="O9" s="272">
        <f t="shared" si="2"/>
        <v>10</v>
      </c>
      <c r="P9" s="121">
        <v>10</v>
      </c>
      <c r="Q9" s="121">
        <v>10</v>
      </c>
      <c r="R9" s="121">
        <v>10</v>
      </c>
      <c r="S9" s="272">
        <f t="shared" si="3"/>
        <v>10</v>
      </c>
      <c r="T9" s="121">
        <v>10</v>
      </c>
      <c r="U9" s="121">
        <v>10</v>
      </c>
      <c r="V9" s="121">
        <v>10</v>
      </c>
      <c r="W9" s="272">
        <f t="shared" si="4"/>
        <v>10</v>
      </c>
      <c r="X9" s="121">
        <v>10</v>
      </c>
      <c r="Y9" s="121">
        <v>10</v>
      </c>
      <c r="Z9" s="121">
        <v>10</v>
      </c>
      <c r="AA9" s="272">
        <f t="shared" si="5"/>
        <v>10</v>
      </c>
      <c r="AB9" s="121">
        <v>10</v>
      </c>
      <c r="AC9" s="121">
        <v>10</v>
      </c>
      <c r="AD9" s="121">
        <v>10</v>
      </c>
      <c r="AE9" s="273">
        <f t="shared" si="6"/>
        <v>10</v>
      </c>
      <c r="AF9" s="121">
        <v>10</v>
      </c>
      <c r="AG9" s="121">
        <v>10</v>
      </c>
      <c r="AH9" s="121">
        <v>10</v>
      </c>
      <c r="AI9" s="273">
        <f t="shared" si="7"/>
        <v>10</v>
      </c>
      <c r="AJ9" s="121">
        <v>10</v>
      </c>
      <c r="AK9" s="121">
        <v>10</v>
      </c>
      <c r="AL9" s="121">
        <v>10</v>
      </c>
      <c r="AM9" s="273">
        <f t="shared" si="8"/>
        <v>10</v>
      </c>
      <c r="AN9" s="121">
        <v>10</v>
      </c>
      <c r="AO9" s="121">
        <v>10</v>
      </c>
      <c r="AP9" s="121">
        <v>10</v>
      </c>
      <c r="AQ9" s="273">
        <f t="shared" si="9"/>
        <v>10</v>
      </c>
      <c r="AR9" s="121">
        <v>10</v>
      </c>
      <c r="AS9" s="121">
        <v>10</v>
      </c>
      <c r="AT9" s="121">
        <v>10</v>
      </c>
      <c r="AU9" s="273">
        <f t="shared" si="10"/>
        <v>10</v>
      </c>
      <c r="AV9" s="121">
        <v>10</v>
      </c>
      <c r="AW9" s="121">
        <v>10</v>
      </c>
      <c r="AX9" s="121">
        <v>10</v>
      </c>
      <c r="AY9" s="273">
        <f t="shared" si="11"/>
        <v>10</v>
      </c>
      <c r="AZ9" s="121">
        <v>10</v>
      </c>
      <c r="BA9" s="121">
        <v>10</v>
      </c>
      <c r="BB9" s="121">
        <v>10</v>
      </c>
      <c r="BC9" s="273">
        <f t="shared" si="12"/>
        <v>10</v>
      </c>
      <c r="BD9" s="121">
        <v>10</v>
      </c>
      <c r="BE9" s="121">
        <v>10</v>
      </c>
      <c r="BF9" s="121">
        <v>10</v>
      </c>
      <c r="BG9" s="273">
        <f t="shared" si="13"/>
        <v>10</v>
      </c>
      <c r="BH9" s="121">
        <v>10</v>
      </c>
      <c r="BI9" s="121">
        <v>10</v>
      </c>
      <c r="BJ9" s="121">
        <v>10</v>
      </c>
      <c r="BK9" s="273">
        <f t="shared" si="14"/>
        <v>10</v>
      </c>
      <c r="BL9" s="121">
        <v>10</v>
      </c>
      <c r="BM9" s="121">
        <v>10</v>
      </c>
      <c r="BN9" s="121">
        <v>10</v>
      </c>
      <c r="BO9" s="273">
        <f t="shared" si="15"/>
        <v>10</v>
      </c>
      <c r="BP9" s="121">
        <v>10</v>
      </c>
      <c r="BQ9" s="121">
        <v>10</v>
      </c>
      <c r="BR9" s="121">
        <v>10</v>
      </c>
      <c r="BS9" s="273">
        <f t="shared" si="16"/>
        <v>10</v>
      </c>
      <c r="BT9" s="121">
        <v>10</v>
      </c>
      <c r="BU9" s="121">
        <v>10</v>
      </c>
      <c r="BV9" s="121">
        <v>10</v>
      </c>
      <c r="BW9" s="273">
        <f t="shared" si="17"/>
        <v>10</v>
      </c>
    </row>
    <row r="10" spans="1:75" x14ac:dyDescent="0.3">
      <c r="A10" s="270" t="str">
        <f>'SUB. EN'!A10</f>
        <v/>
      </c>
      <c r="B10" s="270" t="str">
        <f>'SUB. EN'!B10</f>
        <v/>
      </c>
      <c r="C10" s="271" t="str">
        <f>'SUB. EN'!C10</f>
        <v/>
      </c>
      <c r="D10" s="121">
        <v>10</v>
      </c>
      <c r="E10" s="121">
        <v>10</v>
      </c>
      <c r="F10" s="121">
        <v>10</v>
      </c>
      <c r="G10" s="272">
        <f t="shared" si="0"/>
        <v>10</v>
      </c>
      <c r="H10" s="121">
        <v>10</v>
      </c>
      <c r="I10" s="121">
        <v>10</v>
      </c>
      <c r="J10" s="121">
        <v>10</v>
      </c>
      <c r="K10" s="272">
        <f t="shared" si="1"/>
        <v>10</v>
      </c>
      <c r="L10" s="121">
        <v>10</v>
      </c>
      <c r="M10" s="121">
        <v>10</v>
      </c>
      <c r="N10" s="121">
        <v>10</v>
      </c>
      <c r="O10" s="272">
        <f t="shared" si="2"/>
        <v>10</v>
      </c>
      <c r="P10" s="121">
        <v>10</v>
      </c>
      <c r="Q10" s="121">
        <v>10</v>
      </c>
      <c r="R10" s="121">
        <v>10</v>
      </c>
      <c r="S10" s="272">
        <f t="shared" si="3"/>
        <v>10</v>
      </c>
      <c r="T10" s="121">
        <v>10</v>
      </c>
      <c r="U10" s="121">
        <v>10</v>
      </c>
      <c r="V10" s="121">
        <v>10</v>
      </c>
      <c r="W10" s="272">
        <f t="shared" si="4"/>
        <v>10</v>
      </c>
      <c r="X10" s="121">
        <v>10</v>
      </c>
      <c r="Y10" s="121">
        <v>10</v>
      </c>
      <c r="Z10" s="121">
        <v>10</v>
      </c>
      <c r="AA10" s="272">
        <f t="shared" si="5"/>
        <v>10</v>
      </c>
      <c r="AB10" s="121">
        <v>10</v>
      </c>
      <c r="AC10" s="121">
        <v>10</v>
      </c>
      <c r="AD10" s="121">
        <v>10</v>
      </c>
      <c r="AE10" s="273">
        <f t="shared" si="6"/>
        <v>10</v>
      </c>
      <c r="AF10" s="121">
        <v>10</v>
      </c>
      <c r="AG10" s="121">
        <v>10</v>
      </c>
      <c r="AH10" s="121">
        <v>10</v>
      </c>
      <c r="AI10" s="273">
        <f t="shared" si="7"/>
        <v>10</v>
      </c>
      <c r="AJ10" s="121">
        <v>10</v>
      </c>
      <c r="AK10" s="121">
        <v>10</v>
      </c>
      <c r="AL10" s="121">
        <v>10</v>
      </c>
      <c r="AM10" s="273">
        <f t="shared" si="8"/>
        <v>10</v>
      </c>
      <c r="AN10" s="121">
        <v>10</v>
      </c>
      <c r="AO10" s="121">
        <v>10</v>
      </c>
      <c r="AP10" s="121">
        <v>10</v>
      </c>
      <c r="AQ10" s="273">
        <f t="shared" si="9"/>
        <v>10</v>
      </c>
      <c r="AR10" s="121">
        <v>10</v>
      </c>
      <c r="AS10" s="121">
        <v>10</v>
      </c>
      <c r="AT10" s="121">
        <v>10</v>
      </c>
      <c r="AU10" s="273">
        <f t="shared" si="10"/>
        <v>10</v>
      </c>
      <c r="AV10" s="121">
        <v>10</v>
      </c>
      <c r="AW10" s="121">
        <v>10</v>
      </c>
      <c r="AX10" s="121">
        <v>10</v>
      </c>
      <c r="AY10" s="273">
        <f t="shared" si="11"/>
        <v>10</v>
      </c>
      <c r="AZ10" s="121">
        <v>10</v>
      </c>
      <c r="BA10" s="121">
        <v>10</v>
      </c>
      <c r="BB10" s="121">
        <v>10</v>
      </c>
      <c r="BC10" s="273">
        <f t="shared" si="12"/>
        <v>10</v>
      </c>
      <c r="BD10" s="121">
        <v>10</v>
      </c>
      <c r="BE10" s="121">
        <v>10</v>
      </c>
      <c r="BF10" s="121">
        <v>10</v>
      </c>
      <c r="BG10" s="273">
        <f t="shared" si="13"/>
        <v>10</v>
      </c>
      <c r="BH10" s="121">
        <v>10</v>
      </c>
      <c r="BI10" s="121">
        <v>10</v>
      </c>
      <c r="BJ10" s="121">
        <v>10</v>
      </c>
      <c r="BK10" s="273">
        <f t="shared" si="14"/>
        <v>10</v>
      </c>
      <c r="BL10" s="121">
        <v>10</v>
      </c>
      <c r="BM10" s="121">
        <v>10</v>
      </c>
      <c r="BN10" s="121">
        <v>10</v>
      </c>
      <c r="BO10" s="273">
        <f t="shared" si="15"/>
        <v>10</v>
      </c>
      <c r="BP10" s="121">
        <v>10</v>
      </c>
      <c r="BQ10" s="121">
        <v>10</v>
      </c>
      <c r="BR10" s="121">
        <v>10</v>
      </c>
      <c r="BS10" s="273">
        <f t="shared" si="16"/>
        <v>10</v>
      </c>
      <c r="BT10" s="121">
        <v>10</v>
      </c>
      <c r="BU10" s="121">
        <v>10</v>
      </c>
      <c r="BV10" s="121">
        <v>10</v>
      </c>
      <c r="BW10" s="273">
        <f t="shared" si="17"/>
        <v>10</v>
      </c>
    </row>
    <row r="11" spans="1:75" x14ac:dyDescent="0.3">
      <c r="A11" s="270" t="str">
        <f>'SUB. EN'!A11</f>
        <v/>
      </c>
      <c r="B11" s="270" t="str">
        <f>'SUB. EN'!B11</f>
        <v/>
      </c>
      <c r="C11" s="271" t="str">
        <f>'SUB. EN'!C11</f>
        <v/>
      </c>
      <c r="D11" s="121">
        <v>10</v>
      </c>
      <c r="E11" s="121">
        <v>10</v>
      </c>
      <c r="F11" s="121">
        <v>10</v>
      </c>
      <c r="G11" s="272">
        <f t="shared" si="0"/>
        <v>10</v>
      </c>
      <c r="H11" s="121">
        <v>10</v>
      </c>
      <c r="I11" s="121">
        <v>10</v>
      </c>
      <c r="J11" s="121">
        <v>10</v>
      </c>
      <c r="K11" s="272">
        <f t="shared" si="1"/>
        <v>10</v>
      </c>
      <c r="L11" s="121">
        <v>10</v>
      </c>
      <c r="M11" s="121">
        <v>10</v>
      </c>
      <c r="N11" s="121">
        <v>10</v>
      </c>
      <c r="O11" s="272">
        <f t="shared" si="2"/>
        <v>10</v>
      </c>
      <c r="P11" s="121">
        <v>10</v>
      </c>
      <c r="Q11" s="121">
        <v>10</v>
      </c>
      <c r="R11" s="121">
        <v>10</v>
      </c>
      <c r="S11" s="272">
        <f t="shared" si="3"/>
        <v>10</v>
      </c>
      <c r="T11" s="121">
        <v>10</v>
      </c>
      <c r="U11" s="121">
        <v>10</v>
      </c>
      <c r="V11" s="121">
        <v>10</v>
      </c>
      <c r="W11" s="272">
        <f t="shared" si="4"/>
        <v>10</v>
      </c>
      <c r="X11" s="121">
        <v>10</v>
      </c>
      <c r="Y11" s="121">
        <v>10</v>
      </c>
      <c r="Z11" s="121">
        <v>10</v>
      </c>
      <c r="AA11" s="272">
        <f t="shared" si="5"/>
        <v>10</v>
      </c>
      <c r="AB11" s="121">
        <v>10</v>
      </c>
      <c r="AC11" s="121">
        <v>10</v>
      </c>
      <c r="AD11" s="121">
        <v>10</v>
      </c>
      <c r="AE11" s="273">
        <f t="shared" si="6"/>
        <v>10</v>
      </c>
      <c r="AF11" s="121">
        <v>10</v>
      </c>
      <c r="AG11" s="121">
        <v>10</v>
      </c>
      <c r="AH11" s="121">
        <v>10</v>
      </c>
      <c r="AI11" s="273">
        <f t="shared" si="7"/>
        <v>10</v>
      </c>
      <c r="AJ11" s="121">
        <v>10</v>
      </c>
      <c r="AK11" s="121">
        <v>10</v>
      </c>
      <c r="AL11" s="121">
        <v>10</v>
      </c>
      <c r="AM11" s="273">
        <f t="shared" si="8"/>
        <v>10</v>
      </c>
      <c r="AN11" s="121">
        <v>10</v>
      </c>
      <c r="AO11" s="121">
        <v>10</v>
      </c>
      <c r="AP11" s="121">
        <v>10</v>
      </c>
      <c r="AQ11" s="273">
        <f t="shared" si="9"/>
        <v>10</v>
      </c>
      <c r="AR11" s="121">
        <v>10</v>
      </c>
      <c r="AS11" s="121">
        <v>10</v>
      </c>
      <c r="AT11" s="121">
        <v>10</v>
      </c>
      <c r="AU11" s="273">
        <f t="shared" si="10"/>
        <v>10</v>
      </c>
      <c r="AV11" s="121">
        <v>10</v>
      </c>
      <c r="AW11" s="121">
        <v>10</v>
      </c>
      <c r="AX11" s="121">
        <v>10</v>
      </c>
      <c r="AY11" s="273">
        <f t="shared" si="11"/>
        <v>10</v>
      </c>
      <c r="AZ11" s="121">
        <v>10</v>
      </c>
      <c r="BA11" s="121">
        <v>10</v>
      </c>
      <c r="BB11" s="121">
        <v>10</v>
      </c>
      <c r="BC11" s="273">
        <f t="shared" si="12"/>
        <v>10</v>
      </c>
      <c r="BD11" s="121">
        <v>10</v>
      </c>
      <c r="BE11" s="121">
        <v>10</v>
      </c>
      <c r="BF11" s="121">
        <v>10</v>
      </c>
      <c r="BG11" s="273">
        <f t="shared" si="13"/>
        <v>10</v>
      </c>
      <c r="BH11" s="121">
        <v>10</v>
      </c>
      <c r="BI11" s="121">
        <v>10</v>
      </c>
      <c r="BJ11" s="121">
        <v>10</v>
      </c>
      <c r="BK11" s="273">
        <f t="shared" si="14"/>
        <v>10</v>
      </c>
      <c r="BL11" s="121">
        <v>10</v>
      </c>
      <c r="BM11" s="121">
        <v>10</v>
      </c>
      <c r="BN11" s="121">
        <v>10</v>
      </c>
      <c r="BO11" s="273">
        <f t="shared" si="15"/>
        <v>10</v>
      </c>
      <c r="BP11" s="121">
        <v>10</v>
      </c>
      <c r="BQ11" s="121">
        <v>10</v>
      </c>
      <c r="BR11" s="121">
        <v>10</v>
      </c>
      <c r="BS11" s="273">
        <f t="shared" si="16"/>
        <v>10</v>
      </c>
      <c r="BT11" s="121">
        <v>10</v>
      </c>
      <c r="BU11" s="121">
        <v>10</v>
      </c>
      <c r="BV11" s="121">
        <v>10</v>
      </c>
      <c r="BW11" s="273">
        <f t="shared" si="17"/>
        <v>10</v>
      </c>
    </row>
    <row r="12" spans="1:75" x14ac:dyDescent="0.3">
      <c r="A12" s="270" t="str">
        <f>'SUB. EN'!A12</f>
        <v/>
      </c>
      <c r="B12" s="270" t="str">
        <f>'SUB. EN'!B12</f>
        <v/>
      </c>
      <c r="C12" s="271" t="str">
        <f>'SUB. EN'!C12</f>
        <v/>
      </c>
      <c r="D12" s="121">
        <v>10</v>
      </c>
      <c r="E12" s="121">
        <v>10</v>
      </c>
      <c r="F12" s="121">
        <v>10</v>
      </c>
      <c r="G12" s="272">
        <f t="shared" si="0"/>
        <v>10</v>
      </c>
      <c r="H12" s="121">
        <v>10</v>
      </c>
      <c r="I12" s="121">
        <v>10</v>
      </c>
      <c r="J12" s="121">
        <v>10</v>
      </c>
      <c r="K12" s="272">
        <f t="shared" si="1"/>
        <v>10</v>
      </c>
      <c r="L12" s="121">
        <v>10</v>
      </c>
      <c r="M12" s="121">
        <v>10</v>
      </c>
      <c r="N12" s="121">
        <v>10</v>
      </c>
      <c r="O12" s="272">
        <f t="shared" si="2"/>
        <v>10</v>
      </c>
      <c r="P12" s="121">
        <v>10</v>
      </c>
      <c r="Q12" s="121">
        <v>10</v>
      </c>
      <c r="R12" s="121">
        <v>10</v>
      </c>
      <c r="S12" s="272">
        <f t="shared" si="3"/>
        <v>10</v>
      </c>
      <c r="T12" s="121">
        <v>10</v>
      </c>
      <c r="U12" s="121">
        <v>10</v>
      </c>
      <c r="V12" s="121">
        <v>10</v>
      </c>
      <c r="W12" s="272">
        <f t="shared" si="4"/>
        <v>10</v>
      </c>
      <c r="X12" s="121">
        <v>10</v>
      </c>
      <c r="Y12" s="121">
        <v>10</v>
      </c>
      <c r="Z12" s="121">
        <v>10</v>
      </c>
      <c r="AA12" s="272">
        <f t="shared" si="5"/>
        <v>10</v>
      </c>
      <c r="AB12" s="121">
        <v>10</v>
      </c>
      <c r="AC12" s="121">
        <v>10</v>
      </c>
      <c r="AD12" s="121">
        <v>10</v>
      </c>
      <c r="AE12" s="273">
        <f t="shared" si="6"/>
        <v>10</v>
      </c>
      <c r="AF12" s="121">
        <v>10</v>
      </c>
      <c r="AG12" s="121">
        <v>10</v>
      </c>
      <c r="AH12" s="121">
        <v>10</v>
      </c>
      <c r="AI12" s="273">
        <f t="shared" si="7"/>
        <v>10</v>
      </c>
      <c r="AJ12" s="121">
        <v>10</v>
      </c>
      <c r="AK12" s="121">
        <v>10</v>
      </c>
      <c r="AL12" s="121">
        <v>10</v>
      </c>
      <c r="AM12" s="273">
        <f t="shared" si="8"/>
        <v>10</v>
      </c>
      <c r="AN12" s="121">
        <v>10</v>
      </c>
      <c r="AO12" s="121">
        <v>10</v>
      </c>
      <c r="AP12" s="121">
        <v>10</v>
      </c>
      <c r="AQ12" s="273">
        <f t="shared" si="9"/>
        <v>10</v>
      </c>
      <c r="AR12" s="121">
        <v>10</v>
      </c>
      <c r="AS12" s="121">
        <v>10</v>
      </c>
      <c r="AT12" s="121">
        <v>10</v>
      </c>
      <c r="AU12" s="273">
        <f t="shared" si="10"/>
        <v>10</v>
      </c>
      <c r="AV12" s="121">
        <v>10</v>
      </c>
      <c r="AW12" s="121">
        <v>10</v>
      </c>
      <c r="AX12" s="121">
        <v>10</v>
      </c>
      <c r="AY12" s="273">
        <f t="shared" si="11"/>
        <v>10</v>
      </c>
      <c r="AZ12" s="121">
        <v>10</v>
      </c>
      <c r="BA12" s="121">
        <v>10</v>
      </c>
      <c r="BB12" s="121">
        <v>10</v>
      </c>
      <c r="BC12" s="273">
        <f t="shared" si="12"/>
        <v>10</v>
      </c>
      <c r="BD12" s="121">
        <v>10</v>
      </c>
      <c r="BE12" s="121">
        <v>10</v>
      </c>
      <c r="BF12" s="121">
        <v>10</v>
      </c>
      <c r="BG12" s="273">
        <f t="shared" si="13"/>
        <v>10</v>
      </c>
      <c r="BH12" s="121">
        <v>10</v>
      </c>
      <c r="BI12" s="121">
        <v>10</v>
      </c>
      <c r="BJ12" s="121">
        <v>10</v>
      </c>
      <c r="BK12" s="273">
        <f t="shared" si="14"/>
        <v>10</v>
      </c>
      <c r="BL12" s="121">
        <v>10</v>
      </c>
      <c r="BM12" s="121">
        <v>10</v>
      </c>
      <c r="BN12" s="121">
        <v>10</v>
      </c>
      <c r="BO12" s="273">
        <f t="shared" si="15"/>
        <v>10</v>
      </c>
      <c r="BP12" s="121">
        <v>10</v>
      </c>
      <c r="BQ12" s="121">
        <v>10</v>
      </c>
      <c r="BR12" s="121">
        <v>10</v>
      </c>
      <c r="BS12" s="273">
        <f t="shared" si="16"/>
        <v>10</v>
      </c>
      <c r="BT12" s="121">
        <v>10</v>
      </c>
      <c r="BU12" s="121">
        <v>10</v>
      </c>
      <c r="BV12" s="121">
        <v>10</v>
      </c>
      <c r="BW12" s="273">
        <f t="shared" si="17"/>
        <v>10</v>
      </c>
    </row>
    <row r="13" spans="1:75" x14ac:dyDescent="0.3">
      <c r="A13" s="270" t="str">
        <f>'SUB. EN'!A13</f>
        <v/>
      </c>
      <c r="B13" s="270" t="str">
        <f>'SUB. EN'!B13</f>
        <v/>
      </c>
      <c r="C13" s="271" t="str">
        <f>'SUB. EN'!C13</f>
        <v/>
      </c>
      <c r="D13" s="121">
        <v>10</v>
      </c>
      <c r="E13" s="121">
        <v>10</v>
      </c>
      <c r="F13" s="121">
        <v>10</v>
      </c>
      <c r="G13" s="272">
        <f t="shared" si="0"/>
        <v>10</v>
      </c>
      <c r="H13" s="121">
        <v>10</v>
      </c>
      <c r="I13" s="121">
        <v>10</v>
      </c>
      <c r="J13" s="121">
        <v>10</v>
      </c>
      <c r="K13" s="272">
        <f t="shared" si="1"/>
        <v>10</v>
      </c>
      <c r="L13" s="121">
        <v>10</v>
      </c>
      <c r="M13" s="121">
        <v>10</v>
      </c>
      <c r="N13" s="121">
        <v>10</v>
      </c>
      <c r="O13" s="272">
        <f t="shared" si="2"/>
        <v>10</v>
      </c>
      <c r="P13" s="121">
        <v>10</v>
      </c>
      <c r="Q13" s="121">
        <v>10</v>
      </c>
      <c r="R13" s="121">
        <v>10</v>
      </c>
      <c r="S13" s="272">
        <f t="shared" si="3"/>
        <v>10</v>
      </c>
      <c r="T13" s="121">
        <v>10</v>
      </c>
      <c r="U13" s="121">
        <v>10</v>
      </c>
      <c r="V13" s="121">
        <v>10</v>
      </c>
      <c r="W13" s="272">
        <f t="shared" si="4"/>
        <v>10</v>
      </c>
      <c r="X13" s="121">
        <v>10</v>
      </c>
      <c r="Y13" s="121">
        <v>10</v>
      </c>
      <c r="Z13" s="121">
        <v>10</v>
      </c>
      <c r="AA13" s="272">
        <f t="shared" si="5"/>
        <v>10</v>
      </c>
      <c r="AB13" s="121">
        <v>10</v>
      </c>
      <c r="AC13" s="121">
        <v>10</v>
      </c>
      <c r="AD13" s="121">
        <v>10</v>
      </c>
      <c r="AE13" s="273">
        <f t="shared" si="6"/>
        <v>10</v>
      </c>
      <c r="AF13" s="121">
        <v>10</v>
      </c>
      <c r="AG13" s="121">
        <v>10</v>
      </c>
      <c r="AH13" s="121">
        <v>10</v>
      </c>
      <c r="AI13" s="273">
        <f t="shared" si="7"/>
        <v>10</v>
      </c>
      <c r="AJ13" s="121">
        <v>10</v>
      </c>
      <c r="AK13" s="121">
        <v>10</v>
      </c>
      <c r="AL13" s="121">
        <v>10</v>
      </c>
      <c r="AM13" s="273">
        <f t="shared" si="8"/>
        <v>10</v>
      </c>
      <c r="AN13" s="121">
        <v>10</v>
      </c>
      <c r="AO13" s="121">
        <v>10</v>
      </c>
      <c r="AP13" s="121">
        <v>10</v>
      </c>
      <c r="AQ13" s="273">
        <f t="shared" si="9"/>
        <v>10</v>
      </c>
      <c r="AR13" s="121">
        <v>10</v>
      </c>
      <c r="AS13" s="121">
        <v>10</v>
      </c>
      <c r="AT13" s="121">
        <v>10</v>
      </c>
      <c r="AU13" s="273">
        <f t="shared" si="10"/>
        <v>10</v>
      </c>
      <c r="AV13" s="121">
        <v>10</v>
      </c>
      <c r="AW13" s="121">
        <v>10</v>
      </c>
      <c r="AX13" s="121">
        <v>10</v>
      </c>
      <c r="AY13" s="273">
        <f t="shared" si="11"/>
        <v>10</v>
      </c>
      <c r="AZ13" s="121">
        <v>10</v>
      </c>
      <c r="BA13" s="121">
        <v>10</v>
      </c>
      <c r="BB13" s="121">
        <v>10</v>
      </c>
      <c r="BC13" s="273">
        <f t="shared" si="12"/>
        <v>10</v>
      </c>
      <c r="BD13" s="121">
        <v>10</v>
      </c>
      <c r="BE13" s="121">
        <v>10</v>
      </c>
      <c r="BF13" s="121">
        <v>10</v>
      </c>
      <c r="BG13" s="273">
        <f t="shared" si="13"/>
        <v>10</v>
      </c>
      <c r="BH13" s="121">
        <v>10</v>
      </c>
      <c r="BI13" s="121">
        <v>10</v>
      </c>
      <c r="BJ13" s="121">
        <v>10</v>
      </c>
      <c r="BK13" s="273">
        <f t="shared" si="14"/>
        <v>10</v>
      </c>
      <c r="BL13" s="121">
        <v>10</v>
      </c>
      <c r="BM13" s="121">
        <v>10</v>
      </c>
      <c r="BN13" s="121">
        <v>10</v>
      </c>
      <c r="BO13" s="273">
        <f t="shared" si="15"/>
        <v>10</v>
      </c>
      <c r="BP13" s="121">
        <v>10</v>
      </c>
      <c r="BQ13" s="121">
        <v>10</v>
      </c>
      <c r="BR13" s="121">
        <v>10</v>
      </c>
      <c r="BS13" s="273">
        <f t="shared" si="16"/>
        <v>10</v>
      </c>
      <c r="BT13" s="121">
        <v>10</v>
      </c>
      <c r="BU13" s="121">
        <v>10</v>
      </c>
      <c r="BV13" s="121">
        <v>10</v>
      </c>
      <c r="BW13" s="273">
        <f t="shared" si="17"/>
        <v>10</v>
      </c>
    </row>
    <row r="14" spans="1:75" x14ac:dyDescent="0.3">
      <c r="A14" s="270" t="str">
        <f>'SUB. EN'!A14</f>
        <v/>
      </c>
      <c r="B14" s="270" t="str">
        <f>'SUB. EN'!B14</f>
        <v/>
      </c>
      <c r="C14" s="271" t="str">
        <f>'SUB. EN'!C14</f>
        <v/>
      </c>
      <c r="D14" s="121">
        <v>10</v>
      </c>
      <c r="E14" s="121"/>
      <c r="F14" s="121"/>
      <c r="G14" s="272" t="str">
        <f t="shared" si="0"/>
        <v/>
      </c>
      <c r="H14" s="121">
        <v>10</v>
      </c>
      <c r="I14" s="121"/>
      <c r="J14" s="121"/>
      <c r="K14" s="272" t="str">
        <f t="shared" si="1"/>
        <v/>
      </c>
      <c r="L14" s="121">
        <v>10</v>
      </c>
      <c r="M14" s="121"/>
      <c r="N14" s="121"/>
      <c r="O14" s="272" t="str">
        <f t="shared" si="2"/>
        <v/>
      </c>
      <c r="P14" s="121">
        <v>10</v>
      </c>
      <c r="Q14" s="121"/>
      <c r="R14" s="121"/>
      <c r="S14" s="272" t="str">
        <f t="shared" si="3"/>
        <v/>
      </c>
      <c r="T14" s="121">
        <v>10</v>
      </c>
      <c r="U14" s="121"/>
      <c r="V14" s="121"/>
      <c r="W14" s="272" t="str">
        <f t="shared" si="4"/>
        <v/>
      </c>
      <c r="X14" s="121">
        <v>10</v>
      </c>
      <c r="Y14" s="121"/>
      <c r="Z14" s="121"/>
      <c r="AA14" s="272" t="str">
        <f t="shared" si="5"/>
        <v/>
      </c>
      <c r="AB14" s="121">
        <v>10</v>
      </c>
      <c r="AC14" s="121"/>
      <c r="AD14" s="121"/>
      <c r="AE14" s="273" t="str">
        <f t="shared" si="6"/>
        <v/>
      </c>
      <c r="AF14" s="121">
        <v>10</v>
      </c>
      <c r="AG14" s="121"/>
      <c r="AH14" s="121"/>
      <c r="AI14" s="273" t="str">
        <f t="shared" si="7"/>
        <v/>
      </c>
      <c r="AJ14" s="121">
        <v>10</v>
      </c>
      <c r="AK14" s="121"/>
      <c r="AL14" s="121"/>
      <c r="AM14" s="273" t="str">
        <f t="shared" si="8"/>
        <v/>
      </c>
      <c r="AN14" s="121">
        <v>10</v>
      </c>
      <c r="AO14" s="121"/>
      <c r="AP14" s="121"/>
      <c r="AQ14" s="273" t="str">
        <f t="shared" si="9"/>
        <v/>
      </c>
      <c r="AR14" s="121">
        <v>10</v>
      </c>
      <c r="AS14" s="121"/>
      <c r="AT14" s="121"/>
      <c r="AU14" s="273" t="str">
        <f t="shared" si="10"/>
        <v/>
      </c>
      <c r="AV14" s="121">
        <v>10</v>
      </c>
      <c r="AW14" s="121"/>
      <c r="AX14" s="121"/>
      <c r="AY14" s="273" t="str">
        <f t="shared" si="11"/>
        <v/>
      </c>
      <c r="AZ14" s="121">
        <v>10</v>
      </c>
      <c r="BA14" s="121"/>
      <c r="BB14" s="121"/>
      <c r="BC14" s="273" t="str">
        <f t="shared" si="12"/>
        <v/>
      </c>
      <c r="BD14" s="121">
        <v>10</v>
      </c>
      <c r="BE14" s="121"/>
      <c r="BF14" s="121"/>
      <c r="BG14" s="273" t="str">
        <f t="shared" si="13"/>
        <v/>
      </c>
      <c r="BH14" s="121">
        <v>10</v>
      </c>
      <c r="BI14" s="121"/>
      <c r="BJ14" s="121"/>
      <c r="BK14" s="273" t="str">
        <f t="shared" si="14"/>
        <v/>
      </c>
      <c r="BL14" s="121">
        <v>10</v>
      </c>
      <c r="BM14" s="121"/>
      <c r="BN14" s="121"/>
      <c r="BO14" s="273" t="str">
        <f t="shared" si="15"/>
        <v/>
      </c>
      <c r="BP14" s="121">
        <v>10</v>
      </c>
      <c r="BQ14" s="121"/>
      <c r="BR14" s="121"/>
      <c r="BS14" s="273" t="str">
        <f t="shared" si="16"/>
        <v/>
      </c>
      <c r="BT14" s="121">
        <v>10</v>
      </c>
      <c r="BU14" s="121"/>
      <c r="BV14" s="121"/>
      <c r="BW14" s="273" t="str">
        <f t="shared" si="17"/>
        <v/>
      </c>
    </row>
    <row r="15" spans="1:75" x14ac:dyDescent="0.3">
      <c r="A15" s="270" t="str">
        <f>'SUB. EN'!A15</f>
        <v/>
      </c>
      <c r="B15" s="270" t="str">
        <f>'SUB. EN'!B15</f>
        <v/>
      </c>
      <c r="C15" s="271" t="str">
        <f>'SUB. EN'!C15</f>
        <v/>
      </c>
      <c r="D15" s="121">
        <v>10</v>
      </c>
      <c r="E15" s="121">
        <v>10</v>
      </c>
      <c r="F15" s="121">
        <v>10</v>
      </c>
      <c r="G15" s="272">
        <f t="shared" si="0"/>
        <v>10</v>
      </c>
      <c r="H15" s="121">
        <v>10</v>
      </c>
      <c r="I15" s="121">
        <v>10</v>
      </c>
      <c r="J15" s="121">
        <v>10</v>
      </c>
      <c r="K15" s="272">
        <f t="shared" si="1"/>
        <v>10</v>
      </c>
      <c r="L15" s="121">
        <v>10</v>
      </c>
      <c r="M15" s="121">
        <v>10</v>
      </c>
      <c r="N15" s="121">
        <v>10</v>
      </c>
      <c r="O15" s="272">
        <f t="shared" si="2"/>
        <v>10</v>
      </c>
      <c r="P15" s="121">
        <v>10</v>
      </c>
      <c r="Q15" s="121">
        <v>10</v>
      </c>
      <c r="R15" s="121">
        <v>10</v>
      </c>
      <c r="S15" s="272">
        <f t="shared" si="3"/>
        <v>10</v>
      </c>
      <c r="T15" s="121">
        <v>10</v>
      </c>
      <c r="U15" s="121">
        <v>10</v>
      </c>
      <c r="V15" s="121">
        <v>10</v>
      </c>
      <c r="W15" s="272">
        <f t="shared" si="4"/>
        <v>10</v>
      </c>
      <c r="X15" s="121">
        <v>10</v>
      </c>
      <c r="Y15" s="121">
        <v>10</v>
      </c>
      <c r="Z15" s="121">
        <v>10</v>
      </c>
      <c r="AA15" s="272">
        <f t="shared" si="5"/>
        <v>10</v>
      </c>
      <c r="AB15" s="121">
        <v>10</v>
      </c>
      <c r="AC15" s="121">
        <v>10</v>
      </c>
      <c r="AD15" s="121">
        <v>10</v>
      </c>
      <c r="AE15" s="273">
        <f t="shared" si="6"/>
        <v>10</v>
      </c>
      <c r="AF15" s="121">
        <v>10</v>
      </c>
      <c r="AG15" s="121">
        <v>10</v>
      </c>
      <c r="AH15" s="121">
        <v>10</v>
      </c>
      <c r="AI15" s="273">
        <f t="shared" si="7"/>
        <v>10</v>
      </c>
      <c r="AJ15" s="121">
        <v>10</v>
      </c>
      <c r="AK15" s="121">
        <v>10</v>
      </c>
      <c r="AL15" s="121">
        <v>10</v>
      </c>
      <c r="AM15" s="273">
        <f t="shared" si="8"/>
        <v>10</v>
      </c>
      <c r="AN15" s="121">
        <v>10</v>
      </c>
      <c r="AO15" s="121">
        <v>10</v>
      </c>
      <c r="AP15" s="121">
        <v>10</v>
      </c>
      <c r="AQ15" s="273">
        <f t="shared" si="9"/>
        <v>10</v>
      </c>
      <c r="AR15" s="121">
        <v>10</v>
      </c>
      <c r="AS15" s="121">
        <v>10</v>
      </c>
      <c r="AT15" s="121">
        <v>10</v>
      </c>
      <c r="AU15" s="273">
        <f t="shared" si="10"/>
        <v>10</v>
      </c>
      <c r="AV15" s="121">
        <v>10</v>
      </c>
      <c r="AW15" s="121">
        <v>10</v>
      </c>
      <c r="AX15" s="121">
        <v>10</v>
      </c>
      <c r="AY15" s="273">
        <f t="shared" si="11"/>
        <v>10</v>
      </c>
      <c r="AZ15" s="121">
        <v>10</v>
      </c>
      <c r="BA15" s="121">
        <v>10</v>
      </c>
      <c r="BB15" s="121">
        <v>10</v>
      </c>
      <c r="BC15" s="273">
        <f t="shared" si="12"/>
        <v>10</v>
      </c>
      <c r="BD15" s="121">
        <v>10</v>
      </c>
      <c r="BE15" s="121">
        <v>10</v>
      </c>
      <c r="BF15" s="121">
        <v>10</v>
      </c>
      <c r="BG15" s="273">
        <f t="shared" si="13"/>
        <v>10</v>
      </c>
      <c r="BH15" s="121">
        <v>10</v>
      </c>
      <c r="BI15" s="121">
        <v>10</v>
      </c>
      <c r="BJ15" s="121">
        <v>10</v>
      </c>
      <c r="BK15" s="273">
        <f t="shared" si="14"/>
        <v>10</v>
      </c>
      <c r="BL15" s="121">
        <v>10</v>
      </c>
      <c r="BM15" s="121">
        <v>10</v>
      </c>
      <c r="BN15" s="121">
        <v>10</v>
      </c>
      <c r="BO15" s="273">
        <f t="shared" si="15"/>
        <v>10</v>
      </c>
      <c r="BP15" s="121">
        <v>10</v>
      </c>
      <c r="BQ15" s="121">
        <v>10</v>
      </c>
      <c r="BR15" s="121">
        <v>10</v>
      </c>
      <c r="BS15" s="273">
        <f t="shared" si="16"/>
        <v>10</v>
      </c>
      <c r="BT15" s="121">
        <v>10</v>
      </c>
      <c r="BU15" s="121">
        <v>10</v>
      </c>
      <c r="BV15" s="121">
        <v>10</v>
      </c>
      <c r="BW15" s="273">
        <f t="shared" si="17"/>
        <v>10</v>
      </c>
    </row>
    <row r="16" spans="1:75" x14ac:dyDescent="0.3">
      <c r="A16" s="270" t="str">
        <f>'SUB. EN'!A16</f>
        <v/>
      </c>
      <c r="B16" s="270" t="str">
        <f>'SUB. EN'!B16</f>
        <v/>
      </c>
      <c r="C16" s="271" t="str">
        <f>'SUB. EN'!C16</f>
        <v/>
      </c>
      <c r="D16" s="121">
        <v>10</v>
      </c>
      <c r="E16" s="121">
        <v>10</v>
      </c>
      <c r="F16" s="121">
        <v>10</v>
      </c>
      <c r="G16" s="272">
        <f t="shared" si="0"/>
        <v>10</v>
      </c>
      <c r="H16" s="121">
        <v>10</v>
      </c>
      <c r="I16" s="121">
        <v>10</v>
      </c>
      <c r="J16" s="121">
        <v>10</v>
      </c>
      <c r="K16" s="272">
        <f t="shared" si="1"/>
        <v>10</v>
      </c>
      <c r="L16" s="121">
        <v>10</v>
      </c>
      <c r="M16" s="121">
        <v>10</v>
      </c>
      <c r="N16" s="121">
        <v>10</v>
      </c>
      <c r="O16" s="272">
        <f t="shared" si="2"/>
        <v>10</v>
      </c>
      <c r="P16" s="121">
        <v>10</v>
      </c>
      <c r="Q16" s="121">
        <v>10</v>
      </c>
      <c r="R16" s="121">
        <v>10</v>
      </c>
      <c r="S16" s="272">
        <f t="shared" si="3"/>
        <v>10</v>
      </c>
      <c r="T16" s="121">
        <v>10</v>
      </c>
      <c r="U16" s="121">
        <v>10</v>
      </c>
      <c r="V16" s="121">
        <v>10</v>
      </c>
      <c r="W16" s="272">
        <f t="shared" si="4"/>
        <v>10</v>
      </c>
      <c r="X16" s="121">
        <v>10</v>
      </c>
      <c r="Y16" s="121">
        <v>10</v>
      </c>
      <c r="Z16" s="121">
        <v>10</v>
      </c>
      <c r="AA16" s="272">
        <f t="shared" si="5"/>
        <v>10</v>
      </c>
      <c r="AB16" s="121">
        <v>10</v>
      </c>
      <c r="AC16" s="121">
        <v>10</v>
      </c>
      <c r="AD16" s="121">
        <v>10</v>
      </c>
      <c r="AE16" s="273">
        <f t="shared" si="6"/>
        <v>10</v>
      </c>
      <c r="AF16" s="121">
        <v>10</v>
      </c>
      <c r="AG16" s="121">
        <v>10</v>
      </c>
      <c r="AH16" s="121">
        <v>10</v>
      </c>
      <c r="AI16" s="273">
        <f t="shared" si="7"/>
        <v>10</v>
      </c>
      <c r="AJ16" s="121">
        <v>10</v>
      </c>
      <c r="AK16" s="121">
        <v>10</v>
      </c>
      <c r="AL16" s="121">
        <v>10</v>
      </c>
      <c r="AM16" s="273">
        <f t="shared" si="8"/>
        <v>10</v>
      </c>
      <c r="AN16" s="121">
        <v>10</v>
      </c>
      <c r="AO16" s="121">
        <v>10</v>
      </c>
      <c r="AP16" s="121">
        <v>10</v>
      </c>
      <c r="AQ16" s="273">
        <f t="shared" si="9"/>
        <v>10</v>
      </c>
      <c r="AR16" s="121">
        <v>10</v>
      </c>
      <c r="AS16" s="121">
        <v>10</v>
      </c>
      <c r="AT16" s="121">
        <v>10</v>
      </c>
      <c r="AU16" s="273">
        <f t="shared" si="10"/>
        <v>10</v>
      </c>
      <c r="AV16" s="121">
        <v>10</v>
      </c>
      <c r="AW16" s="121">
        <v>10</v>
      </c>
      <c r="AX16" s="121">
        <v>10</v>
      </c>
      <c r="AY16" s="273">
        <f t="shared" si="11"/>
        <v>10</v>
      </c>
      <c r="AZ16" s="121">
        <v>10</v>
      </c>
      <c r="BA16" s="121">
        <v>10</v>
      </c>
      <c r="BB16" s="121">
        <v>10</v>
      </c>
      <c r="BC16" s="273">
        <f t="shared" si="12"/>
        <v>10</v>
      </c>
      <c r="BD16" s="121">
        <v>10</v>
      </c>
      <c r="BE16" s="121">
        <v>10</v>
      </c>
      <c r="BF16" s="121">
        <v>10</v>
      </c>
      <c r="BG16" s="273">
        <f t="shared" si="13"/>
        <v>10</v>
      </c>
      <c r="BH16" s="121">
        <v>10</v>
      </c>
      <c r="BI16" s="121">
        <v>10</v>
      </c>
      <c r="BJ16" s="121">
        <v>10</v>
      </c>
      <c r="BK16" s="273">
        <f t="shared" si="14"/>
        <v>10</v>
      </c>
      <c r="BL16" s="121">
        <v>10</v>
      </c>
      <c r="BM16" s="121">
        <v>10</v>
      </c>
      <c r="BN16" s="121">
        <v>10</v>
      </c>
      <c r="BO16" s="273">
        <f t="shared" si="15"/>
        <v>10</v>
      </c>
      <c r="BP16" s="121">
        <v>10</v>
      </c>
      <c r="BQ16" s="121">
        <v>10</v>
      </c>
      <c r="BR16" s="121">
        <v>10</v>
      </c>
      <c r="BS16" s="273">
        <f t="shared" si="16"/>
        <v>10</v>
      </c>
      <c r="BT16" s="121">
        <v>10</v>
      </c>
      <c r="BU16" s="121">
        <v>10</v>
      </c>
      <c r="BV16" s="121">
        <v>10</v>
      </c>
      <c r="BW16" s="273">
        <f t="shared" si="17"/>
        <v>10</v>
      </c>
    </row>
    <row r="17" spans="1:75" x14ac:dyDescent="0.3">
      <c r="A17" s="270" t="str">
        <f>'SUB. EN'!A17</f>
        <v/>
      </c>
      <c r="B17" s="270" t="str">
        <f>'SUB. EN'!B17</f>
        <v/>
      </c>
      <c r="C17" s="271" t="str">
        <f>'SUB. EN'!C17</f>
        <v/>
      </c>
      <c r="D17" s="121">
        <v>10</v>
      </c>
      <c r="E17" s="121">
        <v>10</v>
      </c>
      <c r="F17" s="121">
        <v>10</v>
      </c>
      <c r="G17" s="272">
        <f t="shared" si="0"/>
        <v>10</v>
      </c>
      <c r="H17" s="121">
        <v>10</v>
      </c>
      <c r="I17" s="121">
        <v>10</v>
      </c>
      <c r="J17" s="121">
        <v>10</v>
      </c>
      <c r="K17" s="272">
        <f t="shared" si="1"/>
        <v>10</v>
      </c>
      <c r="L17" s="121">
        <v>10</v>
      </c>
      <c r="M17" s="121">
        <v>10</v>
      </c>
      <c r="N17" s="121">
        <v>10</v>
      </c>
      <c r="O17" s="272">
        <f t="shared" si="2"/>
        <v>10</v>
      </c>
      <c r="P17" s="121">
        <v>10</v>
      </c>
      <c r="Q17" s="121">
        <v>10</v>
      </c>
      <c r="R17" s="121">
        <v>10</v>
      </c>
      <c r="S17" s="272">
        <f t="shared" si="3"/>
        <v>10</v>
      </c>
      <c r="T17" s="121">
        <v>10</v>
      </c>
      <c r="U17" s="121">
        <v>10</v>
      </c>
      <c r="V17" s="121">
        <v>10</v>
      </c>
      <c r="W17" s="272">
        <f t="shared" si="4"/>
        <v>10</v>
      </c>
      <c r="X17" s="121">
        <v>10</v>
      </c>
      <c r="Y17" s="121">
        <v>10</v>
      </c>
      <c r="Z17" s="121">
        <v>10</v>
      </c>
      <c r="AA17" s="272">
        <f t="shared" si="5"/>
        <v>10</v>
      </c>
      <c r="AB17" s="121">
        <v>10</v>
      </c>
      <c r="AC17" s="121">
        <v>10</v>
      </c>
      <c r="AD17" s="121">
        <v>10</v>
      </c>
      <c r="AE17" s="273">
        <f t="shared" si="6"/>
        <v>10</v>
      </c>
      <c r="AF17" s="121">
        <v>10</v>
      </c>
      <c r="AG17" s="121">
        <v>10</v>
      </c>
      <c r="AH17" s="121">
        <v>10</v>
      </c>
      <c r="AI17" s="273">
        <f t="shared" si="7"/>
        <v>10</v>
      </c>
      <c r="AJ17" s="121">
        <v>10</v>
      </c>
      <c r="AK17" s="121">
        <v>10</v>
      </c>
      <c r="AL17" s="121">
        <v>10</v>
      </c>
      <c r="AM17" s="273">
        <f t="shared" si="8"/>
        <v>10</v>
      </c>
      <c r="AN17" s="121">
        <v>10</v>
      </c>
      <c r="AO17" s="121">
        <v>10</v>
      </c>
      <c r="AP17" s="121">
        <v>10</v>
      </c>
      <c r="AQ17" s="273">
        <f t="shared" si="9"/>
        <v>10</v>
      </c>
      <c r="AR17" s="121">
        <v>10</v>
      </c>
      <c r="AS17" s="121">
        <v>10</v>
      </c>
      <c r="AT17" s="121">
        <v>10</v>
      </c>
      <c r="AU17" s="273">
        <f t="shared" si="10"/>
        <v>10</v>
      </c>
      <c r="AV17" s="121">
        <v>10</v>
      </c>
      <c r="AW17" s="121">
        <v>10</v>
      </c>
      <c r="AX17" s="121">
        <v>10</v>
      </c>
      <c r="AY17" s="273">
        <f t="shared" si="11"/>
        <v>10</v>
      </c>
      <c r="AZ17" s="121">
        <v>10</v>
      </c>
      <c r="BA17" s="121">
        <v>10</v>
      </c>
      <c r="BB17" s="121">
        <v>10</v>
      </c>
      <c r="BC17" s="273">
        <f t="shared" si="12"/>
        <v>10</v>
      </c>
      <c r="BD17" s="121">
        <v>10</v>
      </c>
      <c r="BE17" s="121">
        <v>10</v>
      </c>
      <c r="BF17" s="121">
        <v>10</v>
      </c>
      <c r="BG17" s="273">
        <f t="shared" si="13"/>
        <v>10</v>
      </c>
      <c r="BH17" s="121">
        <v>10</v>
      </c>
      <c r="BI17" s="121">
        <v>10</v>
      </c>
      <c r="BJ17" s="121">
        <v>10</v>
      </c>
      <c r="BK17" s="273">
        <f t="shared" si="14"/>
        <v>10</v>
      </c>
      <c r="BL17" s="121">
        <v>10</v>
      </c>
      <c r="BM17" s="121">
        <v>10</v>
      </c>
      <c r="BN17" s="121">
        <v>10</v>
      </c>
      <c r="BO17" s="273">
        <f t="shared" si="15"/>
        <v>10</v>
      </c>
      <c r="BP17" s="121">
        <v>10</v>
      </c>
      <c r="BQ17" s="121">
        <v>10</v>
      </c>
      <c r="BR17" s="121">
        <v>10</v>
      </c>
      <c r="BS17" s="273">
        <f t="shared" si="16"/>
        <v>10</v>
      </c>
      <c r="BT17" s="121">
        <v>10</v>
      </c>
      <c r="BU17" s="121">
        <v>10</v>
      </c>
      <c r="BV17" s="121">
        <v>10</v>
      </c>
      <c r="BW17" s="273">
        <f t="shared" si="17"/>
        <v>10</v>
      </c>
    </row>
    <row r="18" spans="1:75" x14ac:dyDescent="0.3">
      <c r="A18" s="270" t="str">
        <f>'SUB. EN'!A18</f>
        <v/>
      </c>
      <c r="B18" s="270" t="str">
        <f>'SUB. EN'!B18</f>
        <v/>
      </c>
      <c r="C18" s="271" t="str">
        <f>'SUB. EN'!C18</f>
        <v/>
      </c>
      <c r="D18" s="121">
        <v>10</v>
      </c>
      <c r="E18" s="121">
        <v>10</v>
      </c>
      <c r="F18" s="121">
        <v>10</v>
      </c>
      <c r="G18" s="272">
        <f t="shared" si="0"/>
        <v>10</v>
      </c>
      <c r="H18" s="121">
        <v>10</v>
      </c>
      <c r="I18" s="121">
        <v>10</v>
      </c>
      <c r="J18" s="121">
        <v>10</v>
      </c>
      <c r="K18" s="272">
        <f t="shared" si="1"/>
        <v>10</v>
      </c>
      <c r="L18" s="121">
        <v>10</v>
      </c>
      <c r="M18" s="121">
        <v>10</v>
      </c>
      <c r="N18" s="121">
        <v>10</v>
      </c>
      <c r="O18" s="272">
        <f t="shared" si="2"/>
        <v>10</v>
      </c>
      <c r="P18" s="121">
        <v>10</v>
      </c>
      <c r="Q18" s="121">
        <v>10</v>
      </c>
      <c r="R18" s="121">
        <v>10</v>
      </c>
      <c r="S18" s="272">
        <f t="shared" si="3"/>
        <v>10</v>
      </c>
      <c r="T18" s="121">
        <v>10</v>
      </c>
      <c r="U18" s="121">
        <v>10</v>
      </c>
      <c r="V18" s="121">
        <v>10</v>
      </c>
      <c r="W18" s="272">
        <f t="shared" si="4"/>
        <v>10</v>
      </c>
      <c r="X18" s="121">
        <v>10</v>
      </c>
      <c r="Y18" s="121">
        <v>10</v>
      </c>
      <c r="Z18" s="121">
        <v>10</v>
      </c>
      <c r="AA18" s="272">
        <f t="shared" si="5"/>
        <v>10</v>
      </c>
      <c r="AB18" s="121">
        <v>10</v>
      </c>
      <c r="AC18" s="121">
        <v>10</v>
      </c>
      <c r="AD18" s="121">
        <v>10</v>
      </c>
      <c r="AE18" s="273">
        <f t="shared" si="6"/>
        <v>10</v>
      </c>
      <c r="AF18" s="121">
        <v>10</v>
      </c>
      <c r="AG18" s="121">
        <v>10</v>
      </c>
      <c r="AH18" s="121">
        <v>10</v>
      </c>
      <c r="AI18" s="273">
        <f t="shared" si="7"/>
        <v>10</v>
      </c>
      <c r="AJ18" s="121">
        <v>10</v>
      </c>
      <c r="AK18" s="121">
        <v>10</v>
      </c>
      <c r="AL18" s="121">
        <v>10</v>
      </c>
      <c r="AM18" s="273">
        <f t="shared" si="8"/>
        <v>10</v>
      </c>
      <c r="AN18" s="121">
        <v>10</v>
      </c>
      <c r="AO18" s="121">
        <v>10</v>
      </c>
      <c r="AP18" s="121">
        <v>10</v>
      </c>
      <c r="AQ18" s="273">
        <f t="shared" si="9"/>
        <v>10</v>
      </c>
      <c r="AR18" s="121">
        <v>10</v>
      </c>
      <c r="AS18" s="121">
        <v>10</v>
      </c>
      <c r="AT18" s="121">
        <v>10</v>
      </c>
      <c r="AU18" s="273">
        <f t="shared" si="10"/>
        <v>10</v>
      </c>
      <c r="AV18" s="121">
        <v>10</v>
      </c>
      <c r="AW18" s="121">
        <v>10</v>
      </c>
      <c r="AX18" s="121">
        <v>10</v>
      </c>
      <c r="AY18" s="273">
        <f t="shared" si="11"/>
        <v>10</v>
      </c>
      <c r="AZ18" s="121">
        <v>10</v>
      </c>
      <c r="BA18" s="121">
        <v>10</v>
      </c>
      <c r="BB18" s="121">
        <v>10</v>
      </c>
      <c r="BC18" s="273">
        <f t="shared" si="12"/>
        <v>10</v>
      </c>
      <c r="BD18" s="121">
        <v>10</v>
      </c>
      <c r="BE18" s="121">
        <v>10</v>
      </c>
      <c r="BF18" s="121">
        <v>10</v>
      </c>
      <c r="BG18" s="273">
        <f t="shared" si="13"/>
        <v>10</v>
      </c>
      <c r="BH18" s="121">
        <v>10</v>
      </c>
      <c r="BI18" s="121">
        <v>10</v>
      </c>
      <c r="BJ18" s="121">
        <v>10</v>
      </c>
      <c r="BK18" s="273">
        <f t="shared" si="14"/>
        <v>10</v>
      </c>
      <c r="BL18" s="121">
        <v>10</v>
      </c>
      <c r="BM18" s="121">
        <v>10</v>
      </c>
      <c r="BN18" s="121">
        <v>10</v>
      </c>
      <c r="BO18" s="273">
        <f t="shared" si="15"/>
        <v>10</v>
      </c>
      <c r="BP18" s="121">
        <v>10</v>
      </c>
      <c r="BQ18" s="121">
        <v>10</v>
      </c>
      <c r="BR18" s="121">
        <v>10</v>
      </c>
      <c r="BS18" s="273">
        <f t="shared" si="16"/>
        <v>10</v>
      </c>
      <c r="BT18" s="121">
        <v>10</v>
      </c>
      <c r="BU18" s="121">
        <v>10</v>
      </c>
      <c r="BV18" s="121">
        <v>10</v>
      </c>
      <c r="BW18" s="273">
        <f t="shared" si="17"/>
        <v>10</v>
      </c>
    </row>
    <row r="19" spans="1:75" x14ac:dyDescent="0.3">
      <c r="A19" s="270" t="str">
        <f>'SUB. EN'!A19</f>
        <v/>
      </c>
      <c r="B19" s="270" t="str">
        <f>'SUB. EN'!B19</f>
        <v/>
      </c>
      <c r="C19" s="271" t="str">
        <f>'SUB. EN'!C19</f>
        <v/>
      </c>
      <c r="D19" s="121">
        <v>10</v>
      </c>
      <c r="E19" s="121">
        <v>10</v>
      </c>
      <c r="F19" s="121">
        <v>10</v>
      </c>
      <c r="G19" s="272">
        <f t="shared" si="0"/>
        <v>10</v>
      </c>
      <c r="H19" s="121">
        <v>10</v>
      </c>
      <c r="I19" s="121">
        <v>10</v>
      </c>
      <c r="J19" s="121">
        <v>10</v>
      </c>
      <c r="K19" s="272">
        <f t="shared" si="1"/>
        <v>10</v>
      </c>
      <c r="L19" s="121">
        <v>10</v>
      </c>
      <c r="M19" s="121">
        <v>10</v>
      </c>
      <c r="N19" s="121">
        <v>10</v>
      </c>
      <c r="O19" s="272">
        <f t="shared" si="2"/>
        <v>10</v>
      </c>
      <c r="P19" s="121">
        <v>10</v>
      </c>
      <c r="Q19" s="121">
        <v>10</v>
      </c>
      <c r="R19" s="121">
        <v>10</v>
      </c>
      <c r="S19" s="272">
        <f t="shared" si="3"/>
        <v>10</v>
      </c>
      <c r="T19" s="121">
        <v>10</v>
      </c>
      <c r="U19" s="121">
        <v>10</v>
      </c>
      <c r="V19" s="121">
        <v>10</v>
      </c>
      <c r="W19" s="272">
        <f t="shared" si="4"/>
        <v>10</v>
      </c>
      <c r="X19" s="121">
        <v>10</v>
      </c>
      <c r="Y19" s="121">
        <v>10</v>
      </c>
      <c r="Z19" s="121">
        <v>10</v>
      </c>
      <c r="AA19" s="272">
        <f t="shared" si="5"/>
        <v>10</v>
      </c>
      <c r="AB19" s="121">
        <v>10</v>
      </c>
      <c r="AC19" s="121">
        <v>10</v>
      </c>
      <c r="AD19" s="121">
        <v>10</v>
      </c>
      <c r="AE19" s="273">
        <f t="shared" si="6"/>
        <v>10</v>
      </c>
      <c r="AF19" s="121">
        <v>10</v>
      </c>
      <c r="AG19" s="121">
        <v>10</v>
      </c>
      <c r="AH19" s="121">
        <v>10</v>
      </c>
      <c r="AI19" s="273">
        <f t="shared" si="7"/>
        <v>10</v>
      </c>
      <c r="AJ19" s="121">
        <v>10</v>
      </c>
      <c r="AK19" s="121">
        <v>10</v>
      </c>
      <c r="AL19" s="121">
        <v>10</v>
      </c>
      <c r="AM19" s="273">
        <f t="shared" si="8"/>
        <v>10</v>
      </c>
      <c r="AN19" s="121">
        <v>10</v>
      </c>
      <c r="AO19" s="121">
        <v>10</v>
      </c>
      <c r="AP19" s="121">
        <v>10</v>
      </c>
      <c r="AQ19" s="273">
        <f t="shared" si="9"/>
        <v>10</v>
      </c>
      <c r="AR19" s="121">
        <v>10</v>
      </c>
      <c r="AS19" s="121">
        <v>10</v>
      </c>
      <c r="AT19" s="121">
        <v>10</v>
      </c>
      <c r="AU19" s="273">
        <f t="shared" si="10"/>
        <v>10</v>
      </c>
      <c r="AV19" s="121">
        <v>10</v>
      </c>
      <c r="AW19" s="121">
        <v>10</v>
      </c>
      <c r="AX19" s="121">
        <v>10</v>
      </c>
      <c r="AY19" s="273">
        <f t="shared" si="11"/>
        <v>10</v>
      </c>
      <c r="AZ19" s="121">
        <v>10</v>
      </c>
      <c r="BA19" s="121">
        <v>10</v>
      </c>
      <c r="BB19" s="121">
        <v>10</v>
      </c>
      <c r="BC19" s="273">
        <f t="shared" si="12"/>
        <v>10</v>
      </c>
      <c r="BD19" s="121">
        <v>10</v>
      </c>
      <c r="BE19" s="121">
        <v>10</v>
      </c>
      <c r="BF19" s="121">
        <v>10</v>
      </c>
      <c r="BG19" s="273">
        <f t="shared" si="13"/>
        <v>10</v>
      </c>
      <c r="BH19" s="121">
        <v>10</v>
      </c>
      <c r="BI19" s="121">
        <v>10</v>
      </c>
      <c r="BJ19" s="121">
        <v>10</v>
      </c>
      <c r="BK19" s="273">
        <f t="shared" si="14"/>
        <v>10</v>
      </c>
      <c r="BL19" s="121">
        <v>10</v>
      </c>
      <c r="BM19" s="121">
        <v>10</v>
      </c>
      <c r="BN19" s="121">
        <v>10</v>
      </c>
      <c r="BO19" s="273">
        <f t="shared" si="15"/>
        <v>10</v>
      </c>
      <c r="BP19" s="121">
        <v>10</v>
      </c>
      <c r="BQ19" s="121">
        <v>10</v>
      </c>
      <c r="BR19" s="121">
        <v>10</v>
      </c>
      <c r="BS19" s="273">
        <f t="shared" si="16"/>
        <v>10</v>
      </c>
      <c r="BT19" s="121">
        <v>10</v>
      </c>
      <c r="BU19" s="121">
        <v>10</v>
      </c>
      <c r="BV19" s="121">
        <v>10</v>
      </c>
      <c r="BW19" s="273">
        <f t="shared" si="17"/>
        <v>10</v>
      </c>
    </row>
    <row r="20" spans="1:75" x14ac:dyDescent="0.3">
      <c r="A20" s="270" t="str">
        <f>'SUB. EN'!A20</f>
        <v/>
      </c>
      <c r="B20" s="270" t="str">
        <f>'SUB. EN'!B20</f>
        <v/>
      </c>
      <c r="C20" s="271" t="str">
        <f>'SUB. EN'!C20</f>
        <v/>
      </c>
      <c r="D20" s="121">
        <v>10</v>
      </c>
      <c r="E20" s="121">
        <v>10</v>
      </c>
      <c r="F20" s="121">
        <v>10</v>
      </c>
      <c r="G20" s="272">
        <f t="shared" si="0"/>
        <v>10</v>
      </c>
      <c r="H20" s="121">
        <v>10</v>
      </c>
      <c r="I20" s="121">
        <v>10</v>
      </c>
      <c r="J20" s="121">
        <v>10</v>
      </c>
      <c r="K20" s="272">
        <f t="shared" si="1"/>
        <v>10</v>
      </c>
      <c r="L20" s="121">
        <v>10</v>
      </c>
      <c r="M20" s="121">
        <v>10</v>
      </c>
      <c r="N20" s="121">
        <v>10</v>
      </c>
      <c r="O20" s="272">
        <f t="shared" si="2"/>
        <v>10</v>
      </c>
      <c r="P20" s="121">
        <v>10</v>
      </c>
      <c r="Q20" s="121">
        <v>10</v>
      </c>
      <c r="R20" s="121">
        <v>10</v>
      </c>
      <c r="S20" s="272">
        <f t="shared" si="3"/>
        <v>10</v>
      </c>
      <c r="T20" s="121">
        <v>10</v>
      </c>
      <c r="U20" s="121">
        <v>10</v>
      </c>
      <c r="V20" s="121">
        <v>10</v>
      </c>
      <c r="W20" s="272">
        <f t="shared" si="4"/>
        <v>10</v>
      </c>
      <c r="X20" s="121">
        <v>10</v>
      </c>
      <c r="Y20" s="121">
        <v>10</v>
      </c>
      <c r="Z20" s="121">
        <v>10</v>
      </c>
      <c r="AA20" s="272">
        <f t="shared" si="5"/>
        <v>10</v>
      </c>
      <c r="AB20" s="121">
        <v>10</v>
      </c>
      <c r="AC20" s="121">
        <v>10</v>
      </c>
      <c r="AD20" s="121">
        <v>10</v>
      </c>
      <c r="AE20" s="273">
        <f t="shared" si="6"/>
        <v>10</v>
      </c>
      <c r="AF20" s="121">
        <v>10</v>
      </c>
      <c r="AG20" s="121">
        <v>10</v>
      </c>
      <c r="AH20" s="121">
        <v>10</v>
      </c>
      <c r="AI20" s="273">
        <f t="shared" si="7"/>
        <v>10</v>
      </c>
      <c r="AJ20" s="121">
        <v>10</v>
      </c>
      <c r="AK20" s="121">
        <v>10</v>
      </c>
      <c r="AL20" s="121">
        <v>10</v>
      </c>
      <c r="AM20" s="273">
        <f t="shared" si="8"/>
        <v>10</v>
      </c>
      <c r="AN20" s="121">
        <v>10</v>
      </c>
      <c r="AO20" s="121">
        <v>10</v>
      </c>
      <c r="AP20" s="121">
        <v>10</v>
      </c>
      <c r="AQ20" s="273">
        <f t="shared" si="9"/>
        <v>10</v>
      </c>
      <c r="AR20" s="121">
        <v>10</v>
      </c>
      <c r="AS20" s="121">
        <v>10</v>
      </c>
      <c r="AT20" s="121">
        <v>10</v>
      </c>
      <c r="AU20" s="273">
        <f t="shared" si="10"/>
        <v>10</v>
      </c>
      <c r="AV20" s="121">
        <v>10</v>
      </c>
      <c r="AW20" s="121">
        <v>10</v>
      </c>
      <c r="AX20" s="121">
        <v>10</v>
      </c>
      <c r="AY20" s="273">
        <f t="shared" si="11"/>
        <v>10</v>
      </c>
      <c r="AZ20" s="121">
        <v>10</v>
      </c>
      <c r="BA20" s="121">
        <v>10</v>
      </c>
      <c r="BB20" s="121">
        <v>10</v>
      </c>
      <c r="BC20" s="273">
        <f t="shared" si="12"/>
        <v>10</v>
      </c>
      <c r="BD20" s="121">
        <v>10</v>
      </c>
      <c r="BE20" s="121">
        <v>10</v>
      </c>
      <c r="BF20" s="121">
        <v>10</v>
      </c>
      <c r="BG20" s="273">
        <f t="shared" si="13"/>
        <v>10</v>
      </c>
      <c r="BH20" s="121">
        <v>10</v>
      </c>
      <c r="BI20" s="121">
        <v>10</v>
      </c>
      <c r="BJ20" s="121">
        <v>10</v>
      </c>
      <c r="BK20" s="273">
        <f t="shared" si="14"/>
        <v>10</v>
      </c>
      <c r="BL20" s="121">
        <v>10</v>
      </c>
      <c r="BM20" s="121">
        <v>10</v>
      </c>
      <c r="BN20" s="121">
        <v>10</v>
      </c>
      <c r="BO20" s="273">
        <f t="shared" si="15"/>
        <v>10</v>
      </c>
      <c r="BP20" s="121">
        <v>10</v>
      </c>
      <c r="BQ20" s="121">
        <v>10</v>
      </c>
      <c r="BR20" s="121">
        <v>10</v>
      </c>
      <c r="BS20" s="273">
        <f t="shared" si="16"/>
        <v>10</v>
      </c>
      <c r="BT20" s="121">
        <v>10</v>
      </c>
      <c r="BU20" s="121">
        <v>10</v>
      </c>
      <c r="BV20" s="121">
        <v>10</v>
      </c>
      <c r="BW20" s="273">
        <f t="shared" si="17"/>
        <v>10</v>
      </c>
    </row>
    <row r="21" spans="1:75" x14ac:dyDescent="0.3">
      <c r="A21" s="270" t="str">
        <f>'SUB. EN'!A21</f>
        <v/>
      </c>
      <c r="B21" s="270" t="str">
        <f>'SUB. EN'!B21</f>
        <v/>
      </c>
      <c r="C21" s="271" t="str">
        <f>'SUB. EN'!C21</f>
        <v/>
      </c>
      <c r="D21" s="121">
        <v>10</v>
      </c>
      <c r="E21" s="121">
        <v>10</v>
      </c>
      <c r="F21" s="121">
        <v>10</v>
      </c>
      <c r="G21" s="272">
        <f t="shared" si="0"/>
        <v>10</v>
      </c>
      <c r="H21" s="121">
        <v>10</v>
      </c>
      <c r="I21" s="121">
        <v>10</v>
      </c>
      <c r="J21" s="121">
        <v>10</v>
      </c>
      <c r="K21" s="272">
        <f t="shared" si="1"/>
        <v>10</v>
      </c>
      <c r="L21" s="121">
        <v>10</v>
      </c>
      <c r="M21" s="121">
        <v>10</v>
      </c>
      <c r="N21" s="121">
        <v>10</v>
      </c>
      <c r="O21" s="272">
        <f t="shared" si="2"/>
        <v>10</v>
      </c>
      <c r="P21" s="121">
        <v>10</v>
      </c>
      <c r="Q21" s="121">
        <v>10</v>
      </c>
      <c r="R21" s="121">
        <v>10</v>
      </c>
      <c r="S21" s="272">
        <f t="shared" si="3"/>
        <v>10</v>
      </c>
      <c r="T21" s="121">
        <v>10</v>
      </c>
      <c r="U21" s="121">
        <v>10</v>
      </c>
      <c r="V21" s="121">
        <v>10</v>
      </c>
      <c r="W21" s="272">
        <f t="shared" si="4"/>
        <v>10</v>
      </c>
      <c r="X21" s="121">
        <v>10</v>
      </c>
      <c r="Y21" s="121">
        <v>10</v>
      </c>
      <c r="Z21" s="121">
        <v>10</v>
      </c>
      <c r="AA21" s="272">
        <f t="shared" si="5"/>
        <v>10</v>
      </c>
      <c r="AB21" s="121">
        <v>10</v>
      </c>
      <c r="AC21" s="121">
        <v>10</v>
      </c>
      <c r="AD21" s="121">
        <v>10</v>
      </c>
      <c r="AE21" s="273">
        <f t="shared" si="6"/>
        <v>10</v>
      </c>
      <c r="AF21" s="121">
        <v>10</v>
      </c>
      <c r="AG21" s="121">
        <v>10</v>
      </c>
      <c r="AH21" s="121">
        <v>10</v>
      </c>
      <c r="AI21" s="273">
        <f t="shared" si="7"/>
        <v>10</v>
      </c>
      <c r="AJ21" s="121">
        <v>10</v>
      </c>
      <c r="AK21" s="121">
        <v>10</v>
      </c>
      <c r="AL21" s="121">
        <v>10</v>
      </c>
      <c r="AM21" s="273">
        <f t="shared" si="8"/>
        <v>10</v>
      </c>
      <c r="AN21" s="121">
        <v>10</v>
      </c>
      <c r="AO21" s="121">
        <v>10</v>
      </c>
      <c r="AP21" s="121">
        <v>10</v>
      </c>
      <c r="AQ21" s="273">
        <f t="shared" si="9"/>
        <v>10</v>
      </c>
      <c r="AR21" s="121">
        <v>10</v>
      </c>
      <c r="AS21" s="121">
        <v>10</v>
      </c>
      <c r="AT21" s="121">
        <v>10</v>
      </c>
      <c r="AU21" s="273">
        <f t="shared" si="10"/>
        <v>10</v>
      </c>
      <c r="AV21" s="121">
        <v>10</v>
      </c>
      <c r="AW21" s="121">
        <v>10</v>
      </c>
      <c r="AX21" s="121">
        <v>10</v>
      </c>
      <c r="AY21" s="273">
        <f t="shared" si="11"/>
        <v>10</v>
      </c>
      <c r="AZ21" s="121">
        <v>10</v>
      </c>
      <c r="BA21" s="121">
        <v>10</v>
      </c>
      <c r="BB21" s="121">
        <v>10</v>
      </c>
      <c r="BC21" s="273">
        <f t="shared" si="12"/>
        <v>10</v>
      </c>
      <c r="BD21" s="121">
        <v>10</v>
      </c>
      <c r="BE21" s="121">
        <v>10</v>
      </c>
      <c r="BF21" s="121">
        <v>10</v>
      </c>
      <c r="BG21" s="273">
        <f t="shared" si="13"/>
        <v>10</v>
      </c>
      <c r="BH21" s="121">
        <v>10</v>
      </c>
      <c r="BI21" s="121">
        <v>10</v>
      </c>
      <c r="BJ21" s="121">
        <v>10</v>
      </c>
      <c r="BK21" s="273">
        <f t="shared" si="14"/>
        <v>10</v>
      </c>
      <c r="BL21" s="121">
        <v>10</v>
      </c>
      <c r="BM21" s="121">
        <v>10</v>
      </c>
      <c r="BN21" s="121">
        <v>10</v>
      </c>
      <c r="BO21" s="273">
        <f t="shared" si="15"/>
        <v>10</v>
      </c>
      <c r="BP21" s="121">
        <v>10</v>
      </c>
      <c r="BQ21" s="121">
        <v>10</v>
      </c>
      <c r="BR21" s="121">
        <v>10</v>
      </c>
      <c r="BS21" s="273">
        <f t="shared" si="16"/>
        <v>10</v>
      </c>
      <c r="BT21" s="121">
        <v>10</v>
      </c>
      <c r="BU21" s="121">
        <v>10</v>
      </c>
      <c r="BV21" s="121">
        <v>10</v>
      </c>
      <c r="BW21" s="273">
        <f t="shared" si="17"/>
        <v>10</v>
      </c>
    </row>
    <row r="22" spans="1:75" x14ac:dyDescent="0.3">
      <c r="A22" s="270" t="str">
        <f>'SUB. EN'!A22</f>
        <v/>
      </c>
      <c r="B22" s="270" t="str">
        <f>'SUB. EN'!B22</f>
        <v/>
      </c>
      <c r="C22" s="271" t="str">
        <f>'SUB. EN'!C22</f>
        <v/>
      </c>
      <c r="D22" s="121">
        <v>10</v>
      </c>
      <c r="E22" s="121">
        <v>10</v>
      </c>
      <c r="F22" s="121">
        <v>10</v>
      </c>
      <c r="G22" s="272">
        <f t="shared" si="0"/>
        <v>10</v>
      </c>
      <c r="H22" s="121">
        <v>10</v>
      </c>
      <c r="I22" s="121">
        <v>10</v>
      </c>
      <c r="J22" s="121">
        <v>10</v>
      </c>
      <c r="K22" s="272">
        <f t="shared" si="1"/>
        <v>10</v>
      </c>
      <c r="L22" s="121">
        <v>10</v>
      </c>
      <c r="M22" s="121">
        <v>10</v>
      </c>
      <c r="N22" s="121">
        <v>10</v>
      </c>
      <c r="O22" s="272">
        <f t="shared" si="2"/>
        <v>10</v>
      </c>
      <c r="P22" s="121">
        <v>10</v>
      </c>
      <c r="Q22" s="121">
        <v>10</v>
      </c>
      <c r="R22" s="121">
        <v>10</v>
      </c>
      <c r="S22" s="272">
        <f t="shared" si="3"/>
        <v>10</v>
      </c>
      <c r="T22" s="121">
        <v>10</v>
      </c>
      <c r="U22" s="121">
        <v>10</v>
      </c>
      <c r="V22" s="121">
        <v>10</v>
      </c>
      <c r="W22" s="272">
        <f t="shared" si="4"/>
        <v>10</v>
      </c>
      <c r="X22" s="121">
        <v>10</v>
      </c>
      <c r="Y22" s="121">
        <v>10</v>
      </c>
      <c r="Z22" s="121">
        <v>10</v>
      </c>
      <c r="AA22" s="272">
        <f t="shared" si="5"/>
        <v>10</v>
      </c>
      <c r="AB22" s="121">
        <v>10</v>
      </c>
      <c r="AC22" s="121">
        <v>10</v>
      </c>
      <c r="AD22" s="121">
        <v>10</v>
      </c>
      <c r="AE22" s="273">
        <f t="shared" si="6"/>
        <v>10</v>
      </c>
      <c r="AF22" s="121">
        <v>10</v>
      </c>
      <c r="AG22" s="121">
        <v>10</v>
      </c>
      <c r="AH22" s="121">
        <v>10</v>
      </c>
      <c r="AI22" s="273">
        <f t="shared" si="7"/>
        <v>10</v>
      </c>
      <c r="AJ22" s="121">
        <v>10</v>
      </c>
      <c r="AK22" s="121">
        <v>10</v>
      </c>
      <c r="AL22" s="121">
        <v>10</v>
      </c>
      <c r="AM22" s="273">
        <f t="shared" si="8"/>
        <v>10</v>
      </c>
      <c r="AN22" s="121">
        <v>10</v>
      </c>
      <c r="AO22" s="121">
        <v>10</v>
      </c>
      <c r="AP22" s="121">
        <v>10</v>
      </c>
      <c r="AQ22" s="273">
        <f t="shared" si="9"/>
        <v>10</v>
      </c>
      <c r="AR22" s="121">
        <v>10</v>
      </c>
      <c r="AS22" s="121">
        <v>10</v>
      </c>
      <c r="AT22" s="121">
        <v>10</v>
      </c>
      <c r="AU22" s="273">
        <f t="shared" si="10"/>
        <v>10</v>
      </c>
      <c r="AV22" s="121">
        <v>10</v>
      </c>
      <c r="AW22" s="121">
        <v>10</v>
      </c>
      <c r="AX22" s="121">
        <v>10</v>
      </c>
      <c r="AY22" s="273">
        <f t="shared" si="11"/>
        <v>10</v>
      </c>
      <c r="AZ22" s="121">
        <v>10</v>
      </c>
      <c r="BA22" s="121">
        <v>10</v>
      </c>
      <c r="BB22" s="121">
        <v>10</v>
      </c>
      <c r="BC22" s="273">
        <f t="shared" si="12"/>
        <v>10</v>
      </c>
      <c r="BD22" s="121">
        <v>10</v>
      </c>
      <c r="BE22" s="121">
        <v>10</v>
      </c>
      <c r="BF22" s="121">
        <v>10</v>
      </c>
      <c r="BG22" s="273">
        <f t="shared" si="13"/>
        <v>10</v>
      </c>
      <c r="BH22" s="121">
        <v>10</v>
      </c>
      <c r="BI22" s="121">
        <v>10</v>
      </c>
      <c r="BJ22" s="121">
        <v>10</v>
      </c>
      <c r="BK22" s="273">
        <f t="shared" si="14"/>
        <v>10</v>
      </c>
      <c r="BL22" s="121">
        <v>10</v>
      </c>
      <c r="BM22" s="121">
        <v>10</v>
      </c>
      <c r="BN22" s="121">
        <v>10</v>
      </c>
      <c r="BO22" s="273">
        <f t="shared" si="15"/>
        <v>10</v>
      </c>
      <c r="BP22" s="121">
        <v>10</v>
      </c>
      <c r="BQ22" s="121">
        <v>10</v>
      </c>
      <c r="BR22" s="121">
        <v>10</v>
      </c>
      <c r="BS22" s="273">
        <f t="shared" si="16"/>
        <v>10</v>
      </c>
      <c r="BT22" s="121">
        <v>10</v>
      </c>
      <c r="BU22" s="121">
        <v>10</v>
      </c>
      <c r="BV22" s="121">
        <v>10</v>
      </c>
      <c r="BW22" s="273">
        <f t="shared" si="17"/>
        <v>10</v>
      </c>
    </row>
    <row r="23" spans="1:75" x14ac:dyDescent="0.3">
      <c r="A23" s="270" t="str">
        <f>'SUB. EN'!A23</f>
        <v/>
      </c>
      <c r="B23" s="270" t="str">
        <f>'SUB. EN'!B23</f>
        <v/>
      </c>
      <c r="C23" s="271" t="str">
        <f>'SUB. EN'!C23</f>
        <v/>
      </c>
      <c r="D23" s="121">
        <v>10</v>
      </c>
      <c r="E23" s="121">
        <v>10</v>
      </c>
      <c r="F23" s="121">
        <v>10</v>
      </c>
      <c r="G23" s="272">
        <f t="shared" si="0"/>
        <v>10</v>
      </c>
      <c r="H23" s="121">
        <v>10</v>
      </c>
      <c r="I23" s="121">
        <v>10</v>
      </c>
      <c r="J23" s="121">
        <v>10</v>
      </c>
      <c r="K23" s="272">
        <f t="shared" si="1"/>
        <v>10</v>
      </c>
      <c r="L23" s="121">
        <v>10</v>
      </c>
      <c r="M23" s="121">
        <v>10</v>
      </c>
      <c r="N23" s="121">
        <v>10</v>
      </c>
      <c r="O23" s="272">
        <f t="shared" si="2"/>
        <v>10</v>
      </c>
      <c r="P23" s="121">
        <v>10</v>
      </c>
      <c r="Q23" s="121">
        <v>10</v>
      </c>
      <c r="R23" s="121">
        <v>10</v>
      </c>
      <c r="S23" s="272">
        <f t="shared" si="3"/>
        <v>10</v>
      </c>
      <c r="T23" s="121">
        <v>10</v>
      </c>
      <c r="U23" s="121">
        <v>10</v>
      </c>
      <c r="V23" s="121">
        <v>10</v>
      </c>
      <c r="W23" s="272">
        <f t="shared" si="4"/>
        <v>10</v>
      </c>
      <c r="X23" s="121">
        <v>10</v>
      </c>
      <c r="Y23" s="121">
        <v>10</v>
      </c>
      <c r="Z23" s="121">
        <v>10</v>
      </c>
      <c r="AA23" s="272">
        <f t="shared" si="5"/>
        <v>10</v>
      </c>
      <c r="AB23" s="121">
        <v>10</v>
      </c>
      <c r="AC23" s="121">
        <v>10</v>
      </c>
      <c r="AD23" s="121">
        <v>10</v>
      </c>
      <c r="AE23" s="273">
        <f t="shared" si="6"/>
        <v>10</v>
      </c>
      <c r="AF23" s="121">
        <v>10</v>
      </c>
      <c r="AG23" s="121">
        <v>10</v>
      </c>
      <c r="AH23" s="121">
        <v>10</v>
      </c>
      <c r="AI23" s="273">
        <f t="shared" si="7"/>
        <v>10</v>
      </c>
      <c r="AJ23" s="121">
        <v>10</v>
      </c>
      <c r="AK23" s="121">
        <v>10</v>
      </c>
      <c r="AL23" s="121">
        <v>10</v>
      </c>
      <c r="AM23" s="273">
        <f t="shared" si="8"/>
        <v>10</v>
      </c>
      <c r="AN23" s="121">
        <v>10</v>
      </c>
      <c r="AO23" s="121">
        <v>10</v>
      </c>
      <c r="AP23" s="121">
        <v>10</v>
      </c>
      <c r="AQ23" s="273">
        <f t="shared" si="9"/>
        <v>10</v>
      </c>
      <c r="AR23" s="121">
        <v>10</v>
      </c>
      <c r="AS23" s="121">
        <v>10</v>
      </c>
      <c r="AT23" s="121">
        <v>10</v>
      </c>
      <c r="AU23" s="273">
        <f t="shared" si="10"/>
        <v>10</v>
      </c>
      <c r="AV23" s="121">
        <v>10</v>
      </c>
      <c r="AW23" s="121">
        <v>10</v>
      </c>
      <c r="AX23" s="121">
        <v>10</v>
      </c>
      <c r="AY23" s="273">
        <f t="shared" si="11"/>
        <v>10</v>
      </c>
      <c r="AZ23" s="121">
        <v>10</v>
      </c>
      <c r="BA23" s="121">
        <v>10</v>
      </c>
      <c r="BB23" s="121">
        <v>10</v>
      </c>
      <c r="BC23" s="273">
        <f t="shared" si="12"/>
        <v>10</v>
      </c>
      <c r="BD23" s="121">
        <v>10</v>
      </c>
      <c r="BE23" s="121">
        <v>10</v>
      </c>
      <c r="BF23" s="121">
        <v>10</v>
      </c>
      <c r="BG23" s="273">
        <f t="shared" si="13"/>
        <v>10</v>
      </c>
      <c r="BH23" s="121">
        <v>10</v>
      </c>
      <c r="BI23" s="121">
        <v>10</v>
      </c>
      <c r="BJ23" s="121">
        <v>10</v>
      </c>
      <c r="BK23" s="273">
        <f t="shared" si="14"/>
        <v>10</v>
      </c>
      <c r="BL23" s="121">
        <v>10</v>
      </c>
      <c r="BM23" s="121">
        <v>10</v>
      </c>
      <c r="BN23" s="121">
        <v>10</v>
      </c>
      <c r="BO23" s="273">
        <f t="shared" si="15"/>
        <v>10</v>
      </c>
      <c r="BP23" s="121">
        <v>10</v>
      </c>
      <c r="BQ23" s="121">
        <v>10</v>
      </c>
      <c r="BR23" s="121">
        <v>10</v>
      </c>
      <c r="BS23" s="273">
        <f t="shared" si="16"/>
        <v>10</v>
      </c>
      <c r="BT23" s="121">
        <v>10</v>
      </c>
      <c r="BU23" s="121">
        <v>10</v>
      </c>
      <c r="BV23" s="121">
        <v>10</v>
      </c>
      <c r="BW23" s="273">
        <f t="shared" si="17"/>
        <v>10</v>
      </c>
    </row>
    <row r="24" spans="1:75" x14ac:dyDescent="0.3">
      <c r="A24" s="270" t="str">
        <f>'SUB. EN'!A24</f>
        <v/>
      </c>
      <c r="B24" s="270" t="str">
        <f>'SUB. EN'!B24</f>
        <v/>
      </c>
      <c r="C24" s="271" t="str">
        <f>'SUB. EN'!C24</f>
        <v/>
      </c>
      <c r="D24" s="121">
        <v>10</v>
      </c>
      <c r="E24" s="121">
        <v>10</v>
      </c>
      <c r="F24" s="121">
        <v>10</v>
      </c>
      <c r="G24" s="272">
        <f t="shared" si="0"/>
        <v>10</v>
      </c>
      <c r="H24" s="121">
        <v>10</v>
      </c>
      <c r="I24" s="121">
        <v>10</v>
      </c>
      <c r="J24" s="121">
        <v>10</v>
      </c>
      <c r="K24" s="272">
        <f t="shared" si="1"/>
        <v>10</v>
      </c>
      <c r="L24" s="121">
        <v>10</v>
      </c>
      <c r="M24" s="121">
        <v>10</v>
      </c>
      <c r="N24" s="121">
        <v>10</v>
      </c>
      <c r="O24" s="272">
        <f t="shared" si="2"/>
        <v>10</v>
      </c>
      <c r="P24" s="121">
        <v>10</v>
      </c>
      <c r="Q24" s="121">
        <v>10</v>
      </c>
      <c r="R24" s="121">
        <v>10</v>
      </c>
      <c r="S24" s="272">
        <f t="shared" si="3"/>
        <v>10</v>
      </c>
      <c r="T24" s="121">
        <v>10</v>
      </c>
      <c r="U24" s="121">
        <v>10</v>
      </c>
      <c r="V24" s="121">
        <v>10</v>
      </c>
      <c r="W24" s="272">
        <f t="shared" si="4"/>
        <v>10</v>
      </c>
      <c r="X24" s="121">
        <v>10</v>
      </c>
      <c r="Y24" s="121">
        <v>10</v>
      </c>
      <c r="Z24" s="121">
        <v>10</v>
      </c>
      <c r="AA24" s="272">
        <f t="shared" si="5"/>
        <v>10</v>
      </c>
      <c r="AB24" s="121">
        <v>10</v>
      </c>
      <c r="AC24" s="121">
        <v>10</v>
      </c>
      <c r="AD24" s="121">
        <v>10</v>
      </c>
      <c r="AE24" s="273">
        <f t="shared" si="6"/>
        <v>10</v>
      </c>
      <c r="AF24" s="121">
        <v>10</v>
      </c>
      <c r="AG24" s="121">
        <v>10</v>
      </c>
      <c r="AH24" s="121">
        <v>10</v>
      </c>
      <c r="AI24" s="273">
        <f t="shared" si="7"/>
        <v>10</v>
      </c>
      <c r="AJ24" s="121">
        <v>10</v>
      </c>
      <c r="AK24" s="121">
        <v>10</v>
      </c>
      <c r="AL24" s="121">
        <v>10</v>
      </c>
      <c r="AM24" s="273">
        <f t="shared" si="8"/>
        <v>10</v>
      </c>
      <c r="AN24" s="121">
        <v>10</v>
      </c>
      <c r="AO24" s="121">
        <v>10</v>
      </c>
      <c r="AP24" s="121">
        <v>10</v>
      </c>
      <c r="AQ24" s="273">
        <f t="shared" si="9"/>
        <v>10</v>
      </c>
      <c r="AR24" s="121">
        <v>10</v>
      </c>
      <c r="AS24" s="121">
        <v>10</v>
      </c>
      <c r="AT24" s="121">
        <v>10</v>
      </c>
      <c r="AU24" s="273">
        <f t="shared" si="10"/>
        <v>10</v>
      </c>
      <c r="AV24" s="121">
        <v>10</v>
      </c>
      <c r="AW24" s="121">
        <v>10</v>
      </c>
      <c r="AX24" s="121">
        <v>10</v>
      </c>
      <c r="AY24" s="273">
        <f t="shared" si="11"/>
        <v>10</v>
      </c>
      <c r="AZ24" s="121">
        <v>10</v>
      </c>
      <c r="BA24" s="121">
        <v>10</v>
      </c>
      <c r="BB24" s="121">
        <v>10</v>
      </c>
      <c r="BC24" s="273">
        <f t="shared" si="12"/>
        <v>10</v>
      </c>
      <c r="BD24" s="121">
        <v>10</v>
      </c>
      <c r="BE24" s="121">
        <v>10</v>
      </c>
      <c r="BF24" s="121">
        <v>10</v>
      </c>
      <c r="BG24" s="273">
        <f t="shared" si="13"/>
        <v>10</v>
      </c>
      <c r="BH24" s="121">
        <v>10</v>
      </c>
      <c r="BI24" s="121">
        <v>10</v>
      </c>
      <c r="BJ24" s="121">
        <v>10</v>
      </c>
      <c r="BK24" s="273">
        <f t="shared" si="14"/>
        <v>10</v>
      </c>
      <c r="BL24" s="121">
        <v>10</v>
      </c>
      <c r="BM24" s="121">
        <v>10</v>
      </c>
      <c r="BN24" s="121">
        <v>10</v>
      </c>
      <c r="BO24" s="273">
        <f t="shared" si="15"/>
        <v>10</v>
      </c>
      <c r="BP24" s="121">
        <v>10</v>
      </c>
      <c r="BQ24" s="121">
        <v>10</v>
      </c>
      <c r="BR24" s="121">
        <v>10</v>
      </c>
      <c r="BS24" s="273">
        <f t="shared" si="16"/>
        <v>10</v>
      </c>
      <c r="BT24" s="121">
        <v>10</v>
      </c>
      <c r="BU24" s="121">
        <v>10</v>
      </c>
      <c r="BV24" s="121">
        <v>10</v>
      </c>
      <c r="BW24" s="273">
        <f t="shared" si="17"/>
        <v>10</v>
      </c>
    </row>
    <row r="25" spans="1:75" x14ac:dyDescent="0.3">
      <c r="A25" s="270" t="str">
        <f>'SUB. EN'!A25</f>
        <v/>
      </c>
      <c r="B25" s="270" t="str">
        <f>'SUB. EN'!B25</f>
        <v/>
      </c>
      <c r="C25" s="271" t="str">
        <f>'SUB. EN'!C25</f>
        <v/>
      </c>
      <c r="D25" s="121">
        <v>10</v>
      </c>
      <c r="E25" s="121">
        <v>10</v>
      </c>
      <c r="F25" s="121">
        <v>10</v>
      </c>
      <c r="G25" s="272">
        <f t="shared" si="0"/>
        <v>10</v>
      </c>
      <c r="H25" s="121">
        <v>10</v>
      </c>
      <c r="I25" s="121">
        <v>10</v>
      </c>
      <c r="J25" s="121">
        <v>10</v>
      </c>
      <c r="K25" s="272">
        <f t="shared" si="1"/>
        <v>10</v>
      </c>
      <c r="L25" s="121">
        <v>10</v>
      </c>
      <c r="M25" s="121">
        <v>10</v>
      </c>
      <c r="N25" s="121">
        <v>10</v>
      </c>
      <c r="O25" s="272">
        <f t="shared" si="2"/>
        <v>10</v>
      </c>
      <c r="P25" s="121">
        <v>10</v>
      </c>
      <c r="Q25" s="121">
        <v>10</v>
      </c>
      <c r="R25" s="121">
        <v>10</v>
      </c>
      <c r="S25" s="272">
        <f t="shared" si="3"/>
        <v>10</v>
      </c>
      <c r="T25" s="121">
        <v>10</v>
      </c>
      <c r="U25" s="121">
        <v>10</v>
      </c>
      <c r="V25" s="121">
        <v>10</v>
      </c>
      <c r="W25" s="272">
        <f t="shared" si="4"/>
        <v>10</v>
      </c>
      <c r="X25" s="121">
        <v>10</v>
      </c>
      <c r="Y25" s="121">
        <v>10</v>
      </c>
      <c r="Z25" s="121">
        <v>10</v>
      </c>
      <c r="AA25" s="272">
        <f t="shared" si="5"/>
        <v>10</v>
      </c>
      <c r="AB25" s="121">
        <v>10</v>
      </c>
      <c r="AC25" s="121">
        <v>10</v>
      </c>
      <c r="AD25" s="121">
        <v>10</v>
      </c>
      <c r="AE25" s="273">
        <f t="shared" si="6"/>
        <v>10</v>
      </c>
      <c r="AF25" s="121">
        <v>10</v>
      </c>
      <c r="AG25" s="121">
        <v>10</v>
      </c>
      <c r="AH25" s="121">
        <v>10</v>
      </c>
      <c r="AI25" s="273">
        <f t="shared" si="7"/>
        <v>10</v>
      </c>
      <c r="AJ25" s="121">
        <v>10</v>
      </c>
      <c r="AK25" s="121">
        <v>10</v>
      </c>
      <c r="AL25" s="121">
        <v>10</v>
      </c>
      <c r="AM25" s="273">
        <f t="shared" si="8"/>
        <v>10</v>
      </c>
      <c r="AN25" s="121">
        <v>10</v>
      </c>
      <c r="AO25" s="121">
        <v>10</v>
      </c>
      <c r="AP25" s="121">
        <v>10</v>
      </c>
      <c r="AQ25" s="273">
        <f t="shared" si="9"/>
        <v>10</v>
      </c>
      <c r="AR25" s="121">
        <v>10</v>
      </c>
      <c r="AS25" s="121">
        <v>10</v>
      </c>
      <c r="AT25" s="121">
        <v>10</v>
      </c>
      <c r="AU25" s="273">
        <f t="shared" si="10"/>
        <v>10</v>
      </c>
      <c r="AV25" s="121">
        <v>10</v>
      </c>
      <c r="AW25" s="121">
        <v>10</v>
      </c>
      <c r="AX25" s="121">
        <v>10</v>
      </c>
      <c r="AY25" s="273">
        <f t="shared" si="11"/>
        <v>10</v>
      </c>
      <c r="AZ25" s="121">
        <v>10</v>
      </c>
      <c r="BA25" s="121">
        <v>10</v>
      </c>
      <c r="BB25" s="121">
        <v>10</v>
      </c>
      <c r="BC25" s="273">
        <f t="shared" si="12"/>
        <v>10</v>
      </c>
      <c r="BD25" s="121">
        <v>10</v>
      </c>
      <c r="BE25" s="121">
        <v>10</v>
      </c>
      <c r="BF25" s="121">
        <v>10</v>
      </c>
      <c r="BG25" s="273">
        <f t="shared" si="13"/>
        <v>10</v>
      </c>
      <c r="BH25" s="121">
        <v>10</v>
      </c>
      <c r="BI25" s="121">
        <v>10</v>
      </c>
      <c r="BJ25" s="121">
        <v>10</v>
      </c>
      <c r="BK25" s="273">
        <f t="shared" si="14"/>
        <v>10</v>
      </c>
      <c r="BL25" s="121">
        <v>10</v>
      </c>
      <c r="BM25" s="121">
        <v>10</v>
      </c>
      <c r="BN25" s="121">
        <v>10</v>
      </c>
      <c r="BO25" s="273">
        <f t="shared" si="15"/>
        <v>10</v>
      </c>
      <c r="BP25" s="121">
        <v>10</v>
      </c>
      <c r="BQ25" s="121">
        <v>10</v>
      </c>
      <c r="BR25" s="121">
        <v>10</v>
      </c>
      <c r="BS25" s="273">
        <f t="shared" si="16"/>
        <v>10</v>
      </c>
      <c r="BT25" s="121">
        <v>10</v>
      </c>
      <c r="BU25" s="121">
        <v>10</v>
      </c>
      <c r="BV25" s="121">
        <v>10</v>
      </c>
      <c r="BW25" s="273">
        <f t="shared" si="17"/>
        <v>10</v>
      </c>
    </row>
    <row r="26" spans="1:75" x14ac:dyDescent="0.3">
      <c r="A26" s="270" t="str">
        <f>'SUB. EN'!A26</f>
        <v/>
      </c>
      <c r="B26" s="270" t="str">
        <f>'SUB. EN'!B26</f>
        <v/>
      </c>
      <c r="C26" s="271" t="str">
        <f>'SUB. EN'!C26</f>
        <v/>
      </c>
      <c r="D26" s="121">
        <v>10</v>
      </c>
      <c r="E26" s="121">
        <v>10</v>
      </c>
      <c r="F26" s="121">
        <v>10</v>
      </c>
      <c r="G26" s="272">
        <f t="shared" si="0"/>
        <v>10</v>
      </c>
      <c r="H26" s="121">
        <v>10</v>
      </c>
      <c r="I26" s="121">
        <v>10</v>
      </c>
      <c r="J26" s="121">
        <v>10</v>
      </c>
      <c r="K26" s="272">
        <f t="shared" si="1"/>
        <v>10</v>
      </c>
      <c r="L26" s="121">
        <v>10</v>
      </c>
      <c r="M26" s="121">
        <v>10</v>
      </c>
      <c r="N26" s="121">
        <v>10</v>
      </c>
      <c r="O26" s="272">
        <f t="shared" si="2"/>
        <v>10</v>
      </c>
      <c r="P26" s="121">
        <v>10</v>
      </c>
      <c r="Q26" s="121">
        <v>10</v>
      </c>
      <c r="R26" s="121">
        <v>10</v>
      </c>
      <c r="S26" s="272">
        <f t="shared" si="3"/>
        <v>10</v>
      </c>
      <c r="T26" s="121">
        <v>10</v>
      </c>
      <c r="U26" s="121">
        <v>10</v>
      </c>
      <c r="V26" s="121">
        <v>10</v>
      </c>
      <c r="W26" s="272">
        <f t="shared" si="4"/>
        <v>10</v>
      </c>
      <c r="X26" s="121">
        <v>10</v>
      </c>
      <c r="Y26" s="121">
        <v>10</v>
      </c>
      <c r="Z26" s="121">
        <v>10</v>
      </c>
      <c r="AA26" s="272">
        <f t="shared" si="5"/>
        <v>10</v>
      </c>
      <c r="AB26" s="121">
        <v>10</v>
      </c>
      <c r="AC26" s="121">
        <v>10</v>
      </c>
      <c r="AD26" s="121">
        <v>10</v>
      </c>
      <c r="AE26" s="273">
        <f t="shared" si="6"/>
        <v>10</v>
      </c>
      <c r="AF26" s="121">
        <v>10</v>
      </c>
      <c r="AG26" s="121">
        <v>10</v>
      </c>
      <c r="AH26" s="121">
        <v>10</v>
      </c>
      <c r="AI26" s="273">
        <f t="shared" si="7"/>
        <v>10</v>
      </c>
      <c r="AJ26" s="121">
        <v>10</v>
      </c>
      <c r="AK26" s="121">
        <v>10</v>
      </c>
      <c r="AL26" s="121">
        <v>10</v>
      </c>
      <c r="AM26" s="273">
        <f t="shared" si="8"/>
        <v>10</v>
      </c>
      <c r="AN26" s="121">
        <v>10</v>
      </c>
      <c r="AO26" s="121">
        <v>10</v>
      </c>
      <c r="AP26" s="121">
        <v>10</v>
      </c>
      <c r="AQ26" s="273">
        <f t="shared" si="9"/>
        <v>10</v>
      </c>
      <c r="AR26" s="121">
        <v>10</v>
      </c>
      <c r="AS26" s="121">
        <v>10</v>
      </c>
      <c r="AT26" s="121">
        <v>10</v>
      </c>
      <c r="AU26" s="273">
        <f t="shared" si="10"/>
        <v>10</v>
      </c>
      <c r="AV26" s="121">
        <v>10</v>
      </c>
      <c r="AW26" s="121">
        <v>10</v>
      </c>
      <c r="AX26" s="121">
        <v>10</v>
      </c>
      <c r="AY26" s="273">
        <f t="shared" si="11"/>
        <v>10</v>
      </c>
      <c r="AZ26" s="121">
        <v>10</v>
      </c>
      <c r="BA26" s="121">
        <v>10</v>
      </c>
      <c r="BB26" s="121">
        <v>10</v>
      </c>
      <c r="BC26" s="273">
        <f t="shared" si="12"/>
        <v>10</v>
      </c>
      <c r="BD26" s="121">
        <v>10</v>
      </c>
      <c r="BE26" s="121">
        <v>10</v>
      </c>
      <c r="BF26" s="121">
        <v>10</v>
      </c>
      <c r="BG26" s="273">
        <f t="shared" si="13"/>
        <v>10</v>
      </c>
      <c r="BH26" s="121">
        <v>10</v>
      </c>
      <c r="BI26" s="121">
        <v>10</v>
      </c>
      <c r="BJ26" s="121">
        <v>10</v>
      </c>
      <c r="BK26" s="273">
        <f t="shared" si="14"/>
        <v>10</v>
      </c>
      <c r="BL26" s="121">
        <v>10</v>
      </c>
      <c r="BM26" s="121">
        <v>10</v>
      </c>
      <c r="BN26" s="121">
        <v>10</v>
      </c>
      <c r="BO26" s="273">
        <f t="shared" si="15"/>
        <v>10</v>
      </c>
      <c r="BP26" s="121">
        <v>10</v>
      </c>
      <c r="BQ26" s="121">
        <v>10</v>
      </c>
      <c r="BR26" s="121">
        <v>10</v>
      </c>
      <c r="BS26" s="273">
        <f t="shared" si="16"/>
        <v>10</v>
      </c>
      <c r="BT26" s="121">
        <v>10</v>
      </c>
      <c r="BU26" s="121">
        <v>10</v>
      </c>
      <c r="BV26" s="121">
        <v>10</v>
      </c>
      <c r="BW26" s="273">
        <f t="shared" si="17"/>
        <v>10</v>
      </c>
    </row>
    <row r="27" spans="1:75" x14ac:dyDescent="0.3">
      <c r="A27" s="270" t="str">
        <f>'SUB. EN'!A27</f>
        <v/>
      </c>
      <c r="B27" s="270" t="str">
        <f>'SUB. EN'!B27</f>
        <v/>
      </c>
      <c r="C27" s="271" t="str">
        <f>'SUB. EN'!C27</f>
        <v/>
      </c>
      <c r="D27" s="121">
        <v>10</v>
      </c>
      <c r="E27" s="121">
        <v>10</v>
      </c>
      <c r="F27" s="121">
        <v>10</v>
      </c>
      <c r="G27" s="272">
        <f t="shared" si="0"/>
        <v>10</v>
      </c>
      <c r="H27" s="121">
        <v>10</v>
      </c>
      <c r="I27" s="121">
        <v>10</v>
      </c>
      <c r="J27" s="121">
        <v>10</v>
      </c>
      <c r="K27" s="272">
        <f t="shared" si="1"/>
        <v>10</v>
      </c>
      <c r="L27" s="121">
        <v>10</v>
      </c>
      <c r="M27" s="121">
        <v>10</v>
      </c>
      <c r="N27" s="121">
        <v>10</v>
      </c>
      <c r="O27" s="272">
        <f t="shared" si="2"/>
        <v>10</v>
      </c>
      <c r="P27" s="121">
        <v>10</v>
      </c>
      <c r="Q27" s="121">
        <v>10</v>
      </c>
      <c r="R27" s="121">
        <v>10</v>
      </c>
      <c r="S27" s="272">
        <f t="shared" si="3"/>
        <v>10</v>
      </c>
      <c r="T27" s="121">
        <v>10</v>
      </c>
      <c r="U27" s="121">
        <v>10</v>
      </c>
      <c r="V27" s="121">
        <v>10</v>
      </c>
      <c r="W27" s="272">
        <f t="shared" si="4"/>
        <v>10</v>
      </c>
      <c r="X27" s="121">
        <v>10</v>
      </c>
      <c r="Y27" s="121">
        <v>10</v>
      </c>
      <c r="Z27" s="121">
        <v>10</v>
      </c>
      <c r="AA27" s="272">
        <f t="shared" si="5"/>
        <v>10</v>
      </c>
      <c r="AB27" s="121">
        <v>10</v>
      </c>
      <c r="AC27" s="121">
        <v>10</v>
      </c>
      <c r="AD27" s="121">
        <v>10</v>
      </c>
      <c r="AE27" s="273">
        <f t="shared" si="6"/>
        <v>10</v>
      </c>
      <c r="AF27" s="121">
        <v>10</v>
      </c>
      <c r="AG27" s="121">
        <v>10</v>
      </c>
      <c r="AH27" s="121">
        <v>10</v>
      </c>
      <c r="AI27" s="273">
        <f t="shared" si="7"/>
        <v>10</v>
      </c>
      <c r="AJ27" s="121">
        <v>10</v>
      </c>
      <c r="AK27" s="121">
        <v>10</v>
      </c>
      <c r="AL27" s="121">
        <v>10</v>
      </c>
      <c r="AM27" s="273">
        <f t="shared" si="8"/>
        <v>10</v>
      </c>
      <c r="AN27" s="121">
        <v>10</v>
      </c>
      <c r="AO27" s="121">
        <v>10</v>
      </c>
      <c r="AP27" s="121">
        <v>10</v>
      </c>
      <c r="AQ27" s="273">
        <f t="shared" si="9"/>
        <v>10</v>
      </c>
      <c r="AR27" s="121">
        <v>10</v>
      </c>
      <c r="AS27" s="121">
        <v>10</v>
      </c>
      <c r="AT27" s="121">
        <v>10</v>
      </c>
      <c r="AU27" s="273">
        <f t="shared" si="10"/>
        <v>10</v>
      </c>
      <c r="AV27" s="121">
        <v>10</v>
      </c>
      <c r="AW27" s="121">
        <v>10</v>
      </c>
      <c r="AX27" s="121">
        <v>10</v>
      </c>
      <c r="AY27" s="273">
        <f t="shared" si="11"/>
        <v>10</v>
      </c>
      <c r="AZ27" s="121">
        <v>10</v>
      </c>
      <c r="BA27" s="121">
        <v>10</v>
      </c>
      <c r="BB27" s="121">
        <v>10</v>
      </c>
      <c r="BC27" s="273">
        <f t="shared" si="12"/>
        <v>10</v>
      </c>
      <c r="BD27" s="121">
        <v>10</v>
      </c>
      <c r="BE27" s="121">
        <v>10</v>
      </c>
      <c r="BF27" s="121">
        <v>10</v>
      </c>
      <c r="BG27" s="273">
        <f t="shared" si="13"/>
        <v>10</v>
      </c>
      <c r="BH27" s="121">
        <v>10</v>
      </c>
      <c r="BI27" s="121">
        <v>10</v>
      </c>
      <c r="BJ27" s="121">
        <v>10</v>
      </c>
      <c r="BK27" s="273">
        <f t="shared" si="14"/>
        <v>10</v>
      </c>
      <c r="BL27" s="121">
        <v>10</v>
      </c>
      <c r="BM27" s="121">
        <v>10</v>
      </c>
      <c r="BN27" s="121">
        <v>10</v>
      </c>
      <c r="BO27" s="273">
        <f t="shared" si="15"/>
        <v>10</v>
      </c>
      <c r="BP27" s="121">
        <v>10</v>
      </c>
      <c r="BQ27" s="121">
        <v>10</v>
      </c>
      <c r="BR27" s="121">
        <v>10</v>
      </c>
      <c r="BS27" s="273">
        <f t="shared" si="16"/>
        <v>10</v>
      </c>
      <c r="BT27" s="121">
        <v>10</v>
      </c>
      <c r="BU27" s="121">
        <v>10</v>
      </c>
      <c r="BV27" s="121">
        <v>10</v>
      </c>
      <c r="BW27" s="273">
        <f t="shared" si="17"/>
        <v>10</v>
      </c>
    </row>
    <row r="28" spans="1:75" x14ac:dyDescent="0.3">
      <c r="A28" s="270" t="str">
        <f>'SUB. EN'!A28</f>
        <v/>
      </c>
      <c r="B28" s="270" t="str">
        <f>'SUB. EN'!B28</f>
        <v/>
      </c>
      <c r="C28" s="271" t="str">
        <f>'SUB. EN'!C28</f>
        <v/>
      </c>
      <c r="D28" s="121">
        <v>10</v>
      </c>
      <c r="E28" s="121">
        <v>10</v>
      </c>
      <c r="F28" s="121">
        <v>10</v>
      </c>
      <c r="G28" s="272">
        <f t="shared" si="0"/>
        <v>10</v>
      </c>
      <c r="H28" s="121">
        <v>10</v>
      </c>
      <c r="I28" s="121">
        <v>10</v>
      </c>
      <c r="J28" s="121">
        <v>10</v>
      </c>
      <c r="K28" s="272">
        <f t="shared" si="1"/>
        <v>10</v>
      </c>
      <c r="L28" s="121">
        <v>10</v>
      </c>
      <c r="M28" s="121">
        <v>10</v>
      </c>
      <c r="N28" s="121">
        <v>10</v>
      </c>
      <c r="O28" s="272">
        <f t="shared" si="2"/>
        <v>10</v>
      </c>
      <c r="P28" s="121">
        <v>10</v>
      </c>
      <c r="Q28" s="121">
        <v>10</v>
      </c>
      <c r="R28" s="121">
        <v>10</v>
      </c>
      <c r="S28" s="272">
        <f t="shared" si="3"/>
        <v>10</v>
      </c>
      <c r="T28" s="121">
        <v>10</v>
      </c>
      <c r="U28" s="121">
        <v>10</v>
      </c>
      <c r="V28" s="121">
        <v>10</v>
      </c>
      <c r="W28" s="272">
        <f t="shared" si="4"/>
        <v>10</v>
      </c>
      <c r="X28" s="121">
        <v>10</v>
      </c>
      <c r="Y28" s="121">
        <v>10</v>
      </c>
      <c r="Z28" s="121">
        <v>10</v>
      </c>
      <c r="AA28" s="272">
        <f t="shared" si="5"/>
        <v>10</v>
      </c>
      <c r="AB28" s="121">
        <v>10</v>
      </c>
      <c r="AC28" s="121">
        <v>10</v>
      </c>
      <c r="AD28" s="121">
        <v>10</v>
      </c>
      <c r="AE28" s="273">
        <f t="shared" si="6"/>
        <v>10</v>
      </c>
      <c r="AF28" s="121">
        <v>10</v>
      </c>
      <c r="AG28" s="121">
        <v>10</v>
      </c>
      <c r="AH28" s="121">
        <v>10</v>
      </c>
      <c r="AI28" s="273">
        <f t="shared" si="7"/>
        <v>10</v>
      </c>
      <c r="AJ28" s="121">
        <v>10</v>
      </c>
      <c r="AK28" s="121">
        <v>10</v>
      </c>
      <c r="AL28" s="121">
        <v>10</v>
      </c>
      <c r="AM28" s="273">
        <f t="shared" si="8"/>
        <v>10</v>
      </c>
      <c r="AN28" s="121">
        <v>10</v>
      </c>
      <c r="AO28" s="121">
        <v>10</v>
      </c>
      <c r="AP28" s="121">
        <v>10</v>
      </c>
      <c r="AQ28" s="273">
        <f t="shared" si="9"/>
        <v>10</v>
      </c>
      <c r="AR28" s="121">
        <v>10</v>
      </c>
      <c r="AS28" s="121">
        <v>10</v>
      </c>
      <c r="AT28" s="121">
        <v>10</v>
      </c>
      <c r="AU28" s="273">
        <f t="shared" si="10"/>
        <v>10</v>
      </c>
      <c r="AV28" s="121">
        <v>10</v>
      </c>
      <c r="AW28" s="121">
        <v>10</v>
      </c>
      <c r="AX28" s="121">
        <v>10</v>
      </c>
      <c r="AY28" s="273">
        <f t="shared" si="11"/>
        <v>10</v>
      </c>
      <c r="AZ28" s="121">
        <v>10</v>
      </c>
      <c r="BA28" s="121">
        <v>10</v>
      </c>
      <c r="BB28" s="121">
        <v>10</v>
      </c>
      <c r="BC28" s="273">
        <f t="shared" si="12"/>
        <v>10</v>
      </c>
      <c r="BD28" s="121">
        <v>10</v>
      </c>
      <c r="BE28" s="121">
        <v>10</v>
      </c>
      <c r="BF28" s="121">
        <v>10</v>
      </c>
      <c r="BG28" s="273">
        <f t="shared" si="13"/>
        <v>10</v>
      </c>
      <c r="BH28" s="121">
        <v>10</v>
      </c>
      <c r="BI28" s="121">
        <v>10</v>
      </c>
      <c r="BJ28" s="121">
        <v>10</v>
      </c>
      <c r="BK28" s="273">
        <f t="shared" si="14"/>
        <v>10</v>
      </c>
      <c r="BL28" s="121">
        <v>10</v>
      </c>
      <c r="BM28" s="121">
        <v>10</v>
      </c>
      <c r="BN28" s="121">
        <v>10</v>
      </c>
      <c r="BO28" s="273">
        <f t="shared" si="15"/>
        <v>10</v>
      </c>
      <c r="BP28" s="121">
        <v>10</v>
      </c>
      <c r="BQ28" s="121">
        <v>10</v>
      </c>
      <c r="BR28" s="121">
        <v>10</v>
      </c>
      <c r="BS28" s="273">
        <f t="shared" si="16"/>
        <v>10</v>
      </c>
      <c r="BT28" s="121">
        <v>10</v>
      </c>
      <c r="BU28" s="121">
        <v>10</v>
      </c>
      <c r="BV28" s="121">
        <v>10</v>
      </c>
      <c r="BW28" s="273">
        <f t="shared" si="17"/>
        <v>10</v>
      </c>
    </row>
    <row r="29" spans="1:75" x14ac:dyDescent="0.3">
      <c r="A29" s="270" t="str">
        <f>'SUB. EN'!A29</f>
        <v/>
      </c>
      <c r="B29" s="270" t="str">
        <f>'SUB. EN'!B29</f>
        <v/>
      </c>
      <c r="C29" s="271" t="str">
        <f>'SUB. EN'!C29</f>
        <v/>
      </c>
      <c r="D29" s="121">
        <v>10</v>
      </c>
      <c r="E29" s="121"/>
      <c r="F29" s="121"/>
      <c r="G29" s="272" t="str">
        <f t="shared" si="0"/>
        <v/>
      </c>
      <c r="H29" s="121">
        <v>10</v>
      </c>
      <c r="I29" s="121"/>
      <c r="J29" s="121"/>
      <c r="K29" s="272" t="str">
        <f t="shared" si="1"/>
        <v/>
      </c>
      <c r="L29" s="121">
        <v>10</v>
      </c>
      <c r="M29" s="121"/>
      <c r="N29" s="121"/>
      <c r="O29" s="272" t="str">
        <f t="shared" si="2"/>
        <v/>
      </c>
      <c r="P29" s="121">
        <v>10</v>
      </c>
      <c r="Q29" s="121"/>
      <c r="R29" s="121"/>
      <c r="S29" s="272" t="str">
        <f t="shared" si="3"/>
        <v/>
      </c>
      <c r="T29" s="121">
        <v>10</v>
      </c>
      <c r="U29" s="121"/>
      <c r="V29" s="121"/>
      <c r="W29" s="272" t="str">
        <f t="shared" si="4"/>
        <v/>
      </c>
      <c r="X29" s="121">
        <v>10</v>
      </c>
      <c r="Y29" s="121"/>
      <c r="Z29" s="121"/>
      <c r="AA29" s="272" t="str">
        <f t="shared" si="5"/>
        <v/>
      </c>
      <c r="AB29" s="121">
        <v>10</v>
      </c>
      <c r="AC29" s="121"/>
      <c r="AD29" s="121"/>
      <c r="AE29" s="273" t="str">
        <f t="shared" si="6"/>
        <v/>
      </c>
      <c r="AF29" s="121">
        <v>10</v>
      </c>
      <c r="AG29" s="121"/>
      <c r="AH29" s="121"/>
      <c r="AI29" s="273" t="str">
        <f t="shared" si="7"/>
        <v/>
      </c>
      <c r="AJ29" s="121">
        <v>10</v>
      </c>
      <c r="AK29" s="121"/>
      <c r="AL29" s="121"/>
      <c r="AM29" s="273" t="str">
        <f t="shared" si="8"/>
        <v/>
      </c>
      <c r="AN29" s="121">
        <v>10</v>
      </c>
      <c r="AO29" s="121"/>
      <c r="AP29" s="121"/>
      <c r="AQ29" s="273" t="str">
        <f t="shared" si="9"/>
        <v/>
      </c>
      <c r="AR29" s="121">
        <v>10</v>
      </c>
      <c r="AS29" s="121"/>
      <c r="AT29" s="121"/>
      <c r="AU29" s="273" t="str">
        <f t="shared" si="10"/>
        <v/>
      </c>
      <c r="AV29" s="121">
        <v>10</v>
      </c>
      <c r="AW29" s="121"/>
      <c r="AX29" s="121"/>
      <c r="AY29" s="273" t="str">
        <f t="shared" si="11"/>
        <v/>
      </c>
      <c r="AZ29" s="121">
        <v>10</v>
      </c>
      <c r="BA29" s="121"/>
      <c r="BB29" s="121"/>
      <c r="BC29" s="273" t="str">
        <f t="shared" si="12"/>
        <v/>
      </c>
      <c r="BD29" s="121">
        <v>10</v>
      </c>
      <c r="BE29" s="121"/>
      <c r="BF29" s="121"/>
      <c r="BG29" s="273" t="str">
        <f t="shared" si="13"/>
        <v/>
      </c>
      <c r="BH29" s="121">
        <v>10</v>
      </c>
      <c r="BI29" s="121"/>
      <c r="BJ29" s="121"/>
      <c r="BK29" s="273" t="str">
        <f t="shared" si="14"/>
        <v/>
      </c>
      <c r="BL29" s="121">
        <v>10</v>
      </c>
      <c r="BM29" s="121"/>
      <c r="BN29" s="121"/>
      <c r="BO29" s="273" t="str">
        <f t="shared" si="15"/>
        <v/>
      </c>
      <c r="BP29" s="121">
        <v>10</v>
      </c>
      <c r="BQ29" s="121"/>
      <c r="BR29" s="121"/>
      <c r="BS29" s="273" t="str">
        <f t="shared" si="16"/>
        <v/>
      </c>
      <c r="BT29" s="121">
        <v>10</v>
      </c>
      <c r="BU29" s="121"/>
      <c r="BV29" s="121"/>
      <c r="BW29" s="273" t="str">
        <f t="shared" si="17"/>
        <v/>
      </c>
    </row>
    <row r="30" spans="1:75" x14ac:dyDescent="0.3">
      <c r="A30" s="270" t="str">
        <f>'SUB. EN'!A30</f>
        <v/>
      </c>
      <c r="B30" s="270" t="str">
        <f>'SUB. EN'!B30</f>
        <v/>
      </c>
      <c r="C30" s="271" t="str">
        <f>'SUB. EN'!C30</f>
        <v/>
      </c>
      <c r="D30" s="121">
        <v>10</v>
      </c>
      <c r="E30" s="121">
        <v>10</v>
      </c>
      <c r="F30" s="121">
        <v>10</v>
      </c>
      <c r="G30" s="272">
        <f t="shared" si="0"/>
        <v>10</v>
      </c>
      <c r="H30" s="121">
        <v>10</v>
      </c>
      <c r="I30" s="121">
        <v>10</v>
      </c>
      <c r="J30" s="121">
        <v>10</v>
      </c>
      <c r="K30" s="272">
        <f t="shared" si="1"/>
        <v>10</v>
      </c>
      <c r="L30" s="121">
        <v>10</v>
      </c>
      <c r="M30" s="121">
        <v>10</v>
      </c>
      <c r="N30" s="121">
        <v>10</v>
      </c>
      <c r="O30" s="272">
        <f t="shared" si="2"/>
        <v>10</v>
      </c>
      <c r="P30" s="121">
        <v>10</v>
      </c>
      <c r="Q30" s="121">
        <v>10</v>
      </c>
      <c r="R30" s="121">
        <v>10</v>
      </c>
      <c r="S30" s="272">
        <f t="shared" si="3"/>
        <v>10</v>
      </c>
      <c r="T30" s="121">
        <v>10</v>
      </c>
      <c r="U30" s="121">
        <v>10</v>
      </c>
      <c r="V30" s="121">
        <v>10</v>
      </c>
      <c r="W30" s="272">
        <f t="shared" si="4"/>
        <v>10</v>
      </c>
      <c r="X30" s="121">
        <v>10</v>
      </c>
      <c r="Y30" s="121">
        <v>10</v>
      </c>
      <c r="Z30" s="121">
        <v>10</v>
      </c>
      <c r="AA30" s="272">
        <f t="shared" si="5"/>
        <v>10</v>
      </c>
      <c r="AB30" s="121">
        <v>10</v>
      </c>
      <c r="AC30" s="121">
        <v>10</v>
      </c>
      <c r="AD30" s="121">
        <v>10</v>
      </c>
      <c r="AE30" s="273">
        <f t="shared" si="6"/>
        <v>10</v>
      </c>
      <c r="AF30" s="121">
        <v>10</v>
      </c>
      <c r="AG30" s="121">
        <v>10</v>
      </c>
      <c r="AH30" s="121">
        <v>10</v>
      </c>
      <c r="AI30" s="273">
        <f t="shared" si="7"/>
        <v>10</v>
      </c>
      <c r="AJ30" s="121">
        <v>10</v>
      </c>
      <c r="AK30" s="121">
        <v>10</v>
      </c>
      <c r="AL30" s="121">
        <v>10</v>
      </c>
      <c r="AM30" s="273">
        <f t="shared" si="8"/>
        <v>10</v>
      </c>
      <c r="AN30" s="121">
        <v>10</v>
      </c>
      <c r="AO30" s="121">
        <v>10</v>
      </c>
      <c r="AP30" s="121">
        <v>10</v>
      </c>
      <c r="AQ30" s="273">
        <f t="shared" si="9"/>
        <v>10</v>
      </c>
      <c r="AR30" s="121">
        <v>10</v>
      </c>
      <c r="AS30" s="121">
        <v>10</v>
      </c>
      <c r="AT30" s="121">
        <v>10</v>
      </c>
      <c r="AU30" s="273">
        <f t="shared" si="10"/>
        <v>10</v>
      </c>
      <c r="AV30" s="121">
        <v>10</v>
      </c>
      <c r="AW30" s="121">
        <v>10</v>
      </c>
      <c r="AX30" s="121">
        <v>10</v>
      </c>
      <c r="AY30" s="273">
        <f t="shared" si="11"/>
        <v>10</v>
      </c>
      <c r="AZ30" s="121">
        <v>10</v>
      </c>
      <c r="BA30" s="121">
        <v>10</v>
      </c>
      <c r="BB30" s="121">
        <v>10</v>
      </c>
      <c r="BC30" s="273">
        <f t="shared" si="12"/>
        <v>10</v>
      </c>
      <c r="BD30" s="121">
        <v>10</v>
      </c>
      <c r="BE30" s="121">
        <v>10</v>
      </c>
      <c r="BF30" s="121">
        <v>10</v>
      </c>
      <c r="BG30" s="273">
        <f t="shared" si="13"/>
        <v>10</v>
      </c>
      <c r="BH30" s="121">
        <v>10</v>
      </c>
      <c r="BI30" s="121">
        <v>10</v>
      </c>
      <c r="BJ30" s="121">
        <v>10</v>
      </c>
      <c r="BK30" s="273">
        <f t="shared" si="14"/>
        <v>10</v>
      </c>
      <c r="BL30" s="121">
        <v>10</v>
      </c>
      <c r="BM30" s="121">
        <v>10</v>
      </c>
      <c r="BN30" s="121">
        <v>10</v>
      </c>
      <c r="BO30" s="273">
        <f t="shared" si="15"/>
        <v>10</v>
      </c>
      <c r="BP30" s="121">
        <v>10</v>
      </c>
      <c r="BQ30" s="121">
        <v>10</v>
      </c>
      <c r="BR30" s="121">
        <v>10</v>
      </c>
      <c r="BS30" s="273">
        <f t="shared" si="16"/>
        <v>10</v>
      </c>
      <c r="BT30" s="121">
        <v>10</v>
      </c>
      <c r="BU30" s="121">
        <v>10</v>
      </c>
      <c r="BV30" s="121">
        <v>10</v>
      </c>
      <c r="BW30" s="273">
        <f t="shared" si="17"/>
        <v>10</v>
      </c>
    </row>
    <row r="31" spans="1:75" x14ac:dyDescent="0.3">
      <c r="A31" s="270" t="str">
        <f>'SUB. EN'!A31</f>
        <v/>
      </c>
      <c r="B31" s="270" t="str">
        <f>'SUB. EN'!B31</f>
        <v/>
      </c>
      <c r="C31" s="271" t="str">
        <f>'SUB. EN'!C31</f>
        <v/>
      </c>
      <c r="D31" s="121">
        <v>10</v>
      </c>
      <c r="E31" s="121">
        <v>10</v>
      </c>
      <c r="F31" s="121">
        <v>10</v>
      </c>
      <c r="G31" s="272">
        <f t="shared" si="0"/>
        <v>10</v>
      </c>
      <c r="H31" s="121">
        <v>10</v>
      </c>
      <c r="I31" s="121">
        <v>10</v>
      </c>
      <c r="J31" s="121">
        <v>10</v>
      </c>
      <c r="K31" s="272">
        <f t="shared" si="1"/>
        <v>10</v>
      </c>
      <c r="L31" s="121">
        <v>10</v>
      </c>
      <c r="M31" s="121">
        <v>10</v>
      </c>
      <c r="N31" s="121">
        <v>10</v>
      </c>
      <c r="O31" s="272">
        <f t="shared" si="2"/>
        <v>10</v>
      </c>
      <c r="P31" s="121">
        <v>10</v>
      </c>
      <c r="Q31" s="121">
        <v>10</v>
      </c>
      <c r="R31" s="121">
        <v>10</v>
      </c>
      <c r="S31" s="272">
        <f t="shared" si="3"/>
        <v>10</v>
      </c>
      <c r="T31" s="121">
        <v>10</v>
      </c>
      <c r="U31" s="121">
        <v>10</v>
      </c>
      <c r="V31" s="121">
        <v>10</v>
      </c>
      <c r="W31" s="272">
        <f t="shared" si="4"/>
        <v>10</v>
      </c>
      <c r="X31" s="121">
        <v>10</v>
      </c>
      <c r="Y31" s="121">
        <v>10</v>
      </c>
      <c r="Z31" s="121">
        <v>10</v>
      </c>
      <c r="AA31" s="272">
        <f t="shared" si="5"/>
        <v>10</v>
      </c>
      <c r="AB31" s="121">
        <v>10</v>
      </c>
      <c r="AC31" s="121">
        <v>10</v>
      </c>
      <c r="AD31" s="121">
        <v>10</v>
      </c>
      <c r="AE31" s="273">
        <f t="shared" si="6"/>
        <v>10</v>
      </c>
      <c r="AF31" s="121">
        <v>10</v>
      </c>
      <c r="AG31" s="121">
        <v>10</v>
      </c>
      <c r="AH31" s="121">
        <v>10</v>
      </c>
      <c r="AI31" s="273">
        <f t="shared" si="7"/>
        <v>10</v>
      </c>
      <c r="AJ31" s="121">
        <v>10</v>
      </c>
      <c r="AK31" s="121">
        <v>10</v>
      </c>
      <c r="AL31" s="121">
        <v>10</v>
      </c>
      <c r="AM31" s="273">
        <f t="shared" si="8"/>
        <v>10</v>
      </c>
      <c r="AN31" s="121">
        <v>10</v>
      </c>
      <c r="AO31" s="121">
        <v>10</v>
      </c>
      <c r="AP31" s="121">
        <v>10</v>
      </c>
      <c r="AQ31" s="273">
        <f t="shared" si="9"/>
        <v>10</v>
      </c>
      <c r="AR31" s="121">
        <v>10</v>
      </c>
      <c r="AS31" s="121">
        <v>10</v>
      </c>
      <c r="AT31" s="121">
        <v>10</v>
      </c>
      <c r="AU31" s="273">
        <f t="shared" si="10"/>
        <v>10</v>
      </c>
      <c r="AV31" s="121">
        <v>10</v>
      </c>
      <c r="AW31" s="121">
        <v>10</v>
      </c>
      <c r="AX31" s="121">
        <v>10</v>
      </c>
      <c r="AY31" s="273">
        <f t="shared" si="11"/>
        <v>10</v>
      </c>
      <c r="AZ31" s="121">
        <v>10</v>
      </c>
      <c r="BA31" s="121">
        <v>10</v>
      </c>
      <c r="BB31" s="121">
        <v>10</v>
      </c>
      <c r="BC31" s="273">
        <f t="shared" si="12"/>
        <v>10</v>
      </c>
      <c r="BD31" s="121">
        <v>10</v>
      </c>
      <c r="BE31" s="121">
        <v>10</v>
      </c>
      <c r="BF31" s="121">
        <v>10</v>
      </c>
      <c r="BG31" s="273">
        <f t="shared" si="13"/>
        <v>10</v>
      </c>
      <c r="BH31" s="121">
        <v>10</v>
      </c>
      <c r="BI31" s="121">
        <v>10</v>
      </c>
      <c r="BJ31" s="121">
        <v>10</v>
      </c>
      <c r="BK31" s="273">
        <f t="shared" si="14"/>
        <v>10</v>
      </c>
      <c r="BL31" s="121">
        <v>10</v>
      </c>
      <c r="BM31" s="121">
        <v>10</v>
      </c>
      <c r="BN31" s="121">
        <v>10</v>
      </c>
      <c r="BO31" s="273">
        <f t="shared" si="15"/>
        <v>10</v>
      </c>
      <c r="BP31" s="121">
        <v>10</v>
      </c>
      <c r="BQ31" s="121">
        <v>10</v>
      </c>
      <c r="BR31" s="121">
        <v>10</v>
      </c>
      <c r="BS31" s="273">
        <f t="shared" si="16"/>
        <v>10</v>
      </c>
      <c r="BT31" s="121">
        <v>10</v>
      </c>
      <c r="BU31" s="121">
        <v>10</v>
      </c>
      <c r="BV31" s="121">
        <v>10</v>
      </c>
      <c r="BW31" s="273">
        <f t="shared" si="17"/>
        <v>10</v>
      </c>
    </row>
    <row r="32" spans="1:75" x14ac:dyDescent="0.3">
      <c r="A32" s="270" t="str">
        <f>'SUB. EN'!A32</f>
        <v/>
      </c>
      <c r="B32" s="270" t="str">
        <f>'SUB. EN'!B32</f>
        <v/>
      </c>
      <c r="C32" s="271" t="str">
        <f>'SUB. EN'!C32</f>
        <v/>
      </c>
      <c r="D32" s="121">
        <v>10</v>
      </c>
      <c r="E32" s="121">
        <v>10</v>
      </c>
      <c r="F32" s="121">
        <v>10</v>
      </c>
      <c r="G32" s="272">
        <f t="shared" si="0"/>
        <v>10</v>
      </c>
      <c r="H32" s="121">
        <v>10</v>
      </c>
      <c r="I32" s="121">
        <v>10</v>
      </c>
      <c r="J32" s="121">
        <v>10</v>
      </c>
      <c r="K32" s="272">
        <f t="shared" si="1"/>
        <v>10</v>
      </c>
      <c r="L32" s="121">
        <v>10</v>
      </c>
      <c r="M32" s="121">
        <v>10</v>
      </c>
      <c r="N32" s="121">
        <v>10</v>
      </c>
      <c r="O32" s="272">
        <f t="shared" si="2"/>
        <v>10</v>
      </c>
      <c r="P32" s="121">
        <v>10</v>
      </c>
      <c r="Q32" s="121">
        <v>10</v>
      </c>
      <c r="R32" s="121">
        <v>10</v>
      </c>
      <c r="S32" s="272">
        <f t="shared" si="3"/>
        <v>10</v>
      </c>
      <c r="T32" s="121">
        <v>10</v>
      </c>
      <c r="U32" s="121">
        <v>10</v>
      </c>
      <c r="V32" s="121">
        <v>10</v>
      </c>
      <c r="W32" s="272">
        <f t="shared" si="4"/>
        <v>10</v>
      </c>
      <c r="X32" s="121">
        <v>10</v>
      </c>
      <c r="Y32" s="121">
        <v>10</v>
      </c>
      <c r="Z32" s="121">
        <v>10</v>
      </c>
      <c r="AA32" s="272">
        <f t="shared" si="5"/>
        <v>10</v>
      </c>
      <c r="AB32" s="121">
        <v>10</v>
      </c>
      <c r="AC32" s="121">
        <v>10</v>
      </c>
      <c r="AD32" s="121">
        <v>10</v>
      </c>
      <c r="AE32" s="273">
        <f t="shared" si="6"/>
        <v>10</v>
      </c>
      <c r="AF32" s="121">
        <v>10</v>
      </c>
      <c r="AG32" s="121">
        <v>10</v>
      </c>
      <c r="AH32" s="121">
        <v>10</v>
      </c>
      <c r="AI32" s="273">
        <f t="shared" si="7"/>
        <v>10</v>
      </c>
      <c r="AJ32" s="121">
        <v>10</v>
      </c>
      <c r="AK32" s="121">
        <v>10</v>
      </c>
      <c r="AL32" s="121">
        <v>10</v>
      </c>
      <c r="AM32" s="273">
        <f t="shared" si="8"/>
        <v>10</v>
      </c>
      <c r="AN32" s="121">
        <v>10</v>
      </c>
      <c r="AO32" s="121">
        <v>10</v>
      </c>
      <c r="AP32" s="121">
        <v>10</v>
      </c>
      <c r="AQ32" s="273">
        <f t="shared" si="9"/>
        <v>10</v>
      </c>
      <c r="AR32" s="121">
        <v>10</v>
      </c>
      <c r="AS32" s="121">
        <v>10</v>
      </c>
      <c r="AT32" s="121">
        <v>10</v>
      </c>
      <c r="AU32" s="273">
        <f t="shared" si="10"/>
        <v>10</v>
      </c>
      <c r="AV32" s="121">
        <v>10</v>
      </c>
      <c r="AW32" s="121">
        <v>10</v>
      </c>
      <c r="AX32" s="121">
        <v>10</v>
      </c>
      <c r="AY32" s="273">
        <f t="shared" si="11"/>
        <v>10</v>
      </c>
      <c r="AZ32" s="121">
        <v>10</v>
      </c>
      <c r="BA32" s="121">
        <v>10</v>
      </c>
      <c r="BB32" s="121">
        <v>10</v>
      </c>
      <c r="BC32" s="273">
        <f t="shared" si="12"/>
        <v>10</v>
      </c>
      <c r="BD32" s="121">
        <v>10</v>
      </c>
      <c r="BE32" s="121">
        <v>10</v>
      </c>
      <c r="BF32" s="121">
        <v>10</v>
      </c>
      <c r="BG32" s="273">
        <f t="shared" si="13"/>
        <v>10</v>
      </c>
      <c r="BH32" s="121">
        <v>10</v>
      </c>
      <c r="BI32" s="121">
        <v>10</v>
      </c>
      <c r="BJ32" s="121">
        <v>10</v>
      </c>
      <c r="BK32" s="273">
        <f t="shared" si="14"/>
        <v>10</v>
      </c>
      <c r="BL32" s="121">
        <v>10</v>
      </c>
      <c r="BM32" s="121">
        <v>10</v>
      </c>
      <c r="BN32" s="121">
        <v>10</v>
      </c>
      <c r="BO32" s="273">
        <f t="shared" si="15"/>
        <v>10</v>
      </c>
      <c r="BP32" s="121">
        <v>10</v>
      </c>
      <c r="BQ32" s="121">
        <v>10</v>
      </c>
      <c r="BR32" s="121">
        <v>10</v>
      </c>
      <c r="BS32" s="273">
        <f t="shared" si="16"/>
        <v>10</v>
      </c>
      <c r="BT32" s="121">
        <v>10</v>
      </c>
      <c r="BU32" s="121">
        <v>10</v>
      </c>
      <c r="BV32" s="121">
        <v>10</v>
      </c>
      <c r="BW32" s="273">
        <f t="shared" si="17"/>
        <v>10</v>
      </c>
    </row>
    <row r="33" spans="1:75" x14ac:dyDescent="0.3">
      <c r="A33" s="270" t="str">
        <f>'SUB. EN'!A33</f>
        <v/>
      </c>
      <c r="B33" s="270" t="str">
        <f>'SUB. EN'!B33</f>
        <v/>
      </c>
      <c r="C33" s="271" t="str">
        <f>'SUB. EN'!C33</f>
        <v/>
      </c>
      <c r="D33" s="121">
        <v>10</v>
      </c>
      <c r="E33" s="121">
        <v>10</v>
      </c>
      <c r="F33" s="121">
        <v>10</v>
      </c>
      <c r="G33" s="272">
        <f t="shared" si="0"/>
        <v>10</v>
      </c>
      <c r="H33" s="121">
        <v>10</v>
      </c>
      <c r="I33" s="121">
        <v>10</v>
      </c>
      <c r="J33" s="121">
        <v>10</v>
      </c>
      <c r="K33" s="272">
        <f t="shared" si="1"/>
        <v>10</v>
      </c>
      <c r="L33" s="121">
        <v>10</v>
      </c>
      <c r="M33" s="121">
        <v>10</v>
      </c>
      <c r="N33" s="121">
        <v>10</v>
      </c>
      <c r="O33" s="272">
        <f t="shared" si="2"/>
        <v>10</v>
      </c>
      <c r="P33" s="121">
        <v>10</v>
      </c>
      <c r="Q33" s="121">
        <v>10</v>
      </c>
      <c r="R33" s="121">
        <v>10</v>
      </c>
      <c r="S33" s="272">
        <f t="shared" si="3"/>
        <v>10</v>
      </c>
      <c r="T33" s="121">
        <v>10</v>
      </c>
      <c r="U33" s="121">
        <v>10</v>
      </c>
      <c r="V33" s="121">
        <v>10</v>
      </c>
      <c r="W33" s="272">
        <f t="shared" si="4"/>
        <v>10</v>
      </c>
      <c r="X33" s="121">
        <v>10</v>
      </c>
      <c r="Y33" s="121">
        <v>10</v>
      </c>
      <c r="Z33" s="121">
        <v>10</v>
      </c>
      <c r="AA33" s="272">
        <f t="shared" si="5"/>
        <v>10</v>
      </c>
      <c r="AB33" s="121">
        <v>10</v>
      </c>
      <c r="AC33" s="121">
        <v>10</v>
      </c>
      <c r="AD33" s="121">
        <v>10</v>
      </c>
      <c r="AE33" s="273">
        <f t="shared" si="6"/>
        <v>10</v>
      </c>
      <c r="AF33" s="121">
        <v>10</v>
      </c>
      <c r="AG33" s="121">
        <v>10</v>
      </c>
      <c r="AH33" s="121">
        <v>10</v>
      </c>
      <c r="AI33" s="273">
        <f t="shared" si="7"/>
        <v>10</v>
      </c>
      <c r="AJ33" s="121">
        <v>10</v>
      </c>
      <c r="AK33" s="121">
        <v>10</v>
      </c>
      <c r="AL33" s="121">
        <v>10</v>
      </c>
      <c r="AM33" s="273">
        <f t="shared" si="8"/>
        <v>10</v>
      </c>
      <c r="AN33" s="121">
        <v>10</v>
      </c>
      <c r="AO33" s="121">
        <v>10</v>
      </c>
      <c r="AP33" s="121">
        <v>10</v>
      </c>
      <c r="AQ33" s="273">
        <f t="shared" si="9"/>
        <v>10</v>
      </c>
      <c r="AR33" s="121">
        <v>10</v>
      </c>
      <c r="AS33" s="121">
        <v>10</v>
      </c>
      <c r="AT33" s="121">
        <v>10</v>
      </c>
      <c r="AU33" s="273">
        <f t="shared" si="10"/>
        <v>10</v>
      </c>
      <c r="AV33" s="121">
        <v>10</v>
      </c>
      <c r="AW33" s="121">
        <v>10</v>
      </c>
      <c r="AX33" s="121">
        <v>10</v>
      </c>
      <c r="AY33" s="273">
        <f t="shared" si="11"/>
        <v>10</v>
      </c>
      <c r="AZ33" s="121">
        <v>10</v>
      </c>
      <c r="BA33" s="121">
        <v>10</v>
      </c>
      <c r="BB33" s="121">
        <v>10</v>
      </c>
      <c r="BC33" s="273">
        <f t="shared" si="12"/>
        <v>10</v>
      </c>
      <c r="BD33" s="121">
        <v>10</v>
      </c>
      <c r="BE33" s="121">
        <v>10</v>
      </c>
      <c r="BF33" s="121">
        <v>10</v>
      </c>
      <c r="BG33" s="273">
        <f t="shared" si="13"/>
        <v>10</v>
      </c>
      <c r="BH33" s="121">
        <v>10</v>
      </c>
      <c r="BI33" s="121">
        <v>10</v>
      </c>
      <c r="BJ33" s="121">
        <v>10</v>
      </c>
      <c r="BK33" s="273">
        <f t="shared" si="14"/>
        <v>10</v>
      </c>
      <c r="BL33" s="121">
        <v>10</v>
      </c>
      <c r="BM33" s="121">
        <v>10</v>
      </c>
      <c r="BN33" s="121">
        <v>10</v>
      </c>
      <c r="BO33" s="273">
        <f t="shared" si="15"/>
        <v>10</v>
      </c>
      <c r="BP33" s="121">
        <v>10</v>
      </c>
      <c r="BQ33" s="121">
        <v>10</v>
      </c>
      <c r="BR33" s="121">
        <v>10</v>
      </c>
      <c r="BS33" s="273">
        <f t="shared" si="16"/>
        <v>10</v>
      </c>
      <c r="BT33" s="121">
        <v>10</v>
      </c>
      <c r="BU33" s="121">
        <v>10</v>
      </c>
      <c r="BV33" s="121">
        <v>10</v>
      </c>
      <c r="BW33" s="273">
        <f t="shared" si="17"/>
        <v>10</v>
      </c>
    </row>
    <row r="34" spans="1:75" x14ac:dyDescent="0.3">
      <c r="A34" s="270" t="str">
        <f>'SUB. EN'!A34</f>
        <v/>
      </c>
      <c r="B34" s="270" t="str">
        <f>'SUB. EN'!B34</f>
        <v/>
      </c>
      <c r="C34" s="271" t="str">
        <f>'SUB. EN'!C34</f>
        <v/>
      </c>
      <c r="D34" s="121">
        <v>10</v>
      </c>
      <c r="E34" s="121">
        <v>10</v>
      </c>
      <c r="F34" s="121">
        <v>10</v>
      </c>
      <c r="G34" s="272">
        <f t="shared" si="0"/>
        <v>10</v>
      </c>
      <c r="H34" s="121">
        <v>10</v>
      </c>
      <c r="I34" s="121">
        <v>10</v>
      </c>
      <c r="J34" s="121">
        <v>10</v>
      </c>
      <c r="K34" s="272">
        <f t="shared" si="1"/>
        <v>10</v>
      </c>
      <c r="L34" s="121">
        <v>10</v>
      </c>
      <c r="M34" s="121">
        <v>10</v>
      </c>
      <c r="N34" s="121">
        <v>10</v>
      </c>
      <c r="O34" s="272">
        <f t="shared" si="2"/>
        <v>10</v>
      </c>
      <c r="P34" s="121">
        <v>10</v>
      </c>
      <c r="Q34" s="121">
        <v>10</v>
      </c>
      <c r="R34" s="121">
        <v>10</v>
      </c>
      <c r="S34" s="272">
        <f t="shared" si="3"/>
        <v>10</v>
      </c>
      <c r="T34" s="121">
        <v>10</v>
      </c>
      <c r="U34" s="121">
        <v>10</v>
      </c>
      <c r="V34" s="121">
        <v>10</v>
      </c>
      <c r="W34" s="272">
        <f t="shared" si="4"/>
        <v>10</v>
      </c>
      <c r="X34" s="121">
        <v>10</v>
      </c>
      <c r="Y34" s="121">
        <v>10</v>
      </c>
      <c r="Z34" s="121">
        <v>10</v>
      </c>
      <c r="AA34" s="272">
        <f t="shared" si="5"/>
        <v>10</v>
      </c>
      <c r="AB34" s="121">
        <v>10</v>
      </c>
      <c r="AC34" s="121">
        <v>10</v>
      </c>
      <c r="AD34" s="121">
        <v>10</v>
      </c>
      <c r="AE34" s="273">
        <f t="shared" si="6"/>
        <v>10</v>
      </c>
      <c r="AF34" s="121">
        <v>10</v>
      </c>
      <c r="AG34" s="121">
        <v>10</v>
      </c>
      <c r="AH34" s="121">
        <v>10</v>
      </c>
      <c r="AI34" s="273">
        <f t="shared" si="7"/>
        <v>10</v>
      </c>
      <c r="AJ34" s="121">
        <v>10</v>
      </c>
      <c r="AK34" s="121">
        <v>10</v>
      </c>
      <c r="AL34" s="121">
        <v>10</v>
      </c>
      <c r="AM34" s="273">
        <f t="shared" si="8"/>
        <v>10</v>
      </c>
      <c r="AN34" s="121">
        <v>10</v>
      </c>
      <c r="AO34" s="121">
        <v>10</v>
      </c>
      <c r="AP34" s="121">
        <v>10</v>
      </c>
      <c r="AQ34" s="273">
        <f t="shared" si="9"/>
        <v>10</v>
      </c>
      <c r="AR34" s="121">
        <v>10</v>
      </c>
      <c r="AS34" s="121">
        <v>10</v>
      </c>
      <c r="AT34" s="121">
        <v>10</v>
      </c>
      <c r="AU34" s="273">
        <f t="shared" si="10"/>
        <v>10</v>
      </c>
      <c r="AV34" s="121">
        <v>10</v>
      </c>
      <c r="AW34" s="121">
        <v>10</v>
      </c>
      <c r="AX34" s="121">
        <v>10</v>
      </c>
      <c r="AY34" s="273">
        <f t="shared" si="11"/>
        <v>10</v>
      </c>
      <c r="AZ34" s="121">
        <v>10</v>
      </c>
      <c r="BA34" s="121">
        <v>10</v>
      </c>
      <c r="BB34" s="121">
        <v>10</v>
      </c>
      <c r="BC34" s="273">
        <f t="shared" si="12"/>
        <v>10</v>
      </c>
      <c r="BD34" s="121">
        <v>10</v>
      </c>
      <c r="BE34" s="121">
        <v>10</v>
      </c>
      <c r="BF34" s="121">
        <v>10</v>
      </c>
      <c r="BG34" s="273">
        <f t="shared" si="13"/>
        <v>10</v>
      </c>
      <c r="BH34" s="121">
        <v>10</v>
      </c>
      <c r="BI34" s="121">
        <v>10</v>
      </c>
      <c r="BJ34" s="121">
        <v>10</v>
      </c>
      <c r="BK34" s="273">
        <f t="shared" si="14"/>
        <v>10</v>
      </c>
      <c r="BL34" s="121">
        <v>10</v>
      </c>
      <c r="BM34" s="121">
        <v>10</v>
      </c>
      <c r="BN34" s="121">
        <v>10</v>
      </c>
      <c r="BO34" s="273">
        <f t="shared" si="15"/>
        <v>10</v>
      </c>
      <c r="BP34" s="121">
        <v>10</v>
      </c>
      <c r="BQ34" s="121">
        <v>10</v>
      </c>
      <c r="BR34" s="121">
        <v>10</v>
      </c>
      <c r="BS34" s="273">
        <f t="shared" si="16"/>
        <v>10</v>
      </c>
      <c r="BT34" s="121">
        <v>10</v>
      </c>
      <c r="BU34" s="121">
        <v>10</v>
      </c>
      <c r="BV34" s="121">
        <v>10</v>
      </c>
      <c r="BW34" s="273">
        <f t="shared" si="17"/>
        <v>10</v>
      </c>
    </row>
    <row r="35" spans="1:75" x14ac:dyDescent="0.3">
      <c r="A35" s="270" t="str">
        <f>'SUB. EN'!A35</f>
        <v/>
      </c>
      <c r="B35" s="270" t="str">
        <f>'SUB. EN'!B35</f>
        <v/>
      </c>
      <c r="C35" s="271" t="str">
        <f>'SUB. EN'!C35</f>
        <v/>
      </c>
      <c r="D35" s="121">
        <v>10</v>
      </c>
      <c r="E35" s="121">
        <v>10</v>
      </c>
      <c r="F35" s="121">
        <v>10</v>
      </c>
      <c r="G35" s="272">
        <f t="shared" si="0"/>
        <v>10</v>
      </c>
      <c r="H35" s="121">
        <v>10</v>
      </c>
      <c r="I35" s="121">
        <v>10</v>
      </c>
      <c r="J35" s="121">
        <v>10</v>
      </c>
      <c r="K35" s="272">
        <f t="shared" si="1"/>
        <v>10</v>
      </c>
      <c r="L35" s="121">
        <v>10</v>
      </c>
      <c r="M35" s="121">
        <v>10</v>
      </c>
      <c r="N35" s="121">
        <v>10</v>
      </c>
      <c r="O35" s="272">
        <f t="shared" si="2"/>
        <v>10</v>
      </c>
      <c r="P35" s="121">
        <v>10</v>
      </c>
      <c r="Q35" s="121">
        <v>10</v>
      </c>
      <c r="R35" s="121">
        <v>10</v>
      </c>
      <c r="S35" s="272">
        <f t="shared" si="3"/>
        <v>10</v>
      </c>
      <c r="T35" s="121">
        <v>10</v>
      </c>
      <c r="U35" s="121">
        <v>10</v>
      </c>
      <c r="V35" s="121">
        <v>10</v>
      </c>
      <c r="W35" s="272">
        <f t="shared" si="4"/>
        <v>10</v>
      </c>
      <c r="X35" s="121">
        <v>10</v>
      </c>
      <c r="Y35" s="121">
        <v>10</v>
      </c>
      <c r="Z35" s="121">
        <v>10</v>
      </c>
      <c r="AA35" s="272">
        <f t="shared" si="5"/>
        <v>10</v>
      </c>
      <c r="AB35" s="121">
        <v>10</v>
      </c>
      <c r="AC35" s="121">
        <v>10</v>
      </c>
      <c r="AD35" s="121">
        <v>10</v>
      </c>
      <c r="AE35" s="273">
        <f t="shared" si="6"/>
        <v>10</v>
      </c>
      <c r="AF35" s="121">
        <v>10</v>
      </c>
      <c r="AG35" s="121">
        <v>10</v>
      </c>
      <c r="AH35" s="121">
        <v>10</v>
      </c>
      <c r="AI35" s="273">
        <f t="shared" si="7"/>
        <v>10</v>
      </c>
      <c r="AJ35" s="121">
        <v>10</v>
      </c>
      <c r="AK35" s="121">
        <v>10</v>
      </c>
      <c r="AL35" s="121">
        <v>10</v>
      </c>
      <c r="AM35" s="273">
        <f t="shared" si="8"/>
        <v>10</v>
      </c>
      <c r="AN35" s="121">
        <v>10</v>
      </c>
      <c r="AO35" s="121">
        <v>10</v>
      </c>
      <c r="AP35" s="121">
        <v>10</v>
      </c>
      <c r="AQ35" s="273">
        <f t="shared" si="9"/>
        <v>10</v>
      </c>
      <c r="AR35" s="121">
        <v>10</v>
      </c>
      <c r="AS35" s="121">
        <v>10</v>
      </c>
      <c r="AT35" s="121">
        <v>10</v>
      </c>
      <c r="AU35" s="273">
        <f t="shared" si="10"/>
        <v>10</v>
      </c>
      <c r="AV35" s="121">
        <v>10</v>
      </c>
      <c r="AW35" s="121">
        <v>10</v>
      </c>
      <c r="AX35" s="121">
        <v>10</v>
      </c>
      <c r="AY35" s="273">
        <f t="shared" si="11"/>
        <v>10</v>
      </c>
      <c r="AZ35" s="121">
        <v>10</v>
      </c>
      <c r="BA35" s="121">
        <v>10</v>
      </c>
      <c r="BB35" s="121">
        <v>10</v>
      </c>
      <c r="BC35" s="273">
        <f t="shared" si="12"/>
        <v>10</v>
      </c>
      <c r="BD35" s="121">
        <v>10</v>
      </c>
      <c r="BE35" s="121">
        <v>10</v>
      </c>
      <c r="BF35" s="121">
        <v>10</v>
      </c>
      <c r="BG35" s="273">
        <f t="shared" si="13"/>
        <v>10</v>
      </c>
      <c r="BH35" s="121">
        <v>10</v>
      </c>
      <c r="BI35" s="121">
        <v>10</v>
      </c>
      <c r="BJ35" s="121">
        <v>10</v>
      </c>
      <c r="BK35" s="273">
        <f t="shared" si="14"/>
        <v>10</v>
      </c>
      <c r="BL35" s="121">
        <v>10</v>
      </c>
      <c r="BM35" s="121">
        <v>10</v>
      </c>
      <c r="BN35" s="121">
        <v>10</v>
      </c>
      <c r="BO35" s="273">
        <f t="shared" si="15"/>
        <v>10</v>
      </c>
      <c r="BP35" s="121">
        <v>10</v>
      </c>
      <c r="BQ35" s="121">
        <v>10</v>
      </c>
      <c r="BR35" s="121">
        <v>10</v>
      </c>
      <c r="BS35" s="273">
        <f t="shared" si="16"/>
        <v>10</v>
      </c>
      <c r="BT35" s="121">
        <v>10</v>
      </c>
      <c r="BU35" s="121">
        <v>10</v>
      </c>
      <c r="BV35" s="121">
        <v>10</v>
      </c>
      <c r="BW35" s="273">
        <f t="shared" si="17"/>
        <v>10</v>
      </c>
    </row>
    <row r="36" spans="1:75" x14ac:dyDescent="0.3">
      <c r="A36" s="270" t="str">
        <f>'SUB. EN'!A36</f>
        <v/>
      </c>
      <c r="B36" s="270" t="str">
        <f>'SUB. EN'!B36</f>
        <v/>
      </c>
      <c r="C36" s="271" t="str">
        <f>'SUB. EN'!C36</f>
        <v/>
      </c>
      <c r="D36" s="121">
        <v>10</v>
      </c>
      <c r="E36" s="121">
        <v>10</v>
      </c>
      <c r="F36" s="121">
        <v>10</v>
      </c>
      <c r="G36" s="272">
        <f t="shared" si="0"/>
        <v>10</v>
      </c>
      <c r="H36" s="121">
        <v>10</v>
      </c>
      <c r="I36" s="121">
        <v>10</v>
      </c>
      <c r="J36" s="121">
        <v>10</v>
      </c>
      <c r="K36" s="272">
        <f t="shared" si="1"/>
        <v>10</v>
      </c>
      <c r="L36" s="121">
        <v>10</v>
      </c>
      <c r="M36" s="121">
        <v>10</v>
      </c>
      <c r="N36" s="121">
        <v>10</v>
      </c>
      <c r="O36" s="272">
        <f t="shared" si="2"/>
        <v>10</v>
      </c>
      <c r="P36" s="121">
        <v>10</v>
      </c>
      <c r="Q36" s="121">
        <v>10</v>
      </c>
      <c r="R36" s="121">
        <v>10</v>
      </c>
      <c r="S36" s="272">
        <f t="shared" si="3"/>
        <v>10</v>
      </c>
      <c r="T36" s="121">
        <v>10</v>
      </c>
      <c r="U36" s="121">
        <v>10</v>
      </c>
      <c r="V36" s="121">
        <v>10</v>
      </c>
      <c r="W36" s="272">
        <f t="shared" si="4"/>
        <v>10</v>
      </c>
      <c r="X36" s="121">
        <v>10</v>
      </c>
      <c r="Y36" s="121">
        <v>10</v>
      </c>
      <c r="Z36" s="121">
        <v>10</v>
      </c>
      <c r="AA36" s="272">
        <f t="shared" si="5"/>
        <v>10</v>
      </c>
      <c r="AB36" s="121">
        <v>10</v>
      </c>
      <c r="AC36" s="121">
        <v>10</v>
      </c>
      <c r="AD36" s="121">
        <v>10</v>
      </c>
      <c r="AE36" s="273">
        <f t="shared" si="6"/>
        <v>10</v>
      </c>
      <c r="AF36" s="121">
        <v>10</v>
      </c>
      <c r="AG36" s="121">
        <v>10</v>
      </c>
      <c r="AH36" s="121">
        <v>10</v>
      </c>
      <c r="AI36" s="273">
        <f t="shared" si="7"/>
        <v>10</v>
      </c>
      <c r="AJ36" s="121">
        <v>10</v>
      </c>
      <c r="AK36" s="121">
        <v>10</v>
      </c>
      <c r="AL36" s="121">
        <v>10</v>
      </c>
      <c r="AM36" s="273">
        <f t="shared" si="8"/>
        <v>10</v>
      </c>
      <c r="AN36" s="121">
        <v>10</v>
      </c>
      <c r="AO36" s="121">
        <v>10</v>
      </c>
      <c r="AP36" s="121">
        <v>10</v>
      </c>
      <c r="AQ36" s="273">
        <f t="shared" si="9"/>
        <v>10</v>
      </c>
      <c r="AR36" s="121">
        <v>10</v>
      </c>
      <c r="AS36" s="121">
        <v>10</v>
      </c>
      <c r="AT36" s="121">
        <v>10</v>
      </c>
      <c r="AU36" s="273">
        <f t="shared" si="10"/>
        <v>10</v>
      </c>
      <c r="AV36" s="121">
        <v>10</v>
      </c>
      <c r="AW36" s="121">
        <v>10</v>
      </c>
      <c r="AX36" s="121">
        <v>10</v>
      </c>
      <c r="AY36" s="273">
        <f t="shared" si="11"/>
        <v>10</v>
      </c>
      <c r="AZ36" s="121">
        <v>10</v>
      </c>
      <c r="BA36" s="121">
        <v>10</v>
      </c>
      <c r="BB36" s="121">
        <v>10</v>
      </c>
      <c r="BC36" s="273">
        <f t="shared" si="12"/>
        <v>10</v>
      </c>
      <c r="BD36" s="121">
        <v>10</v>
      </c>
      <c r="BE36" s="121">
        <v>10</v>
      </c>
      <c r="BF36" s="121">
        <v>10</v>
      </c>
      <c r="BG36" s="273">
        <f t="shared" si="13"/>
        <v>10</v>
      </c>
      <c r="BH36" s="121">
        <v>10</v>
      </c>
      <c r="BI36" s="121">
        <v>10</v>
      </c>
      <c r="BJ36" s="121">
        <v>10</v>
      </c>
      <c r="BK36" s="273">
        <f t="shared" si="14"/>
        <v>10</v>
      </c>
      <c r="BL36" s="121">
        <v>10</v>
      </c>
      <c r="BM36" s="121">
        <v>10</v>
      </c>
      <c r="BN36" s="121">
        <v>10</v>
      </c>
      <c r="BO36" s="273">
        <f t="shared" si="15"/>
        <v>10</v>
      </c>
      <c r="BP36" s="121">
        <v>10</v>
      </c>
      <c r="BQ36" s="121">
        <v>10</v>
      </c>
      <c r="BR36" s="121">
        <v>10</v>
      </c>
      <c r="BS36" s="273">
        <f t="shared" si="16"/>
        <v>10</v>
      </c>
      <c r="BT36" s="121">
        <v>10</v>
      </c>
      <c r="BU36" s="121">
        <v>10</v>
      </c>
      <c r="BV36" s="121">
        <v>10</v>
      </c>
      <c r="BW36" s="273">
        <f t="shared" si="17"/>
        <v>10</v>
      </c>
    </row>
    <row r="37" spans="1:75" x14ac:dyDescent="0.3">
      <c r="A37" s="270" t="str">
        <f>'SUB. EN'!A37</f>
        <v/>
      </c>
      <c r="B37" s="270" t="str">
        <f>'SUB. EN'!B37</f>
        <v/>
      </c>
      <c r="C37" s="271" t="str">
        <f>'SUB. EN'!C37</f>
        <v/>
      </c>
      <c r="D37" s="121">
        <v>10</v>
      </c>
      <c r="E37" s="121">
        <v>10</v>
      </c>
      <c r="F37" s="121">
        <v>10</v>
      </c>
      <c r="G37" s="272">
        <f t="shared" si="0"/>
        <v>10</v>
      </c>
      <c r="H37" s="121">
        <v>10</v>
      </c>
      <c r="I37" s="121">
        <v>10</v>
      </c>
      <c r="J37" s="121">
        <v>10</v>
      </c>
      <c r="K37" s="272">
        <f t="shared" si="1"/>
        <v>10</v>
      </c>
      <c r="L37" s="121">
        <v>10</v>
      </c>
      <c r="M37" s="121">
        <v>10</v>
      </c>
      <c r="N37" s="121">
        <v>10</v>
      </c>
      <c r="O37" s="272">
        <f t="shared" si="2"/>
        <v>10</v>
      </c>
      <c r="P37" s="121">
        <v>10</v>
      </c>
      <c r="Q37" s="121">
        <v>10</v>
      </c>
      <c r="R37" s="121">
        <v>10</v>
      </c>
      <c r="S37" s="272">
        <f t="shared" si="3"/>
        <v>10</v>
      </c>
      <c r="T37" s="121">
        <v>10</v>
      </c>
      <c r="U37" s="121">
        <v>10</v>
      </c>
      <c r="V37" s="121">
        <v>10</v>
      </c>
      <c r="W37" s="272">
        <f t="shared" si="4"/>
        <v>10</v>
      </c>
      <c r="X37" s="121">
        <v>10</v>
      </c>
      <c r="Y37" s="121">
        <v>10</v>
      </c>
      <c r="Z37" s="121">
        <v>10</v>
      </c>
      <c r="AA37" s="272">
        <f t="shared" si="5"/>
        <v>10</v>
      </c>
      <c r="AB37" s="121">
        <v>10</v>
      </c>
      <c r="AC37" s="121">
        <v>10</v>
      </c>
      <c r="AD37" s="121">
        <v>10</v>
      </c>
      <c r="AE37" s="273">
        <f t="shared" si="6"/>
        <v>10</v>
      </c>
      <c r="AF37" s="121">
        <v>10</v>
      </c>
      <c r="AG37" s="121">
        <v>10</v>
      </c>
      <c r="AH37" s="121">
        <v>10</v>
      </c>
      <c r="AI37" s="273">
        <f t="shared" si="7"/>
        <v>10</v>
      </c>
      <c r="AJ37" s="121">
        <v>10</v>
      </c>
      <c r="AK37" s="121">
        <v>10</v>
      </c>
      <c r="AL37" s="121">
        <v>10</v>
      </c>
      <c r="AM37" s="273">
        <f t="shared" si="8"/>
        <v>10</v>
      </c>
      <c r="AN37" s="121">
        <v>10</v>
      </c>
      <c r="AO37" s="121">
        <v>10</v>
      </c>
      <c r="AP37" s="121">
        <v>10</v>
      </c>
      <c r="AQ37" s="273">
        <f t="shared" si="9"/>
        <v>10</v>
      </c>
      <c r="AR37" s="121">
        <v>10</v>
      </c>
      <c r="AS37" s="121">
        <v>10</v>
      </c>
      <c r="AT37" s="121">
        <v>10</v>
      </c>
      <c r="AU37" s="273">
        <f t="shared" si="10"/>
        <v>10</v>
      </c>
      <c r="AV37" s="121">
        <v>10</v>
      </c>
      <c r="AW37" s="121">
        <v>10</v>
      </c>
      <c r="AX37" s="121">
        <v>10</v>
      </c>
      <c r="AY37" s="273">
        <f t="shared" si="11"/>
        <v>10</v>
      </c>
      <c r="AZ37" s="121">
        <v>10</v>
      </c>
      <c r="BA37" s="121">
        <v>10</v>
      </c>
      <c r="BB37" s="121">
        <v>10</v>
      </c>
      <c r="BC37" s="273">
        <f t="shared" si="12"/>
        <v>10</v>
      </c>
      <c r="BD37" s="121">
        <v>10</v>
      </c>
      <c r="BE37" s="121">
        <v>10</v>
      </c>
      <c r="BF37" s="121">
        <v>10</v>
      </c>
      <c r="BG37" s="273">
        <f t="shared" si="13"/>
        <v>10</v>
      </c>
      <c r="BH37" s="121">
        <v>10</v>
      </c>
      <c r="BI37" s="121">
        <v>10</v>
      </c>
      <c r="BJ37" s="121">
        <v>10</v>
      </c>
      <c r="BK37" s="273">
        <f t="shared" si="14"/>
        <v>10</v>
      </c>
      <c r="BL37" s="121">
        <v>10</v>
      </c>
      <c r="BM37" s="121">
        <v>10</v>
      </c>
      <c r="BN37" s="121">
        <v>10</v>
      </c>
      <c r="BO37" s="273">
        <f t="shared" si="15"/>
        <v>10</v>
      </c>
      <c r="BP37" s="121">
        <v>10</v>
      </c>
      <c r="BQ37" s="121">
        <v>10</v>
      </c>
      <c r="BR37" s="121">
        <v>10</v>
      </c>
      <c r="BS37" s="273">
        <f t="shared" si="16"/>
        <v>10</v>
      </c>
      <c r="BT37" s="121">
        <v>10</v>
      </c>
      <c r="BU37" s="121">
        <v>10</v>
      </c>
      <c r="BV37" s="121">
        <v>10</v>
      </c>
      <c r="BW37" s="273">
        <f t="shared" si="17"/>
        <v>10</v>
      </c>
    </row>
    <row r="38" spans="1:75" x14ac:dyDescent="0.3">
      <c r="A38" s="270" t="str">
        <f>'SUB. EN'!A38</f>
        <v/>
      </c>
      <c r="B38" s="270" t="str">
        <f>'SUB. EN'!B38</f>
        <v/>
      </c>
      <c r="C38" s="271" t="str">
        <f>'SUB. EN'!C38</f>
        <v/>
      </c>
      <c r="D38" s="121">
        <v>10</v>
      </c>
      <c r="E38" s="121">
        <v>10</v>
      </c>
      <c r="F38" s="121">
        <v>10</v>
      </c>
      <c r="G38" s="272">
        <f t="shared" si="0"/>
        <v>10</v>
      </c>
      <c r="H38" s="121">
        <v>10</v>
      </c>
      <c r="I38" s="121">
        <v>10</v>
      </c>
      <c r="J38" s="121">
        <v>10</v>
      </c>
      <c r="K38" s="272">
        <f t="shared" si="1"/>
        <v>10</v>
      </c>
      <c r="L38" s="121">
        <v>10</v>
      </c>
      <c r="M38" s="121">
        <v>10</v>
      </c>
      <c r="N38" s="121">
        <v>10</v>
      </c>
      <c r="O38" s="272">
        <f t="shared" si="2"/>
        <v>10</v>
      </c>
      <c r="P38" s="121">
        <v>10</v>
      </c>
      <c r="Q38" s="121">
        <v>10</v>
      </c>
      <c r="R38" s="121">
        <v>10</v>
      </c>
      <c r="S38" s="272">
        <f t="shared" si="3"/>
        <v>10</v>
      </c>
      <c r="T38" s="121">
        <v>10</v>
      </c>
      <c r="U38" s="121">
        <v>10</v>
      </c>
      <c r="V38" s="121">
        <v>10</v>
      </c>
      <c r="W38" s="272">
        <f t="shared" si="4"/>
        <v>10</v>
      </c>
      <c r="X38" s="121">
        <v>10</v>
      </c>
      <c r="Y38" s="121">
        <v>10</v>
      </c>
      <c r="Z38" s="121">
        <v>10</v>
      </c>
      <c r="AA38" s="272">
        <f t="shared" si="5"/>
        <v>10</v>
      </c>
      <c r="AB38" s="121">
        <v>10</v>
      </c>
      <c r="AC38" s="121">
        <v>10</v>
      </c>
      <c r="AD38" s="121">
        <v>10</v>
      </c>
      <c r="AE38" s="273">
        <f t="shared" si="6"/>
        <v>10</v>
      </c>
      <c r="AF38" s="121">
        <v>10</v>
      </c>
      <c r="AG38" s="121">
        <v>10</v>
      </c>
      <c r="AH38" s="121">
        <v>10</v>
      </c>
      <c r="AI38" s="273">
        <f t="shared" si="7"/>
        <v>10</v>
      </c>
      <c r="AJ38" s="121">
        <v>10</v>
      </c>
      <c r="AK38" s="121">
        <v>10</v>
      </c>
      <c r="AL38" s="121">
        <v>10</v>
      </c>
      <c r="AM38" s="273">
        <f t="shared" si="8"/>
        <v>10</v>
      </c>
      <c r="AN38" s="121">
        <v>10</v>
      </c>
      <c r="AO38" s="121">
        <v>10</v>
      </c>
      <c r="AP38" s="121">
        <v>10</v>
      </c>
      <c r="AQ38" s="273">
        <f t="shared" si="9"/>
        <v>10</v>
      </c>
      <c r="AR38" s="121">
        <v>10</v>
      </c>
      <c r="AS38" s="121">
        <v>10</v>
      </c>
      <c r="AT38" s="121">
        <v>10</v>
      </c>
      <c r="AU38" s="273">
        <f t="shared" si="10"/>
        <v>10</v>
      </c>
      <c r="AV38" s="121">
        <v>10</v>
      </c>
      <c r="AW38" s="121">
        <v>10</v>
      </c>
      <c r="AX38" s="121">
        <v>10</v>
      </c>
      <c r="AY38" s="273">
        <f t="shared" si="11"/>
        <v>10</v>
      </c>
      <c r="AZ38" s="121">
        <v>10</v>
      </c>
      <c r="BA38" s="121">
        <v>10</v>
      </c>
      <c r="BB38" s="121">
        <v>10</v>
      </c>
      <c r="BC38" s="273">
        <f t="shared" si="12"/>
        <v>10</v>
      </c>
      <c r="BD38" s="121">
        <v>10</v>
      </c>
      <c r="BE38" s="121">
        <v>10</v>
      </c>
      <c r="BF38" s="121">
        <v>10</v>
      </c>
      <c r="BG38" s="273">
        <f t="shared" si="13"/>
        <v>10</v>
      </c>
      <c r="BH38" s="121">
        <v>10</v>
      </c>
      <c r="BI38" s="121">
        <v>10</v>
      </c>
      <c r="BJ38" s="121">
        <v>10</v>
      </c>
      <c r="BK38" s="273">
        <f t="shared" si="14"/>
        <v>10</v>
      </c>
      <c r="BL38" s="121">
        <v>10</v>
      </c>
      <c r="BM38" s="121">
        <v>10</v>
      </c>
      <c r="BN38" s="121">
        <v>10</v>
      </c>
      <c r="BO38" s="273">
        <f t="shared" si="15"/>
        <v>10</v>
      </c>
      <c r="BP38" s="121">
        <v>10</v>
      </c>
      <c r="BQ38" s="121">
        <v>10</v>
      </c>
      <c r="BR38" s="121">
        <v>10</v>
      </c>
      <c r="BS38" s="273">
        <f t="shared" si="16"/>
        <v>10</v>
      </c>
      <c r="BT38" s="121">
        <v>10</v>
      </c>
      <c r="BU38" s="121">
        <v>10</v>
      </c>
      <c r="BV38" s="121">
        <v>10</v>
      </c>
      <c r="BW38" s="273">
        <f t="shared" si="17"/>
        <v>10</v>
      </c>
    </row>
    <row r="39" spans="1:75" x14ac:dyDescent="0.3">
      <c r="A39" s="270" t="str">
        <f>'SUB. EN'!A39</f>
        <v/>
      </c>
      <c r="B39" s="270" t="str">
        <f>'SUB. EN'!B39</f>
        <v/>
      </c>
      <c r="C39" s="271" t="str">
        <f>'SUB. EN'!C39</f>
        <v/>
      </c>
      <c r="D39" s="121">
        <v>10</v>
      </c>
      <c r="E39" s="121">
        <v>10</v>
      </c>
      <c r="F39" s="121">
        <v>10</v>
      </c>
      <c r="G39" s="272">
        <f t="shared" si="0"/>
        <v>10</v>
      </c>
      <c r="H39" s="121">
        <v>10</v>
      </c>
      <c r="I39" s="121">
        <v>10</v>
      </c>
      <c r="J39" s="121">
        <v>10</v>
      </c>
      <c r="K39" s="272">
        <f t="shared" si="1"/>
        <v>10</v>
      </c>
      <c r="L39" s="121">
        <v>10</v>
      </c>
      <c r="M39" s="121">
        <v>10</v>
      </c>
      <c r="N39" s="121">
        <v>10</v>
      </c>
      <c r="O39" s="272">
        <f t="shared" si="2"/>
        <v>10</v>
      </c>
      <c r="P39" s="121">
        <v>10</v>
      </c>
      <c r="Q39" s="121">
        <v>10</v>
      </c>
      <c r="R39" s="121">
        <v>10</v>
      </c>
      <c r="S39" s="272">
        <f t="shared" si="3"/>
        <v>10</v>
      </c>
      <c r="T39" s="121">
        <v>10</v>
      </c>
      <c r="U39" s="121">
        <v>10</v>
      </c>
      <c r="V39" s="121">
        <v>10</v>
      </c>
      <c r="W39" s="272">
        <f t="shared" si="4"/>
        <v>10</v>
      </c>
      <c r="X39" s="121">
        <v>10</v>
      </c>
      <c r="Y39" s="121">
        <v>10</v>
      </c>
      <c r="Z39" s="121">
        <v>10</v>
      </c>
      <c r="AA39" s="272">
        <f t="shared" si="5"/>
        <v>10</v>
      </c>
      <c r="AB39" s="121">
        <v>10</v>
      </c>
      <c r="AC39" s="121">
        <v>10</v>
      </c>
      <c r="AD39" s="121">
        <v>10</v>
      </c>
      <c r="AE39" s="273">
        <f t="shared" si="6"/>
        <v>10</v>
      </c>
      <c r="AF39" s="121">
        <v>10</v>
      </c>
      <c r="AG39" s="121">
        <v>10</v>
      </c>
      <c r="AH39" s="121">
        <v>10</v>
      </c>
      <c r="AI39" s="273">
        <f t="shared" si="7"/>
        <v>10</v>
      </c>
      <c r="AJ39" s="121">
        <v>10</v>
      </c>
      <c r="AK39" s="121">
        <v>10</v>
      </c>
      <c r="AL39" s="121">
        <v>10</v>
      </c>
      <c r="AM39" s="273">
        <f t="shared" si="8"/>
        <v>10</v>
      </c>
      <c r="AN39" s="121">
        <v>10</v>
      </c>
      <c r="AO39" s="121">
        <v>10</v>
      </c>
      <c r="AP39" s="121">
        <v>10</v>
      </c>
      <c r="AQ39" s="273">
        <f t="shared" si="9"/>
        <v>10</v>
      </c>
      <c r="AR39" s="121">
        <v>10</v>
      </c>
      <c r="AS39" s="121">
        <v>10</v>
      </c>
      <c r="AT39" s="121">
        <v>10</v>
      </c>
      <c r="AU39" s="273">
        <f t="shared" si="10"/>
        <v>10</v>
      </c>
      <c r="AV39" s="121">
        <v>10</v>
      </c>
      <c r="AW39" s="121">
        <v>10</v>
      </c>
      <c r="AX39" s="121">
        <v>10</v>
      </c>
      <c r="AY39" s="273">
        <f t="shared" si="11"/>
        <v>10</v>
      </c>
      <c r="AZ39" s="121">
        <v>10</v>
      </c>
      <c r="BA39" s="121">
        <v>10</v>
      </c>
      <c r="BB39" s="121">
        <v>10</v>
      </c>
      <c r="BC39" s="273">
        <f t="shared" si="12"/>
        <v>10</v>
      </c>
      <c r="BD39" s="121">
        <v>10</v>
      </c>
      <c r="BE39" s="121">
        <v>10</v>
      </c>
      <c r="BF39" s="121">
        <v>10</v>
      </c>
      <c r="BG39" s="273">
        <f t="shared" si="13"/>
        <v>10</v>
      </c>
      <c r="BH39" s="121">
        <v>10</v>
      </c>
      <c r="BI39" s="121">
        <v>10</v>
      </c>
      <c r="BJ39" s="121">
        <v>10</v>
      </c>
      <c r="BK39" s="273">
        <f t="shared" si="14"/>
        <v>10</v>
      </c>
      <c r="BL39" s="121">
        <v>10</v>
      </c>
      <c r="BM39" s="121">
        <v>10</v>
      </c>
      <c r="BN39" s="121">
        <v>10</v>
      </c>
      <c r="BO39" s="273">
        <f t="shared" si="15"/>
        <v>10</v>
      </c>
      <c r="BP39" s="121">
        <v>10</v>
      </c>
      <c r="BQ39" s="121">
        <v>10</v>
      </c>
      <c r="BR39" s="121">
        <v>10</v>
      </c>
      <c r="BS39" s="273">
        <f t="shared" si="16"/>
        <v>10</v>
      </c>
      <c r="BT39" s="121">
        <v>10</v>
      </c>
      <c r="BU39" s="121">
        <v>10</v>
      </c>
      <c r="BV39" s="121">
        <v>10</v>
      </c>
      <c r="BW39" s="273">
        <f t="shared" si="17"/>
        <v>10</v>
      </c>
    </row>
    <row r="40" spans="1:75" x14ac:dyDescent="0.3">
      <c r="A40" s="270" t="str">
        <f>'SUB. EN'!A40</f>
        <v/>
      </c>
      <c r="B40" s="270" t="str">
        <f>'SUB. EN'!B40</f>
        <v/>
      </c>
      <c r="C40" s="271" t="str">
        <f>'SUB. EN'!C40</f>
        <v/>
      </c>
      <c r="D40" s="121">
        <v>10</v>
      </c>
      <c r="E40" s="121">
        <v>10</v>
      </c>
      <c r="F40" s="121">
        <v>10</v>
      </c>
      <c r="G40" s="272">
        <f t="shared" si="0"/>
        <v>10</v>
      </c>
      <c r="H40" s="121">
        <v>10</v>
      </c>
      <c r="I40" s="121">
        <v>10</v>
      </c>
      <c r="J40" s="121">
        <v>10</v>
      </c>
      <c r="K40" s="272">
        <f t="shared" si="1"/>
        <v>10</v>
      </c>
      <c r="L40" s="121">
        <v>10</v>
      </c>
      <c r="M40" s="121">
        <v>10</v>
      </c>
      <c r="N40" s="121">
        <v>10</v>
      </c>
      <c r="O40" s="272">
        <f t="shared" si="2"/>
        <v>10</v>
      </c>
      <c r="P40" s="121">
        <v>10</v>
      </c>
      <c r="Q40" s="121">
        <v>10</v>
      </c>
      <c r="R40" s="121">
        <v>10</v>
      </c>
      <c r="S40" s="272">
        <f t="shared" si="3"/>
        <v>10</v>
      </c>
      <c r="T40" s="121">
        <v>10</v>
      </c>
      <c r="U40" s="121">
        <v>10</v>
      </c>
      <c r="V40" s="121">
        <v>10</v>
      </c>
      <c r="W40" s="272">
        <f t="shared" si="4"/>
        <v>10</v>
      </c>
      <c r="X40" s="121">
        <v>10</v>
      </c>
      <c r="Y40" s="121">
        <v>10</v>
      </c>
      <c r="Z40" s="121">
        <v>10</v>
      </c>
      <c r="AA40" s="272">
        <f t="shared" si="5"/>
        <v>10</v>
      </c>
      <c r="AB40" s="121">
        <v>10</v>
      </c>
      <c r="AC40" s="121">
        <v>10</v>
      </c>
      <c r="AD40" s="121">
        <v>10</v>
      </c>
      <c r="AE40" s="273">
        <f t="shared" si="6"/>
        <v>10</v>
      </c>
      <c r="AF40" s="121">
        <v>10</v>
      </c>
      <c r="AG40" s="121">
        <v>10</v>
      </c>
      <c r="AH40" s="121">
        <v>10</v>
      </c>
      <c r="AI40" s="273">
        <f t="shared" si="7"/>
        <v>10</v>
      </c>
      <c r="AJ40" s="121">
        <v>10</v>
      </c>
      <c r="AK40" s="121">
        <v>10</v>
      </c>
      <c r="AL40" s="121">
        <v>10</v>
      </c>
      <c r="AM40" s="273">
        <f t="shared" si="8"/>
        <v>10</v>
      </c>
      <c r="AN40" s="121">
        <v>10</v>
      </c>
      <c r="AO40" s="121">
        <v>10</v>
      </c>
      <c r="AP40" s="121">
        <v>10</v>
      </c>
      <c r="AQ40" s="273">
        <f t="shared" si="9"/>
        <v>10</v>
      </c>
      <c r="AR40" s="121">
        <v>10</v>
      </c>
      <c r="AS40" s="121">
        <v>10</v>
      </c>
      <c r="AT40" s="121">
        <v>10</v>
      </c>
      <c r="AU40" s="273">
        <f t="shared" si="10"/>
        <v>10</v>
      </c>
      <c r="AV40" s="121">
        <v>10</v>
      </c>
      <c r="AW40" s="121">
        <v>10</v>
      </c>
      <c r="AX40" s="121">
        <v>10</v>
      </c>
      <c r="AY40" s="273">
        <f t="shared" si="11"/>
        <v>10</v>
      </c>
      <c r="AZ40" s="121">
        <v>10</v>
      </c>
      <c r="BA40" s="121">
        <v>10</v>
      </c>
      <c r="BB40" s="121">
        <v>10</v>
      </c>
      <c r="BC40" s="273">
        <f t="shared" si="12"/>
        <v>10</v>
      </c>
      <c r="BD40" s="121">
        <v>10</v>
      </c>
      <c r="BE40" s="121">
        <v>10</v>
      </c>
      <c r="BF40" s="121">
        <v>10</v>
      </c>
      <c r="BG40" s="273">
        <f t="shared" si="13"/>
        <v>10</v>
      </c>
      <c r="BH40" s="121">
        <v>10</v>
      </c>
      <c r="BI40" s="121">
        <v>10</v>
      </c>
      <c r="BJ40" s="121">
        <v>10</v>
      </c>
      <c r="BK40" s="273">
        <f t="shared" si="14"/>
        <v>10</v>
      </c>
      <c r="BL40" s="121">
        <v>10</v>
      </c>
      <c r="BM40" s="121">
        <v>10</v>
      </c>
      <c r="BN40" s="121">
        <v>10</v>
      </c>
      <c r="BO40" s="273">
        <f t="shared" si="15"/>
        <v>10</v>
      </c>
      <c r="BP40" s="121">
        <v>10</v>
      </c>
      <c r="BQ40" s="121">
        <v>10</v>
      </c>
      <c r="BR40" s="121">
        <v>10</v>
      </c>
      <c r="BS40" s="273">
        <f t="shared" si="16"/>
        <v>10</v>
      </c>
      <c r="BT40" s="121">
        <v>10</v>
      </c>
      <c r="BU40" s="121">
        <v>10</v>
      </c>
      <c r="BV40" s="121">
        <v>10</v>
      </c>
      <c r="BW40" s="273">
        <f t="shared" si="17"/>
        <v>10</v>
      </c>
    </row>
    <row r="41" spans="1:75" x14ac:dyDescent="0.3">
      <c r="A41" s="270" t="str">
        <f>'SUB. EN'!A41</f>
        <v/>
      </c>
      <c r="B41" s="270" t="str">
        <f>'SUB. EN'!B41</f>
        <v/>
      </c>
      <c r="C41" s="271" t="str">
        <f>'SUB. EN'!C41</f>
        <v/>
      </c>
      <c r="D41" s="121"/>
      <c r="E41" s="121"/>
      <c r="F41" s="121"/>
      <c r="G41" s="272" t="str">
        <f t="shared" si="0"/>
        <v/>
      </c>
      <c r="H41" s="121"/>
      <c r="I41" s="121"/>
      <c r="J41" s="121"/>
      <c r="K41" s="272" t="str">
        <f t="shared" si="1"/>
        <v/>
      </c>
      <c r="L41" s="121"/>
      <c r="M41" s="121"/>
      <c r="N41" s="121"/>
      <c r="O41" s="272" t="str">
        <f t="shared" si="2"/>
        <v/>
      </c>
      <c r="P41" s="121"/>
      <c r="Q41" s="121"/>
      <c r="R41" s="121"/>
      <c r="S41" s="272" t="str">
        <f t="shared" si="3"/>
        <v/>
      </c>
      <c r="T41" s="121"/>
      <c r="U41" s="121"/>
      <c r="V41" s="121"/>
      <c r="W41" s="272" t="str">
        <f t="shared" si="4"/>
        <v/>
      </c>
      <c r="X41" s="121"/>
      <c r="Y41" s="121"/>
      <c r="Z41" s="121"/>
      <c r="AA41" s="272" t="str">
        <f t="shared" si="5"/>
        <v/>
      </c>
      <c r="AB41" s="121"/>
      <c r="AC41" s="121"/>
      <c r="AD41" s="121"/>
      <c r="AE41" s="273" t="str">
        <f t="shared" si="6"/>
        <v/>
      </c>
      <c r="AF41" s="121"/>
      <c r="AG41" s="121"/>
      <c r="AH41" s="121"/>
      <c r="AI41" s="273" t="str">
        <f t="shared" si="7"/>
        <v/>
      </c>
      <c r="AJ41" s="121"/>
      <c r="AK41" s="121"/>
      <c r="AL41" s="121"/>
      <c r="AM41" s="273" t="str">
        <f t="shared" si="8"/>
        <v/>
      </c>
      <c r="AN41" s="121"/>
      <c r="AO41" s="121"/>
      <c r="AP41" s="121"/>
      <c r="AQ41" s="273" t="str">
        <f t="shared" si="9"/>
        <v/>
      </c>
      <c r="AR41" s="121"/>
      <c r="AS41" s="121"/>
      <c r="AT41" s="121"/>
      <c r="AU41" s="273" t="str">
        <f t="shared" si="10"/>
        <v/>
      </c>
      <c r="AV41" s="121"/>
      <c r="AW41" s="121"/>
      <c r="AX41" s="121"/>
      <c r="AY41" s="273" t="str">
        <f t="shared" si="11"/>
        <v/>
      </c>
      <c r="AZ41" s="121"/>
      <c r="BA41" s="121"/>
      <c r="BB41" s="121"/>
      <c r="BC41" s="273" t="str">
        <f t="shared" si="12"/>
        <v/>
      </c>
      <c r="BD41" s="121"/>
      <c r="BE41" s="121"/>
      <c r="BF41" s="121"/>
      <c r="BG41" s="273" t="str">
        <f t="shared" si="13"/>
        <v/>
      </c>
      <c r="BH41" s="121"/>
      <c r="BI41" s="121"/>
      <c r="BJ41" s="121"/>
      <c r="BK41" s="273" t="str">
        <f t="shared" si="14"/>
        <v/>
      </c>
      <c r="BL41" s="121"/>
      <c r="BM41" s="121"/>
      <c r="BN41" s="121"/>
      <c r="BO41" s="273" t="str">
        <f t="shared" si="15"/>
        <v/>
      </c>
      <c r="BP41" s="121"/>
      <c r="BQ41" s="121"/>
      <c r="BR41" s="121"/>
      <c r="BS41" s="273" t="str">
        <f t="shared" si="16"/>
        <v/>
      </c>
      <c r="BT41" s="121"/>
      <c r="BU41" s="121"/>
      <c r="BV41" s="121"/>
      <c r="BW41" s="273" t="str">
        <f t="shared" si="17"/>
        <v/>
      </c>
    </row>
    <row r="42" spans="1:75" x14ac:dyDescent="0.3">
      <c r="A42" s="270" t="str">
        <f>'SUB. EN'!A42</f>
        <v/>
      </c>
      <c r="B42" s="270" t="str">
        <f>'SUB. EN'!B42</f>
        <v/>
      </c>
      <c r="C42" s="271" t="str">
        <f>'SUB. EN'!C42</f>
        <v/>
      </c>
      <c r="D42" s="121">
        <v>10</v>
      </c>
      <c r="E42" s="121">
        <v>10</v>
      </c>
      <c r="F42" s="121">
        <v>10</v>
      </c>
      <c r="G42" s="272">
        <f t="shared" si="0"/>
        <v>10</v>
      </c>
      <c r="H42" s="121">
        <v>10</v>
      </c>
      <c r="I42" s="121">
        <v>10</v>
      </c>
      <c r="J42" s="121">
        <v>10</v>
      </c>
      <c r="K42" s="272">
        <f t="shared" si="1"/>
        <v>10</v>
      </c>
      <c r="L42" s="121">
        <v>10</v>
      </c>
      <c r="M42" s="121">
        <v>10</v>
      </c>
      <c r="N42" s="121">
        <v>10</v>
      </c>
      <c r="O42" s="272">
        <f t="shared" si="2"/>
        <v>10</v>
      </c>
      <c r="P42" s="121">
        <v>10</v>
      </c>
      <c r="Q42" s="121">
        <v>10</v>
      </c>
      <c r="R42" s="121">
        <v>10</v>
      </c>
      <c r="S42" s="272">
        <f t="shared" si="3"/>
        <v>10</v>
      </c>
      <c r="T42" s="121">
        <v>10</v>
      </c>
      <c r="U42" s="121">
        <v>10</v>
      </c>
      <c r="V42" s="121">
        <v>10</v>
      </c>
      <c r="W42" s="272">
        <f t="shared" si="4"/>
        <v>10</v>
      </c>
      <c r="X42" s="121">
        <v>10</v>
      </c>
      <c r="Y42" s="121">
        <v>10</v>
      </c>
      <c r="Z42" s="121">
        <v>10</v>
      </c>
      <c r="AA42" s="272">
        <f t="shared" si="5"/>
        <v>10</v>
      </c>
      <c r="AB42" s="121">
        <v>10</v>
      </c>
      <c r="AC42" s="121">
        <v>10</v>
      </c>
      <c r="AD42" s="121">
        <v>10</v>
      </c>
      <c r="AE42" s="273">
        <f t="shared" si="6"/>
        <v>10</v>
      </c>
      <c r="AF42" s="121">
        <v>10</v>
      </c>
      <c r="AG42" s="121">
        <v>10</v>
      </c>
      <c r="AH42" s="121">
        <v>10</v>
      </c>
      <c r="AI42" s="273">
        <f t="shared" si="7"/>
        <v>10</v>
      </c>
      <c r="AJ42" s="121">
        <v>10</v>
      </c>
      <c r="AK42" s="121">
        <v>10</v>
      </c>
      <c r="AL42" s="121">
        <v>10</v>
      </c>
      <c r="AM42" s="273">
        <f t="shared" si="8"/>
        <v>10</v>
      </c>
      <c r="AN42" s="121">
        <v>10</v>
      </c>
      <c r="AO42" s="121">
        <v>10</v>
      </c>
      <c r="AP42" s="121">
        <v>10</v>
      </c>
      <c r="AQ42" s="273">
        <f t="shared" si="9"/>
        <v>10</v>
      </c>
      <c r="AR42" s="121">
        <v>10</v>
      </c>
      <c r="AS42" s="121">
        <v>10</v>
      </c>
      <c r="AT42" s="121">
        <v>10</v>
      </c>
      <c r="AU42" s="273">
        <f t="shared" si="10"/>
        <v>10</v>
      </c>
      <c r="AV42" s="121">
        <v>10</v>
      </c>
      <c r="AW42" s="121">
        <v>10</v>
      </c>
      <c r="AX42" s="121">
        <v>10</v>
      </c>
      <c r="AY42" s="273">
        <f t="shared" si="11"/>
        <v>10</v>
      </c>
      <c r="AZ42" s="121">
        <v>10</v>
      </c>
      <c r="BA42" s="121">
        <v>10</v>
      </c>
      <c r="BB42" s="121">
        <v>10</v>
      </c>
      <c r="BC42" s="273">
        <f t="shared" si="12"/>
        <v>10</v>
      </c>
      <c r="BD42" s="121">
        <v>10</v>
      </c>
      <c r="BE42" s="121">
        <v>10</v>
      </c>
      <c r="BF42" s="121">
        <v>10</v>
      </c>
      <c r="BG42" s="273">
        <f t="shared" si="13"/>
        <v>10</v>
      </c>
      <c r="BH42" s="121">
        <v>10</v>
      </c>
      <c r="BI42" s="121">
        <v>10</v>
      </c>
      <c r="BJ42" s="121">
        <v>10</v>
      </c>
      <c r="BK42" s="273">
        <f t="shared" si="14"/>
        <v>10</v>
      </c>
      <c r="BL42" s="121">
        <v>10</v>
      </c>
      <c r="BM42" s="121">
        <v>10</v>
      </c>
      <c r="BN42" s="121">
        <v>10</v>
      </c>
      <c r="BO42" s="273">
        <f t="shared" si="15"/>
        <v>10</v>
      </c>
      <c r="BP42" s="121">
        <v>10</v>
      </c>
      <c r="BQ42" s="121">
        <v>10</v>
      </c>
      <c r="BR42" s="121">
        <v>10</v>
      </c>
      <c r="BS42" s="273">
        <f t="shared" si="16"/>
        <v>10</v>
      </c>
      <c r="BT42" s="121">
        <v>10</v>
      </c>
      <c r="BU42" s="121">
        <v>10</v>
      </c>
      <c r="BV42" s="121">
        <v>10</v>
      </c>
      <c r="BW42" s="273">
        <f t="shared" si="17"/>
        <v>10</v>
      </c>
    </row>
    <row r="43" spans="1:75" x14ac:dyDescent="0.3">
      <c r="A43" s="270" t="str">
        <f>'SUB. EN'!A43</f>
        <v/>
      </c>
      <c r="B43" s="270" t="str">
        <f>'SUB. EN'!B43</f>
        <v/>
      </c>
      <c r="C43" s="271" t="str">
        <f>'SUB. EN'!C43</f>
        <v/>
      </c>
      <c r="D43" s="121">
        <v>10</v>
      </c>
      <c r="E43" s="121">
        <v>10</v>
      </c>
      <c r="F43" s="121">
        <v>10</v>
      </c>
      <c r="G43" s="272">
        <f t="shared" si="0"/>
        <v>10</v>
      </c>
      <c r="H43" s="121">
        <v>10</v>
      </c>
      <c r="I43" s="121">
        <v>10</v>
      </c>
      <c r="J43" s="121">
        <v>10</v>
      </c>
      <c r="K43" s="272">
        <f t="shared" si="1"/>
        <v>10</v>
      </c>
      <c r="L43" s="121">
        <v>10</v>
      </c>
      <c r="M43" s="121">
        <v>10</v>
      </c>
      <c r="N43" s="121">
        <v>10</v>
      </c>
      <c r="O43" s="272">
        <f t="shared" si="2"/>
        <v>10</v>
      </c>
      <c r="P43" s="121">
        <v>10</v>
      </c>
      <c r="Q43" s="121">
        <v>10</v>
      </c>
      <c r="R43" s="121">
        <v>10</v>
      </c>
      <c r="S43" s="272">
        <f t="shared" si="3"/>
        <v>10</v>
      </c>
      <c r="T43" s="121">
        <v>10</v>
      </c>
      <c r="U43" s="121">
        <v>10</v>
      </c>
      <c r="V43" s="121">
        <v>10</v>
      </c>
      <c r="W43" s="272">
        <f t="shared" si="4"/>
        <v>10</v>
      </c>
      <c r="X43" s="121">
        <v>10</v>
      </c>
      <c r="Y43" s="121">
        <v>10</v>
      </c>
      <c r="Z43" s="121">
        <v>10</v>
      </c>
      <c r="AA43" s="272">
        <f t="shared" si="5"/>
        <v>10</v>
      </c>
      <c r="AB43" s="121">
        <v>10</v>
      </c>
      <c r="AC43" s="121">
        <v>10</v>
      </c>
      <c r="AD43" s="121">
        <v>10</v>
      </c>
      <c r="AE43" s="273">
        <f t="shared" si="6"/>
        <v>10</v>
      </c>
      <c r="AF43" s="121">
        <v>10</v>
      </c>
      <c r="AG43" s="121">
        <v>10</v>
      </c>
      <c r="AH43" s="121">
        <v>10</v>
      </c>
      <c r="AI43" s="273">
        <f t="shared" si="7"/>
        <v>10</v>
      </c>
      <c r="AJ43" s="121">
        <v>10</v>
      </c>
      <c r="AK43" s="121">
        <v>10</v>
      </c>
      <c r="AL43" s="121">
        <v>10</v>
      </c>
      <c r="AM43" s="273">
        <f t="shared" si="8"/>
        <v>10</v>
      </c>
      <c r="AN43" s="121">
        <v>10</v>
      </c>
      <c r="AO43" s="121">
        <v>10</v>
      </c>
      <c r="AP43" s="121">
        <v>10</v>
      </c>
      <c r="AQ43" s="273">
        <f t="shared" si="9"/>
        <v>10</v>
      </c>
      <c r="AR43" s="121">
        <v>10</v>
      </c>
      <c r="AS43" s="121">
        <v>10</v>
      </c>
      <c r="AT43" s="121">
        <v>10</v>
      </c>
      <c r="AU43" s="273">
        <f t="shared" si="10"/>
        <v>10</v>
      </c>
      <c r="AV43" s="121">
        <v>10</v>
      </c>
      <c r="AW43" s="121">
        <v>10</v>
      </c>
      <c r="AX43" s="121">
        <v>10</v>
      </c>
      <c r="AY43" s="273">
        <f t="shared" si="11"/>
        <v>10</v>
      </c>
      <c r="AZ43" s="121">
        <v>10</v>
      </c>
      <c r="BA43" s="121">
        <v>10</v>
      </c>
      <c r="BB43" s="121">
        <v>10</v>
      </c>
      <c r="BC43" s="273">
        <f t="shared" si="12"/>
        <v>10</v>
      </c>
      <c r="BD43" s="121">
        <v>10</v>
      </c>
      <c r="BE43" s="121">
        <v>10</v>
      </c>
      <c r="BF43" s="121">
        <v>10</v>
      </c>
      <c r="BG43" s="273">
        <f t="shared" si="13"/>
        <v>10</v>
      </c>
      <c r="BH43" s="121">
        <v>10</v>
      </c>
      <c r="BI43" s="121">
        <v>10</v>
      </c>
      <c r="BJ43" s="121">
        <v>10</v>
      </c>
      <c r="BK43" s="273">
        <f t="shared" si="14"/>
        <v>10</v>
      </c>
      <c r="BL43" s="121">
        <v>10</v>
      </c>
      <c r="BM43" s="121">
        <v>10</v>
      </c>
      <c r="BN43" s="121">
        <v>10</v>
      </c>
      <c r="BO43" s="273">
        <f t="shared" si="15"/>
        <v>10</v>
      </c>
      <c r="BP43" s="121">
        <v>10</v>
      </c>
      <c r="BQ43" s="121">
        <v>10</v>
      </c>
      <c r="BR43" s="121">
        <v>10</v>
      </c>
      <c r="BS43" s="273">
        <f t="shared" si="16"/>
        <v>10</v>
      </c>
      <c r="BT43" s="121">
        <v>10</v>
      </c>
      <c r="BU43" s="121">
        <v>10</v>
      </c>
      <c r="BV43" s="121">
        <v>10</v>
      </c>
      <c r="BW43" s="273">
        <f t="shared" si="17"/>
        <v>10</v>
      </c>
    </row>
    <row r="44" spans="1:75" x14ac:dyDescent="0.3">
      <c r="A44" s="270" t="str">
        <f>'SUB. EN'!A44</f>
        <v/>
      </c>
      <c r="B44" s="270" t="str">
        <f>'SUB. EN'!B44</f>
        <v/>
      </c>
      <c r="C44" s="271" t="str">
        <f>'SUB. EN'!C44</f>
        <v/>
      </c>
      <c r="D44" s="121"/>
      <c r="E44" s="121"/>
      <c r="F44" s="121"/>
      <c r="G44" s="272" t="str">
        <f t="shared" si="0"/>
        <v/>
      </c>
      <c r="H44" s="275"/>
      <c r="I44" s="275"/>
      <c r="J44" s="275"/>
      <c r="K44" s="272" t="str">
        <f t="shared" si="1"/>
        <v/>
      </c>
      <c r="L44" s="275"/>
      <c r="M44" s="275"/>
      <c r="N44" s="275"/>
      <c r="O44" s="272" t="str">
        <f t="shared" si="2"/>
        <v/>
      </c>
      <c r="P44" s="121"/>
      <c r="Q44" s="121"/>
      <c r="R44" s="121"/>
      <c r="S44" s="272" t="str">
        <f t="shared" si="3"/>
        <v/>
      </c>
      <c r="T44" s="121"/>
      <c r="U44" s="121"/>
      <c r="V44" s="121"/>
      <c r="W44" s="272" t="str">
        <f t="shared" si="4"/>
        <v/>
      </c>
      <c r="X44" s="121"/>
      <c r="Y44" s="121"/>
      <c r="Z44" s="121"/>
      <c r="AA44" s="272" t="str">
        <f t="shared" si="5"/>
        <v/>
      </c>
      <c r="AB44" s="121"/>
      <c r="AC44" s="121"/>
      <c r="AD44" s="121"/>
      <c r="AE44" s="273" t="str">
        <f t="shared" si="6"/>
        <v/>
      </c>
      <c r="AF44" s="121"/>
      <c r="AG44" s="121"/>
      <c r="AH44" s="121"/>
      <c r="AI44" s="273" t="str">
        <f t="shared" si="7"/>
        <v/>
      </c>
      <c r="AJ44" s="121"/>
      <c r="AK44" s="121"/>
      <c r="AL44" s="121"/>
      <c r="AM44" s="273" t="str">
        <f t="shared" si="8"/>
        <v/>
      </c>
      <c r="AN44" s="121"/>
      <c r="AO44" s="121"/>
      <c r="AP44" s="121"/>
      <c r="AQ44" s="273" t="str">
        <f t="shared" si="9"/>
        <v/>
      </c>
      <c r="AR44" s="121"/>
      <c r="AS44" s="121"/>
      <c r="AT44" s="121"/>
      <c r="AU44" s="273" t="str">
        <f t="shared" si="10"/>
        <v/>
      </c>
      <c r="AV44" s="121"/>
      <c r="AW44" s="121"/>
      <c r="AX44" s="121"/>
      <c r="AY44" s="273" t="str">
        <f t="shared" si="11"/>
        <v/>
      </c>
      <c r="AZ44" s="121"/>
      <c r="BA44" s="121"/>
      <c r="BB44" s="121"/>
      <c r="BC44" s="273" t="str">
        <f t="shared" si="12"/>
        <v/>
      </c>
      <c r="BD44" s="121"/>
      <c r="BE44" s="121"/>
      <c r="BF44" s="121"/>
      <c r="BG44" s="273" t="str">
        <f t="shared" si="13"/>
        <v/>
      </c>
      <c r="BH44" s="121"/>
      <c r="BI44" s="121"/>
      <c r="BJ44" s="121"/>
      <c r="BK44" s="273" t="str">
        <f t="shared" si="14"/>
        <v/>
      </c>
      <c r="BL44" s="121"/>
      <c r="BM44" s="121"/>
      <c r="BN44" s="121"/>
      <c r="BO44" s="273" t="str">
        <f t="shared" si="15"/>
        <v/>
      </c>
      <c r="BP44" s="121"/>
      <c r="BQ44" s="121"/>
      <c r="BR44" s="121"/>
      <c r="BS44" s="273" t="str">
        <f t="shared" si="16"/>
        <v/>
      </c>
      <c r="BT44" s="121"/>
      <c r="BU44" s="121"/>
      <c r="BV44" s="121"/>
      <c r="BW44" s="273" t="str">
        <f t="shared" si="17"/>
        <v/>
      </c>
    </row>
    <row r="45" spans="1:75" x14ac:dyDescent="0.3">
      <c r="A45" s="270" t="str">
        <f>'SUB. EN'!A45</f>
        <v/>
      </c>
      <c r="B45" s="270" t="str">
        <f>'SUB. EN'!B45</f>
        <v/>
      </c>
      <c r="C45" s="271" t="str">
        <f>'SUB. EN'!C45</f>
        <v/>
      </c>
      <c r="D45" s="121"/>
      <c r="E45" s="121"/>
      <c r="F45" s="121"/>
      <c r="G45" s="272" t="str">
        <f t="shared" si="0"/>
        <v/>
      </c>
      <c r="H45" s="275"/>
      <c r="I45" s="275"/>
      <c r="J45" s="275"/>
      <c r="K45" s="272" t="str">
        <f t="shared" si="1"/>
        <v/>
      </c>
      <c r="L45" s="275"/>
      <c r="M45" s="275"/>
      <c r="N45" s="275"/>
      <c r="O45" s="272" t="str">
        <f t="shared" si="2"/>
        <v/>
      </c>
      <c r="P45" s="121"/>
      <c r="Q45" s="121"/>
      <c r="R45" s="121"/>
      <c r="S45" s="272" t="str">
        <f t="shared" si="3"/>
        <v/>
      </c>
      <c r="T45" s="121"/>
      <c r="U45" s="121"/>
      <c r="V45" s="121"/>
      <c r="W45" s="272" t="str">
        <f t="shared" si="4"/>
        <v/>
      </c>
      <c r="X45" s="121"/>
      <c r="Y45" s="121"/>
      <c r="Z45" s="121"/>
      <c r="AA45" s="272" t="str">
        <f t="shared" si="5"/>
        <v/>
      </c>
      <c r="AB45" s="121"/>
      <c r="AC45" s="121"/>
      <c r="AD45" s="121"/>
      <c r="AE45" s="273" t="str">
        <f t="shared" si="6"/>
        <v/>
      </c>
      <c r="AF45" s="121"/>
      <c r="AG45" s="121"/>
      <c r="AH45" s="121"/>
      <c r="AI45" s="273" t="str">
        <f t="shared" si="7"/>
        <v/>
      </c>
      <c r="AJ45" s="121"/>
      <c r="AK45" s="121"/>
      <c r="AL45" s="121"/>
      <c r="AM45" s="273" t="str">
        <f t="shared" si="8"/>
        <v/>
      </c>
      <c r="AN45" s="121"/>
      <c r="AO45" s="121"/>
      <c r="AP45" s="121"/>
      <c r="AQ45" s="273" t="str">
        <f t="shared" si="9"/>
        <v/>
      </c>
      <c r="AR45" s="121"/>
      <c r="AS45" s="121"/>
      <c r="AT45" s="121"/>
      <c r="AU45" s="273" t="str">
        <f t="shared" si="10"/>
        <v/>
      </c>
      <c r="AV45" s="121"/>
      <c r="AW45" s="121"/>
      <c r="AX45" s="121"/>
      <c r="AY45" s="273" t="str">
        <f t="shared" si="11"/>
        <v/>
      </c>
      <c r="AZ45" s="121"/>
      <c r="BA45" s="121"/>
      <c r="BB45" s="121"/>
      <c r="BC45" s="273" t="str">
        <f t="shared" si="12"/>
        <v/>
      </c>
      <c r="BD45" s="121"/>
      <c r="BE45" s="121"/>
      <c r="BF45" s="121"/>
      <c r="BG45" s="273" t="str">
        <f t="shared" si="13"/>
        <v/>
      </c>
      <c r="BH45" s="121"/>
      <c r="BI45" s="121"/>
      <c r="BJ45" s="121"/>
      <c r="BK45" s="273" t="str">
        <f t="shared" si="14"/>
        <v/>
      </c>
      <c r="BL45" s="121"/>
      <c r="BM45" s="121"/>
      <c r="BN45" s="121"/>
      <c r="BO45" s="273" t="str">
        <f t="shared" si="15"/>
        <v/>
      </c>
      <c r="BP45" s="121"/>
      <c r="BQ45" s="121"/>
      <c r="BR45" s="121"/>
      <c r="BS45" s="273" t="str">
        <f t="shared" si="16"/>
        <v/>
      </c>
      <c r="BT45" s="121"/>
      <c r="BU45" s="121"/>
      <c r="BV45" s="121"/>
      <c r="BW45" s="273" t="str">
        <f t="shared" si="17"/>
        <v/>
      </c>
    </row>
    <row r="46" spans="1:75" x14ac:dyDescent="0.3">
      <c r="A46" s="270" t="str">
        <f>'SUB. EN'!A46</f>
        <v/>
      </c>
      <c r="B46" s="270" t="str">
        <f>'SUB. EN'!B46</f>
        <v/>
      </c>
      <c r="C46" s="271" t="str">
        <f>'SUB. EN'!C46</f>
        <v/>
      </c>
      <c r="D46" s="121"/>
      <c r="E46" s="121"/>
      <c r="F46" s="121"/>
      <c r="G46" s="272" t="str">
        <f t="shared" si="0"/>
        <v/>
      </c>
      <c r="H46" s="275"/>
      <c r="I46" s="275"/>
      <c r="J46" s="275"/>
      <c r="K46" s="272" t="str">
        <f t="shared" si="1"/>
        <v/>
      </c>
      <c r="L46" s="275"/>
      <c r="M46" s="275"/>
      <c r="N46" s="275"/>
      <c r="O46" s="272" t="str">
        <f t="shared" si="2"/>
        <v/>
      </c>
      <c r="P46" s="121"/>
      <c r="Q46" s="121"/>
      <c r="R46" s="121"/>
      <c r="S46" s="272" t="str">
        <f t="shared" si="3"/>
        <v/>
      </c>
      <c r="T46" s="121"/>
      <c r="U46" s="121"/>
      <c r="V46" s="121"/>
      <c r="W46" s="272" t="str">
        <f t="shared" si="4"/>
        <v/>
      </c>
      <c r="X46" s="121"/>
      <c r="Y46" s="121"/>
      <c r="Z46" s="121"/>
      <c r="AA46" s="272" t="str">
        <f t="shared" si="5"/>
        <v/>
      </c>
      <c r="AB46" s="121"/>
      <c r="AC46" s="121"/>
      <c r="AD46" s="121"/>
      <c r="AE46" s="273" t="str">
        <f t="shared" si="6"/>
        <v/>
      </c>
      <c r="AF46" s="121"/>
      <c r="AG46" s="121"/>
      <c r="AH46" s="121"/>
      <c r="AI46" s="273" t="str">
        <f t="shared" si="7"/>
        <v/>
      </c>
      <c r="AJ46" s="121"/>
      <c r="AK46" s="121"/>
      <c r="AL46" s="121"/>
      <c r="AM46" s="273" t="str">
        <f t="shared" si="8"/>
        <v/>
      </c>
      <c r="AN46" s="121"/>
      <c r="AO46" s="121"/>
      <c r="AP46" s="121"/>
      <c r="AQ46" s="273" t="str">
        <f t="shared" si="9"/>
        <v/>
      </c>
      <c r="AR46" s="121"/>
      <c r="AS46" s="121"/>
      <c r="AT46" s="121"/>
      <c r="AU46" s="273" t="str">
        <f t="shared" si="10"/>
        <v/>
      </c>
      <c r="AV46" s="121"/>
      <c r="AW46" s="121"/>
      <c r="AX46" s="121"/>
      <c r="AY46" s="273" t="str">
        <f t="shared" si="11"/>
        <v/>
      </c>
      <c r="AZ46" s="121"/>
      <c r="BA46" s="121"/>
      <c r="BB46" s="121"/>
      <c r="BC46" s="273" t="str">
        <f t="shared" si="12"/>
        <v/>
      </c>
      <c r="BD46" s="121"/>
      <c r="BE46" s="121"/>
      <c r="BF46" s="121"/>
      <c r="BG46" s="273" t="str">
        <f t="shared" si="13"/>
        <v/>
      </c>
      <c r="BH46" s="121"/>
      <c r="BI46" s="121"/>
      <c r="BJ46" s="121"/>
      <c r="BK46" s="273" t="str">
        <f t="shared" si="14"/>
        <v/>
      </c>
      <c r="BL46" s="121"/>
      <c r="BM46" s="121"/>
      <c r="BN46" s="121"/>
      <c r="BO46" s="273" t="str">
        <f t="shared" si="15"/>
        <v/>
      </c>
      <c r="BP46" s="121"/>
      <c r="BQ46" s="121"/>
      <c r="BR46" s="121"/>
      <c r="BS46" s="273" t="str">
        <f t="shared" si="16"/>
        <v/>
      </c>
      <c r="BT46" s="121"/>
      <c r="BU46" s="121"/>
      <c r="BV46" s="121"/>
      <c r="BW46" s="273" t="str">
        <f t="shared" si="17"/>
        <v/>
      </c>
    </row>
    <row r="47" spans="1:75" x14ac:dyDescent="0.3">
      <c r="A47" s="270" t="str">
        <f>'SUB. EN'!A47</f>
        <v/>
      </c>
      <c r="B47" s="270" t="str">
        <f>'SUB. EN'!B47</f>
        <v/>
      </c>
      <c r="C47" s="271" t="str">
        <f>'SUB. EN'!C47</f>
        <v/>
      </c>
      <c r="D47" s="121"/>
      <c r="E47" s="121"/>
      <c r="F47" s="121"/>
      <c r="G47" s="272" t="str">
        <f t="shared" si="0"/>
        <v/>
      </c>
      <c r="H47" s="275"/>
      <c r="I47" s="275"/>
      <c r="J47" s="275"/>
      <c r="K47" s="272" t="str">
        <f t="shared" si="1"/>
        <v/>
      </c>
      <c r="L47" s="275"/>
      <c r="M47" s="275"/>
      <c r="N47" s="275"/>
      <c r="O47" s="272" t="str">
        <f t="shared" si="2"/>
        <v/>
      </c>
      <c r="P47" s="121"/>
      <c r="Q47" s="121"/>
      <c r="R47" s="121"/>
      <c r="S47" s="272" t="str">
        <f t="shared" si="3"/>
        <v/>
      </c>
      <c r="T47" s="121"/>
      <c r="U47" s="121"/>
      <c r="V47" s="121"/>
      <c r="W47" s="272" t="str">
        <f t="shared" si="4"/>
        <v/>
      </c>
      <c r="X47" s="121"/>
      <c r="Y47" s="121"/>
      <c r="Z47" s="121"/>
      <c r="AA47" s="272" t="str">
        <f t="shared" si="5"/>
        <v/>
      </c>
      <c r="AB47" s="121"/>
      <c r="AC47" s="121"/>
      <c r="AD47" s="121"/>
      <c r="AE47" s="273" t="str">
        <f t="shared" si="6"/>
        <v/>
      </c>
      <c r="AF47" s="121"/>
      <c r="AG47" s="121"/>
      <c r="AH47" s="121"/>
      <c r="AI47" s="273" t="str">
        <f t="shared" si="7"/>
        <v/>
      </c>
      <c r="AJ47" s="121"/>
      <c r="AK47" s="121"/>
      <c r="AL47" s="121"/>
      <c r="AM47" s="273" t="str">
        <f t="shared" si="8"/>
        <v/>
      </c>
      <c r="AN47" s="121"/>
      <c r="AO47" s="121"/>
      <c r="AP47" s="121"/>
      <c r="AQ47" s="273" t="str">
        <f t="shared" si="9"/>
        <v/>
      </c>
      <c r="AR47" s="121"/>
      <c r="AS47" s="121"/>
      <c r="AT47" s="121"/>
      <c r="AU47" s="273" t="str">
        <f t="shared" si="10"/>
        <v/>
      </c>
      <c r="AV47" s="121"/>
      <c r="AW47" s="121"/>
      <c r="AX47" s="121"/>
      <c r="AY47" s="273" t="str">
        <f t="shared" si="11"/>
        <v/>
      </c>
      <c r="AZ47" s="121"/>
      <c r="BA47" s="121"/>
      <c r="BB47" s="121"/>
      <c r="BC47" s="273" t="str">
        <f t="shared" si="12"/>
        <v/>
      </c>
      <c r="BD47" s="121"/>
      <c r="BE47" s="121"/>
      <c r="BF47" s="121"/>
      <c r="BG47" s="273" t="str">
        <f t="shared" si="13"/>
        <v/>
      </c>
      <c r="BH47" s="121"/>
      <c r="BI47" s="121"/>
      <c r="BJ47" s="121"/>
      <c r="BK47" s="273" t="str">
        <f t="shared" si="14"/>
        <v/>
      </c>
      <c r="BL47" s="121"/>
      <c r="BM47" s="121"/>
      <c r="BN47" s="121"/>
      <c r="BO47" s="273" t="str">
        <f t="shared" si="15"/>
        <v/>
      </c>
      <c r="BP47" s="121"/>
      <c r="BQ47" s="121"/>
      <c r="BR47" s="121"/>
      <c r="BS47" s="273" t="str">
        <f t="shared" si="16"/>
        <v/>
      </c>
      <c r="BT47" s="121"/>
      <c r="BU47" s="121"/>
      <c r="BV47" s="121"/>
      <c r="BW47" s="273" t="str">
        <f t="shared" si="17"/>
        <v/>
      </c>
    </row>
    <row r="48" spans="1:75" x14ac:dyDescent="0.3">
      <c r="A48" s="2"/>
      <c r="B48" s="2"/>
      <c r="C48" s="37"/>
      <c r="G48" s="2"/>
      <c r="K48" s="2"/>
      <c r="O48" s="2"/>
      <c r="S48" s="2"/>
      <c r="W48" s="2"/>
      <c r="AA48" s="2"/>
      <c r="AE48" s="274"/>
      <c r="AI48" s="274"/>
      <c r="AM48" s="274"/>
      <c r="AQ48" s="274"/>
      <c r="AU48" s="274"/>
      <c r="AY48" s="274"/>
      <c r="BC48" s="274"/>
      <c r="BG48" s="274"/>
      <c r="BK48" s="274"/>
      <c r="BO48" s="274"/>
      <c r="BS48" s="274"/>
      <c r="BW48" s="274"/>
    </row>
  </sheetData>
  <sheetProtection algorithmName="SHA-512" hashValue="tRhv1NoJF13xe/vdJkfqmpUmqYW9AtFt/vSGHuZPxkpLDmW3IoNq5HsBrbj5spr1QR/b4XtH1jvuXF+D/OmtGw==" saltValue="WeuM8V9HwPjGdMNjn0vdwQ==" spinCount="100000" sheet="1" objects="1" scenarios="1"/>
  <mergeCells count="21">
    <mergeCell ref="A4:A5"/>
    <mergeCell ref="B4:B5"/>
    <mergeCell ref="D3:O3"/>
    <mergeCell ref="P3:AA3"/>
    <mergeCell ref="AB3:AM3"/>
    <mergeCell ref="AN3:AY3"/>
    <mergeCell ref="AZ3:BK3"/>
    <mergeCell ref="A1:C3"/>
    <mergeCell ref="BL3:BW3"/>
    <mergeCell ref="AZ1:BK1"/>
    <mergeCell ref="AZ2:BK2"/>
    <mergeCell ref="BL1:BW1"/>
    <mergeCell ref="BL2:BW2"/>
    <mergeCell ref="D2:O2"/>
    <mergeCell ref="D1:O1"/>
    <mergeCell ref="P1:AA1"/>
    <mergeCell ref="P2:AA2"/>
    <mergeCell ref="AB1:AM1"/>
    <mergeCell ref="AB2:AM2"/>
    <mergeCell ref="AN1:AY1"/>
    <mergeCell ref="AN2:AY2"/>
  </mergeCells>
  <conditionalFormatting sqref="A6:J47 L6:N47 AF6:BW47">
    <cfRule type="expression" dxfId="15" priority="12">
      <formula>MOD(ROW(),2)=1</formula>
    </cfRule>
  </conditionalFormatting>
  <conditionalFormatting sqref="X44:Z47">
    <cfRule type="expression" dxfId="14" priority="6">
      <formula>MOD(ROW(),2)=1</formula>
    </cfRule>
  </conditionalFormatting>
  <conditionalFormatting sqref="AE6:AE47 AA6:AA47 W6:W47 S6:S47 O6:O47 K6:K47">
    <cfRule type="expression" dxfId="13" priority="9">
      <formula>MOD(ROW(),2)=1</formula>
    </cfRule>
  </conditionalFormatting>
  <conditionalFormatting sqref="P44:R47">
    <cfRule type="expression" dxfId="12" priority="8">
      <formula>MOD(ROW(),2)=1</formula>
    </cfRule>
  </conditionalFormatting>
  <conditionalFormatting sqref="T44:V47">
    <cfRule type="expression" dxfId="11" priority="7">
      <formula>MOD(ROW(),2)=1</formula>
    </cfRule>
  </conditionalFormatting>
  <conditionalFormatting sqref="AB44:AD47">
    <cfRule type="expression" dxfId="10" priority="5">
      <formula>MOD(ROW(),2)=1</formula>
    </cfRule>
  </conditionalFormatting>
  <conditionalFormatting sqref="P6:R43">
    <cfRule type="expression" dxfId="9" priority="4">
      <formula>MOD(ROW(),2)=1</formula>
    </cfRule>
  </conditionalFormatting>
  <conditionalFormatting sqref="T6:V43">
    <cfRule type="expression" dxfId="8" priority="3">
      <formula>MOD(ROW(),2)=1</formula>
    </cfRule>
  </conditionalFormatting>
  <conditionalFormatting sqref="X6:Z43">
    <cfRule type="expression" dxfId="7" priority="2">
      <formula>MOD(ROW(),2)=1</formula>
    </cfRule>
  </conditionalFormatting>
  <conditionalFormatting sqref="AB6:AD43">
    <cfRule type="expression" dxfId="6" priority="1">
      <formula>MOD(ROW(),2)=1</formula>
    </cfRule>
  </conditionalFormatting>
  <dataValidations count="1">
    <dataValidation type="decimal" allowBlank="1" showInputMessage="1" showErrorMessage="1" sqref="BP6:BR6 A6:F47 AF6:AH6 AR6:AT6 BD6:BF6 X6:Z47 P6:R6 T6:V6 AB6:AD6 AJ6:AL47 AN6:AP6 AV6:AX47 AZ6:BB6 BH6:BJ47 BL6:BN6 BT6:BV47" xr:uid="{AA64B470-4442-4E03-B7A2-ED8582FF1D37}">
      <formula1>0</formula1>
      <formula2>A$4</formula2>
    </dataValidation>
  </dataValidations>
  <printOptions horizontalCentered="1"/>
  <pageMargins left="0.70866141732283472" right="0.35" top="0.51" bottom="0.31496062992125984" header="0.31496062992125984" footer="0.31496062992125984"/>
  <pageSetup paperSize="9" scale="98" orientation="portrait" r:id="rId1"/>
  <colBreaks count="2" manualBreakCount="2">
    <brk id="15" max="1048575" man="1"/>
    <brk id="63" max="46"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DD33E-61FD-4727-A114-4AECEE73775F}">
  <sheetPr codeName="Sheet12">
    <tabColor rgb="FF7030A0"/>
  </sheetPr>
  <dimension ref="A1:AM50"/>
  <sheetViews>
    <sheetView view="pageBreakPreview" topLeftCell="A24" zoomScaleNormal="100" zoomScaleSheetLayoutView="100" workbookViewId="0">
      <selection activeCell="AK6" sqref="AK6:AL43"/>
    </sheetView>
  </sheetViews>
  <sheetFormatPr defaultRowHeight="14.4" x14ac:dyDescent="0.3"/>
  <cols>
    <col min="1" max="1" width="5.44140625" style="2" bestFit="1" customWidth="1"/>
    <col min="2" max="2" width="6.44140625" style="2" customWidth="1"/>
    <col min="3" max="3" width="23.33203125" style="2" customWidth="1"/>
    <col min="4" max="15" width="4.77734375" style="2" customWidth="1"/>
    <col min="16" max="27" width="4.6640625" style="2" customWidth="1"/>
    <col min="28" max="39" width="4.44140625" style="2" customWidth="1"/>
    <col min="40" max="16384" width="8.88671875" style="2"/>
  </cols>
  <sheetData>
    <row r="1" spans="1:39" s="33" customFormat="1" ht="20.25" customHeight="1" x14ac:dyDescent="0.3">
      <c r="A1" s="528" t="s">
        <v>776</v>
      </c>
      <c r="B1" s="528"/>
      <c r="C1" s="528"/>
      <c r="D1" s="520" t="s">
        <v>742</v>
      </c>
      <c r="E1" s="520"/>
      <c r="F1" s="520"/>
      <c r="G1" s="520"/>
      <c r="H1" s="520"/>
      <c r="I1" s="520"/>
      <c r="J1" s="520"/>
      <c r="K1" s="520"/>
      <c r="L1" s="520"/>
      <c r="M1" s="520"/>
      <c r="N1" s="520"/>
      <c r="O1" s="521"/>
      <c r="P1" s="520" t="s">
        <v>742</v>
      </c>
      <c r="Q1" s="520"/>
      <c r="R1" s="520"/>
      <c r="S1" s="520"/>
      <c r="T1" s="520"/>
      <c r="U1" s="520"/>
      <c r="V1" s="520"/>
      <c r="W1" s="520"/>
      <c r="X1" s="520"/>
      <c r="Y1" s="520"/>
      <c r="Z1" s="520"/>
      <c r="AA1" s="521"/>
      <c r="AB1" s="520" t="s">
        <v>742</v>
      </c>
      <c r="AC1" s="520"/>
      <c r="AD1" s="520"/>
      <c r="AE1" s="520"/>
      <c r="AF1" s="520"/>
      <c r="AG1" s="520"/>
      <c r="AH1" s="520"/>
      <c r="AI1" s="520"/>
      <c r="AJ1" s="520"/>
      <c r="AK1" s="520"/>
      <c r="AL1" s="520"/>
      <c r="AM1" s="521"/>
    </row>
    <row r="2" spans="1:39" s="33" customFormat="1" ht="20.25" customHeight="1" x14ac:dyDescent="0.35">
      <c r="A2" s="528"/>
      <c r="B2" s="528"/>
      <c r="C2" s="528"/>
      <c r="D2" s="522" t="str">
        <f>'STUDENT DETAILS'!$J$1</f>
        <v/>
      </c>
      <c r="E2" s="522"/>
      <c r="F2" s="522"/>
      <c r="G2" s="522"/>
      <c r="H2" s="522"/>
      <c r="I2" s="522"/>
      <c r="J2" s="522"/>
      <c r="K2" s="522"/>
      <c r="L2" s="522"/>
      <c r="M2" s="522"/>
      <c r="N2" s="522"/>
      <c r="O2" s="523"/>
      <c r="P2" s="522" t="str">
        <f>'STUDENT DETAILS'!$J$1</f>
        <v/>
      </c>
      <c r="Q2" s="522"/>
      <c r="R2" s="522"/>
      <c r="S2" s="522"/>
      <c r="T2" s="522"/>
      <c r="U2" s="522"/>
      <c r="V2" s="522"/>
      <c r="W2" s="522"/>
      <c r="X2" s="522"/>
      <c r="Y2" s="522"/>
      <c r="Z2" s="522"/>
      <c r="AA2" s="523"/>
      <c r="AB2" s="522" t="str">
        <f>'STUDENT DETAILS'!$J$1</f>
        <v/>
      </c>
      <c r="AC2" s="522"/>
      <c r="AD2" s="522"/>
      <c r="AE2" s="522"/>
      <c r="AF2" s="522"/>
      <c r="AG2" s="522"/>
      <c r="AH2" s="522"/>
      <c r="AI2" s="522"/>
      <c r="AJ2" s="522"/>
      <c r="AK2" s="522"/>
      <c r="AL2" s="522"/>
      <c r="AM2" s="523"/>
    </row>
    <row r="3" spans="1:39" s="33" customFormat="1" ht="18.75" customHeight="1" x14ac:dyDescent="0.3">
      <c r="A3" s="529"/>
      <c r="B3" s="529"/>
      <c r="C3" s="529"/>
      <c r="D3" s="512" t="str">
        <f>PWT!D5</f>
        <v>ENGLISH</v>
      </c>
      <c r="E3" s="512"/>
      <c r="F3" s="512"/>
      <c r="G3" s="512"/>
      <c r="H3" s="512"/>
      <c r="I3" s="513"/>
      <c r="J3" s="512" t="str">
        <f>PWT!E5</f>
        <v>HINDI</v>
      </c>
      <c r="K3" s="512"/>
      <c r="L3" s="512"/>
      <c r="M3" s="512"/>
      <c r="N3" s="512"/>
      <c r="O3" s="513"/>
      <c r="P3" s="512" t="e">
        <f>PWT!#REF!</f>
        <v>#REF!</v>
      </c>
      <c r="Q3" s="512"/>
      <c r="R3" s="512"/>
      <c r="S3" s="512"/>
      <c r="T3" s="512"/>
      <c r="U3" s="513"/>
      <c r="V3" s="512" t="str">
        <f>PWT!F5</f>
        <v>MATHS</v>
      </c>
      <c r="W3" s="512"/>
      <c r="X3" s="512"/>
      <c r="Y3" s="512"/>
      <c r="Z3" s="512"/>
      <c r="AA3" s="513"/>
      <c r="AB3" s="512" t="str">
        <f>PWT!G5</f>
        <v>SCIENCE</v>
      </c>
      <c r="AC3" s="512"/>
      <c r="AD3" s="512"/>
      <c r="AE3" s="512"/>
      <c r="AF3" s="512"/>
      <c r="AG3" s="513"/>
      <c r="AH3" s="512" t="str">
        <f>PWT!H5</f>
        <v>Social Studies</v>
      </c>
      <c r="AI3" s="512"/>
      <c r="AJ3" s="512"/>
      <c r="AK3" s="512"/>
      <c r="AL3" s="512"/>
      <c r="AM3" s="513"/>
    </row>
    <row r="4" spans="1:39" ht="23.4" customHeight="1" x14ac:dyDescent="0.3">
      <c r="A4" s="514" t="s">
        <v>771</v>
      </c>
      <c r="B4" s="516" t="s">
        <v>775</v>
      </c>
      <c r="C4" s="276" t="s">
        <v>772</v>
      </c>
      <c r="D4" s="267">
        <v>5</v>
      </c>
      <c r="E4" s="267">
        <v>5</v>
      </c>
      <c r="F4" s="267">
        <v>5</v>
      </c>
      <c r="G4" s="267">
        <v>5</v>
      </c>
      <c r="H4" s="267">
        <v>5</v>
      </c>
      <c r="I4" s="267">
        <v>5</v>
      </c>
      <c r="J4" s="267">
        <v>5</v>
      </c>
      <c r="K4" s="267">
        <v>5</v>
      </c>
      <c r="L4" s="267">
        <v>5</v>
      </c>
      <c r="M4" s="267">
        <v>5</v>
      </c>
      <c r="N4" s="267">
        <v>5</v>
      </c>
      <c r="O4" s="267">
        <v>5</v>
      </c>
      <c r="P4" s="267">
        <v>5</v>
      </c>
      <c r="Q4" s="267">
        <v>5</v>
      </c>
      <c r="R4" s="267">
        <v>5</v>
      </c>
      <c r="S4" s="267">
        <v>5</v>
      </c>
      <c r="T4" s="267">
        <v>5</v>
      </c>
      <c r="U4" s="267">
        <v>5</v>
      </c>
      <c r="V4" s="267">
        <v>5</v>
      </c>
      <c r="W4" s="267">
        <v>5</v>
      </c>
      <c r="X4" s="267">
        <v>5</v>
      </c>
      <c r="Y4" s="267">
        <v>5</v>
      </c>
      <c r="Z4" s="267">
        <v>5</v>
      </c>
      <c r="AA4" s="267">
        <v>5</v>
      </c>
      <c r="AB4" s="267">
        <v>5</v>
      </c>
      <c r="AC4" s="267">
        <v>5</v>
      </c>
      <c r="AD4" s="267">
        <v>5</v>
      </c>
      <c r="AE4" s="267">
        <v>5</v>
      </c>
      <c r="AF4" s="267">
        <v>5</v>
      </c>
      <c r="AG4" s="267">
        <v>5</v>
      </c>
      <c r="AH4" s="267">
        <v>5</v>
      </c>
      <c r="AI4" s="267">
        <v>5</v>
      </c>
      <c r="AJ4" s="267">
        <v>5</v>
      </c>
      <c r="AK4" s="267">
        <v>5</v>
      </c>
      <c r="AL4" s="267">
        <v>5</v>
      </c>
      <c r="AM4" s="267">
        <v>5</v>
      </c>
    </row>
    <row r="5" spans="1:39" ht="54.6" customHeight="1" x14ac:dyDescent="0.3">
      <c r="A5" s="515"/>
      <c r="B5" s="517"/>
      <c r="C5" s="277" t="s">
        <v>745</v>
      </c>
      <c r="D5" s="269" t="s">
        <v>777</v>
      </c>
      <c r="E5" s="269" t="s">
        <v>778</v>
      </c>
      <c r="F5" s="269" t="s">
        <v>779</v>
      </c>
      <c r="G5" s="269" t="s">
        <v>780</v>
      </c>
      <c r="H5" s="269" t="s">
        <v>782</v>
      </c>
      <c r="I5" s="122" t="s">
        <v>781</v>
      </c>
      <c r="J5" s="269" t="s">
        <v>777</v>
      </c>
      <c r="K5" s="269" t="s">
        <v>778</v>
      </c>
      <c r="L5" s="269" t="s">
        <v>779</v>
      </c>
      <c r="M5" s="269" t="s">
        <v>780</v>
      </c>
      <c r="N5" s="269" t="s">
        <v>782</v>
      </c>
      <c r="O5" s="122" t="s">
        <v>781</v>
      </c>
      <c r="P5" s="269" t="s">
        <v>777</v>
      </c>
      <c r="Q5" s="269" t="s">
        <v>778</v>
      </c>
      <c r="R5" s="269" t="s">
        <v>779</v>
      </c>
      <c r="S5" s="269" t="s">
        <v>780</v>
      </c>
      <c r="T5" s="269" t="s">
        <v>782</v>
      </c>
      <c r="U5" s="122" t="s">
        <v>781</v>
      </c>
      <c r="V5" s="269" t="s">
        <v>777</v>
      </c>
      <c r="W5" s="269" t="s">
        <v>778</v>
      </c>
      <c r="X5" s="269" t="s">
        <v>779</v>
      </c>
      <c r="Y5" s="269" t="s">
        <v>780</v>
      </c>
      <c r="Z5" s="269" t="s">
        <v>782</v>
      </c>
      <c r="AA5" s="122" t="s">
        <v>781</v>
      </c>
      <c r="AB5" s="269" t="s">
        <v>777</v>
      </c>
      <c r="AC5" s="269" t="s">
        <v>778</v>
      </c>
      <c r="AD5" s="269" t="s">
        <v>779</v>
      </c>
      <c r="AE5" s="269" t="s">
        <v>780</v>
      </c>
      <c r="AF5" s="269" t="s">
        <v>782</v>
      </c>
      <c r="AG5" s="122" t="s">
        <v>781</v>
      </c>
      <c r="AH5" s="269" t="s">
        <v>777</v>
      </c>
      <c r="AI5" s="269" t="s">
        <v>778</v>
      </c>
      <c r="AJ5" s="269" t="s">
        <v>779</v>
      </c>
      <c r="AK5" s="269" t="s">
        <v>780</v>
      </c>
      <c r="AL5" s="269" t="s">
        <v>782</v>
      </c>
      <c r="AM5" s="122" t="s">
        <v>781</v>
      </c>
    </row>
    <row r="6" spans="1:39" x14ac:dyDescent="0.3">
      <c r="A6" s="278">
        <f>'STUDENT DETAILS'!A7</f>
        <v>1</v>
      </c>
      <c r="B6" s="278" t="str">
        <f>IF(ISNUMBER('STUDENT DETAILS'!D7),('STUDENT DETAILS'!D7),"")</f>
        <v/>
      </c>
      <c r="C6" s="279" t="str">
        <f>PWT!C6</f>
        <v/>
      </c>
      <c r="D6" s="121">
        <v>5</v>
      </c>
      <c r="E6" s="121">
        <v>5</v>
      </c>
      <c r="F6" s="121">
        <v>5</v>
      </c>
      <c r="G6" s="121">
        <v>5</v>
      </c>
      <c r="H6" s="121">
        <v>5</v>
      </c>
      <c r="I6" s="270">
        <f>IFERROR(AVERAGE(D6:H6),"")</f>
        <v>5</v>
      </c>
      <c r="J6" s="121">
        <v>5</v>
      </c>
      <c r="K6" s="121">
        <v>5</v>
      </c>
      <c r="L6" s="121">
        <v>5</v>
      </c>
      <c r="M6" s="121">
        <v>5</v>
      </c>
      <c r="N6" s="121">
        <v>5</v>
      </c>
      <c r="O6" s="270">
        <f>IFERROR(AVERAGE(J6:N6),"")</f>
        <v>5</v>
      </c>
      <c r="P6" s="121">
        <v>5</v>
      </c>
      <c r="Q6" s="121">
        <v>5</v>
      </c>
      <c r="R6" s="121">
        <v>5</v>
      </c>
      <c r="S6" s="121">
        <v>5</v>
      </c>
      <c r="T6" s="121">
        <v>5</v>
      </c>
      <c r="U6" s="270">
        <f>IFERROR(AVERAGE(P6:T6),"")</f>
        <v>5</v>
      </c>
      <c r="V6" s="121">
        <v>5</v>
      </c>
      <c r="W6" s="121">
        <v>5</v>
      </c>
      <c r="X6" s="121">
        <v>5</v>
      </c>
      <c r="Y6" s="121">
        <v>5</v>
      </c>
      <c r="Z6" s="121">
        <v>5</v>
      </c>
      <c r="AA6" s="270">
        <f>IFERROR(AVERAGE(V6:Z6),"")</f>
        <v>5</v>
      </c>
      <c r="AB6" s="121">
        <v>5</v>
      </c>
      <c r="AC6" s="121">
        <v>5</v>
      </c>
      <c r="AD6" s="121">
        <v>5</v>
      </c>
      <c r="AE6" s="121">
        <v>5</v>
      </c>
      <c r="AF6" s="121">
        <v>5</v>
      </c>
      <c r="AG6" s="270">
        <f>IFERROR(AVERAGE(AB6:AF6),"")</f>
        <v>5</v>
      </c>
      <c r="AH6" s="121">
        <v>5</v>
      </c>
      <c r="AI6" s="121">
        <v>5</v>
      </c>
      <c r="AJ6" s="121">
        <v>5</v>
      </c>
      <c r="AK6" s="121">
        <v>5</v>
      </c>
      <c r="AL6" s="121">
        <v>5</v>
      </c>
      <c r="AM6" s="270">
        <f>IFERROR(AVERAGE(AH6:AL6),"")</f>
        <v>5</v>
      </c>
    </row>
    <row r="7" spans="1:39" x14ac:dyDescent="0.3">
      <c r="A7" s="278" t="str">
        <f>'STUDENT DETAILS'!A8</f>
        <v/>
      </c>
      <c r="B7" s="278" t="str">
        <f>IF(ISNUMBER('STUDENT DETAILS'!D8),('STUDENT DETAILS'!D8),"")</f>
        <v/>
      </c>
      <c r="C7" s="279" t="str">
        <f>PWT!C7</f>
        <v/>
      </c>
      <c r="D7" s="121">
        <v>5</v>
      </c>
      <c r="E7" s="121">
        <v>5</v>
      </c>
      <c r="F7" s="121">
        <v>5</v>
      </c>
      <c r="G7" s="121">
        <v>5</v>
      </c>
      <c r="H7" s="121">
        <v>5</v>
      </c>
      <c r="I7" s="270">
        <f t="shared" ref="I7:I47" si="0">IFERROR(AVERAGE(D7:H7),"")</f>
        <v>5</v>
      </c>
      <c r="J7" s="121">
        <v>5</v>
      </c>
      <c r="K7" s="121">
        <v>5</v>
      </c>
      <c r="L7" s="121">
        <v>5</v>
      </c>
      <c r="M7" s="121">
        <v>5</v>
      </c>
      <c r="N7" s="121">
        <v>5</v>
      </c>
      <c r="O7" s="270">
        <f t="shared" ref="O7:O47" si="1">IFERROR(AVERAGE(J7:N7),"")</f>
        <v>5</v>
      </c>
      <c r="P7" s="121">
        <v>5</v>
      </c>
      <c r="Q7" s="121">
        <v>5</v>
      </c>
      <c r="R7" s="121">
        <v>5</v>
      </c>
      <c r="S7" s="121">
        <v>5</v>
      </c>
      <c r="T7" s="121">
        <v>5</v>
      </c>
      <c r="U7" s="270">
        <f t="shared" ref="U7:U47" si="2">IFERROR(AVERAGE(P7:T7),"")</f>
        <v>5</v>
      </c>
      <c r="V7" s="121">
        <v>5</v>
      </c>
      <c r="W7" s="121">
        <v>5</v>
      </c>
      <c r="X7" s="121">
        <v>5</v>
      </c>
      <c r="Y7" s="121">
        <v>5</v>
      </c>
      <c r="Z7" s="121">
        <v>5</v>
      </c>
      <c r="AA7" s="270">
        <f t="shared" ref="AA7:AA47" si="3">IFERROR(AVERAGE(V7:Z7),"")</f>
        <v>5</v>
      </c>
      <c r="AB7" s="121">
        <v>5</v>
      </c>
      <c r="AC7" s="121">
        <v>5</v>
      </c>
      <c r="AD7" s="121">
        <v>5</v>
      </c>
      <c r="AE7" s="121">
        <v>5</v>
      </c>
      <c r="AF7" s="121">
        <v>5</v>
      </c>
      <c r="AG7" s="270">
        <f t="shared" ref="AG7:AG47" si="4">IFERROR(AVERAGE(AB7:AF7),"")</f>
        <v>5</v>
      </c>
      <c r="AH7" s="121">
        <v>5</v>
      </c>
      <c r="AI7" s="121">
        <v>5</v>
      </c>
      <c r="AJ7" s="121">
        <v>5</v>
      </c>
      <c r="AK7" s="121">
        <v>5</v>
      </c>
      <c r="AL7" s="121">
        <v>5</v>
      </c>
      <c r="AM7" s="270">
        <f t="shared" ref="AM7:AM47" si="5">IFERROR(AVERAGE(AH7:AL7),"")</f>
        <v>5</v>
      </c>
    </row>
    <row r="8" spans="1:39" x14ac:dyDescent="0.3">
      <c r="A8" s="278" t="str">
        <f>'STUDENT DETAILS'!A9</f>
        <v/>
      </c>
      <c r="B8" s="278" t="str">
        <f>IF(ISNUMBER('STUDENT DETAILS'!D9),('STUDENT DETAILS'!D9),"")</f>
        <v/>
      </c>
      <c r="C8" s="279" t="str">
        <f>PWT!C8</f>
        <v/>
      </c>
      <c r="D8" s="121">
        <v>5</v>
      </c>
      <c r="E8" s="121">
        <v>5</v>
      </c>
      <c r="F8" s="121">
        <v>5</v>
      </c>
      <c r="G8" s="121">
        <v>5</v>
      </c>
      <c r="H8" s="121">
        <v>5</v>
      </c>
      <c r="I8" s="270">
        <f t="shared" si="0"/>
        <v>5</v>
      </c>
      <c r="J8" s="121">
        <v>5</v>
      </c>
      <c r="K8" s="121">
        <v>5</v>
      </c>
      <c r="L8" s="121">
        <v>5</v>
      </c>
      <c r="M8" s="121">
        <v>5</v>
      </c>
      <c r="N8" s="121">
        <v>5</v>
      </c>
      <c r="O8" s="270">
        <f t="shared" si="1"/>
        <v>5</v>
      </c>
      <c r="P8" s="121">
        <v>5</v>
      </c>
      <c r="Q8" s="121">
        <v>5</v>
      </c>
      <c r="R8" s="121">
        <v>5</v>
      </c>
      <c r="S8" s="121">
        <v>5</v>
      </c>
      <c r="T8" s="121">
        <v>5</v>
      </c>
      <c r="U8" s="270">
        <f t="shared" si="2"/>
        <v>5</v>
      </c>
      <c r="V8" s="121">
        <v>5</v>
      </c>
      <c r="W8" s="121">
        <v>5</v>
      </c>
      <c r="X8" s="121">
        <v>5</v>
      </c>
      <c r="Y8" s="121">
        <v>5</v>
      </c>
      <c r="Z8" s="121">
        <v>5</v>
      </c>
      <c r="AA8" s="270">
        <f t="shared" si="3"/>
        <v>5</v>
      </c>
      <c r="AB8" s="121">
        <v>5</v>
      </c>
      <c r="AC8" s="121">
        <v>5</v>
      </c>
      <c r="AD8" s="121">
        <v>5</v>
      </c>
      <c r="AE8" s="121">
        <v>5</v>
      </c>
      <c r="AF8" s="121">
        <v>5</v>
      </c>
      <c r="AG8" s="270">
        <f t="shared" si="4"/>
        <v>5</v>
      </c>
      <c r="AH8" s="121">
        <v>5</v>
      </c>
      <c r="AI8" s="121">
        <v>5</v>
      </c>
      <c r="AJ8" s="121">
        <v>5</v>
      </c>
      <c r="AK8" s="121">
        <v>5</v>
      </c>
      <c r="AL8" s="121">
        <v>5</v>
      </c>
      <c r="AM8" s="270">
        <f t="shared" si="5"/>
        <v>5</v>
      </c>
    </row>
    <row r="9" spans="1:39" x14ac:dyDescent="0.3">
      <c r="A9" s="278" t="str">
        <f>'STUDENT DETAILS'!A10</f>
        <v/>
      </c>
      <c r="B9" s="278" t="str">
        <f>IF(ISNUMBER('STUDENT DETAILS'!D10),('STUDENT DETAILS'!D10),"")</f>
        <v/>
      </c>
      <c r="C9" s="279" t="str">
        <f>PWT!C9</f>
        <v/>
      </c>
      <c r="D9" s="121">
        <v>5</v>
      </c>
      <c r="E9" s="121">
        <v>5</v>
      </c>
      <c r="F9" s="121">
        <v>5</v>
      </c>
      <c r="G9" s="121">
        <v>5</v>
      </c>
      <c r="H9" s="121">
        <v>5</v>
      </c>
      <c r="I9" s="270">
        <f t="shared" si="0"/>
        <v>5</v>
      </c>
      <c r="J9" s="121">
        <v>5</v>
      </c>
      <c r="K9" s="121">
        <v>5</v>
      </c>
      <c r="L9" s="121">
        <v>5</v>
      </c>
      <c r="M9" s="121">
        <v>5</v>
      </c>
      <c r="N9" s="121">
        <v>5</v>
      </c>
      <c r="O9" s="270">
        <f t="shared" si="1"/>
        <v>5</v>
      </c>
      <c r="P9" s="121">
        <v>5</v>
      </c>
      <c r="Q9" s="121">
        <v>5</v>
      </c>
      <c r="R9" s="121">
        <v>5</v>
      </c>
      <c r="S9" s="121">
        <v>5</v>
      </c>
      <c r="T9" s="121">
        <v>5</v>
      </c>
      <c r="U9" s="270">
        <f t="shared" si="2"/>
        <v>5</v>
      </c>
      <c r="V9" s="121">
        <v>5</v>
      </c>
      <c r="W9" s="121">
        <v>5</v>
      </c>
      <c r="X9" s="121">
        <v>5</v>
      </c>
      <c r="Y9" s="121">
        <v>5</v>
      </c>
      <c r="Z9" s="121">
        <v>5</v>
      </c>
      <c r="AA9" s="270">
        <f t="shared" si="3"/>
        <v>5</v>
      </c>
      <c r="AB9" s="121">
        <v>5</v>
      </c>
      <c r="AC9" s="121">
        <v>5</v>
      </c>
      <c r="AD9" s="121">
        <v>5</v>
      </c>
      <c r="AE9" s="121">
        <v>5</v>
      </c>
      <c r="AF9" s="121">
        <v>5</v>
      </c>
      <c r="AG9" s="270">
        <f t="shared" si="4"/>
        <v>5</v>
      </c>
      <c r="AH9" s="121">
        <v>5</v>
      </c>
      <c r="AI9" s="121">
        <v>5</v>
      </c>
      <c r="AJ9" s="121">
        <v>5</v>
      </c>
      <c r="AK9" s="121">
        <v>5</v>
      </c>
      <c r="AL9" s="121">
        <v>5</v>
      </c>
      <c r="AM9" s="270">
        <f t="shared" si="5"/>
        <v>5</v>
      </c>
    </row>
    <row r="10" spans="1:39" x14ac:dyDescent="0.3">
      <c r="A10" s="278" t="str">
        <f>'STUDENT DETAILS'!A11</f>
        <v/>
      </c>
      <c r="B10" s="278" t="str">
        <f>IF(ISNUMBER('STUDENT DETAILS'!D11),('STUDENT DETAILS'!D11),"")</f>
        <v/>
      </c>
      <c r="C10" s="279" t="str">
        <f>PWT!C10</f>
        <v/>
      </c>
      <c r="D10" s="121">
        <v>5</v>
      </c>
      <c r="E10" s="121">
        <v>5</v>
      </c>
      <c r="F10" s="121">
        <v>5</v>
      </c>
      <c r="G10" s="121">
        <v>5</v>
      </c>
      <c r="H10" s="121">
        <v>5</v>
      </c>
      <c r="I10" s="270">
        <f t="shared" si="0"/>
        <v>5</v>
      </c>
      <c r="J10" s="121">
        <v>5</v>
      </c>
      <c r="K10" s="121">
        <v>5</v>
      </c>
      <c r="L10" s="121">
        <v>5</v>
      </c>
      <c r="M10" s="121">
        <v>5</v>
      </c>
      <c r="N10" s="121">
        <v>5</v>
      </c>
      <c r="O10" s="270">
        <f t="shared" si="1"/>
        <v>5</v>
      </c>
      <c r="P10" s="121">
        <v>5</v>
      </c>
      <c r="Q10" s="121">
        <v>5</v>
      </c>
      <c r="R10" s="121">
        <v>5</v>
      </c>
      <c r="S10" s="121">
        <v>5</v>
      </c>
      <c r="T10" s="121">
        <v>5</v>
      </c>
      <c r="U10" s="270">
        <f t="shared" si="2"/>
        <v>5</v>
      </c>
      <c r="V10" s="121">
        <v>5</v>
      </c>
      <c r="W10" s="121">
        <v>5</v>
      </c>
      <c r="X10" s="121">
        <v>5</v>
      </c>
      <c r="Y10" s="121">
        <v>5</v>
      </c>
      <c r="Z10" s="121">
        <v>5</v>
      </c>
      <c r="AA10" s="270">
        <f t="shared" si="3"/>
        <v>5</v>
      </c>
      <c r="AB10" s="121">
        <v>5</v>
      </c>
      <c r="AC10" s="121">
        <v>5</v>
      </c>
      <c r="AD10" s="121">
        <v>5</v>
      </c>
      <c r="AE10" s="121">
        <v>5</v>
      </c>
      <c r="AF10" s="121">
        <v>5</v>
      </c>
      <c r="AG10" s="270">
        <f t="shared" si="4"/>
        <v>5</v>
      </c>
      <c r="AH10" s="121">
        <v>5</v>
      </c>
      <c r="AI10" s="121">
        <v>5</v>
      </c>
      <c r="AJ10" s="121">
        <v>5</v>
      </c>
      <c r="AK10" s="121">
        <v>5</v>
      </c>
      <c r="AL10" s="121">
        <v>5</v>
      </c>
      <c r="AM10" s="270">
        <f t="shared" si="5"/>
        <v>5</v>
      </c>
    </row>
    <row r="11" spans="1:39" x14ac:dyDescent="0.3">
      <c r="A11" s="278" t="str">
        <f>'STUDENT DETAILS'!A12</f>
        <v/>
      </c>
      <c r="B11" s="278" t="str">
        <f>IF(ISNUMBER('STUDENT DETAILS'!D12),('STUDENT DETAILS'!D12),"")</f>
        <v/>
      </c>
      <c r="C11" s="279" t="str">
        <f>PWT!C11</f>
        <v/>
      </c>
      <c r="D11" s="121">
        <v>5</v>
      </c>
      <c r="E11" s="121">
        <v>5</v>
      </c>
      <c r="F11" s="121">
        <v>5</v>
      </c>
      <c r="G11" s="121">
        <v>5</v>
      </c>
      <c r="H11" s="121">
        <v>5</v>
      </c>
      <c r="I11" s="270">
        <f t="shared" si="0"/>
        <v>5</v>
      </c>
      <c r="J11" s="121">
        <v>5</v>
      </c>
      <c r="K11" s="121">
        <v>5</v>
      </c>
      <c r="L11" s="121">
        <v>5</v>
      </c>
      <c r="M11" s="121">
        <v>5</v>
      </c>
      <c r="N11" s="121">
        <v>5</v>
      </c>
      <c r="O11" s="270">
        <f t="shared" si="1"/>
        <v>5</v>
      </c>
      <c r="P11" s="121">
        <v>5</v>
      </c>
      <c r="Q11" s="121">
        <v>5</v>
      </c>
      <c r="R11" s="121">
        <v>5</v>
      </c>
      <c r="S11" s="121">
        <v>5</v>
      </c>
      <c r="T11" s="121">
        <v>5</v>
      </c>
      <c r="U11" s="270">
        <f t="shared" si="2"/>
        <v>5</v>
      </c>
      <c r="V11" s="121">
        <v>5</v>
      </c>
      <c r="W11" s="121">
        <v>5</v>
      </c>
      <c r="X11" s="121">
        <v>5</v>
      </c>
      <c r="Y11" s="121">
        <v>5</v>
      </c>
      <c r="Z11" s="121">
        <v>5</v>
      </c>
      <c r="AA11" s="270">
        <f t="shared" si="3"/>
        <v>5</v>
      </c>
      <c r="AB11" s="121">
        <v>5</v>
      </c>
      <c r="AC11" s="121">
        <v>5</v>
      </c>
      <c r="AD11" s="121">
        <v>5</v>
      </c>
      <c r="AE11" s="121">
        <v>5</v>
      </c>
      <c r="AF11" s="121">
        <v>5</v>
      </c>
      <c r="AG11" s="270">
        <f t="shared" si="4"/>
        <v>5</v>
      </c>
      <c r="AH11" s="121">
        <v>5</v>
      </c>
      <c r="AI11" s="121">
        <v>5</v>
      </c>
      <c r="AJ11" s="121">
        <v>5</v>
      </c>
      <c r="AK11" s="121">
        <v>5</v>
      </c>
      <c r="AL11" s="121">
        <v>5</v>
      </c>
      <c r="AM11" s="270">
        <f t="shared" si="5"/>
        <v>5</v>
      </c>
    </row>
    <row r="12" spans="1:39" x14ac:dyDescent="0.3">
      <c r="A12" s="278" t="str">
        <f>'STUDENT DETAILS'!A13</f>
        <v/>
      </c>
      <c r="B12" s="278" t="str">
        <f>IF(ISNUMBER('STUDENT DETAILS'!D13),('STUDENT DETAILS'!D13),"")</f>
        <v/>
      </c>
      <c r="C12" s="279" t="str">
        <f>PWT!C12</f>
        <v/>
      </c>
      <c r="D12" s="121">
        <v>5</v>
      </c>
      <c r="E12" s="121">
        <v>5</v>
      </c>
      <c r="F12" s="121">
        <v>5</v>
      </c>
      <c r="G12" s="121">
        <v>5</v>
      </c>
      <c r="H12" s="121">
        <v>5</v>
      </c>
      <c r="I12" s="270">
        <f t="shared" si="0"/>
        <v>5</v>
      </c>
      <c r="J12" s="121">
        <v>5</v>
      </c>
      <c r="K12" s="121">
        <v>5</v>
      </c>
      <c r="L12" s="121">
        <v>5</v>
      </c>
      <c r="M12" s="121">
        <v>5</v>
      </c>
      <c r="N12" s="121">
        <v>5</v>
      </c>
      <c r="O12" s="270">
        <f t="shared" si="1"/>
        <v>5</v>
      </c>
      <c r="P12" s="121">
        <v>5</v>
      </c>
      <c r="Q12" s="121">
        <v>5</v>
      </c>
      <c r="R12" s="121">
        <v>5</v>
      </c>
      <c r="S12" s="121">
        <v>5</v>
      </c>
      <c r="T12" s="121">
        <v>5</v>
      </c>
      <c r="U12" s="270">
        <f t="shared" si="2"/>
        <v>5</v>
      </c>
      <c r="V12" s="121">
        <v>5</v>
      </c>
      <c r="W12" s="121">
        <v>5</v>
      </c>
      <c r="X12" s="121">
        <v>5</v>
      </c>
      <c r="Y12" s="121">
        <v>5</v>
      </c>
      <c r="Z12" s="121">
        <v>5</v>
      </c>
      <c r="AA12" s="270">
        <f t="shared" si="3"/>
        <v>5</v>
      </c>
      <c r="AB12" s="121">
        <v>5</v>
      </c>
      <c r="AC12" s="121">
        <v>5</v>
      </c>
      <c r="AD12" s="121">
        <v>5</v>
      </c>
      <c r="AE12" s="121">
        <v>5</v>
      </c>
      <c r="AF12" s="121">
        <v>5</v>
      </c>
      <c r="AG12" s="270">
        <f t="shared" si="4"/>
        <v>5</v>
      </c>
      <c r="AH12" s="121">
        <v>5</v>
      </c>
      <c r="AI12" s="121">
        <v>5</v>
      </c>
      <c r="AJ12" s="121">
        <v>5</v>
      </c>
      <c r="AK12" s="121">
        <v>5</v>
      </c>
      <c r="AL12" s="121">
        <v>5</v>
      </c>
      <c r="AM12" s="270">
        <f t="shared" si="5"/>
        <v>5</v>
      </c>
    </row>
    <row r="13" spans="1:39" x14ac:dyDescent="0.3">
      <c r="A13" s="278" t="str">
        <f>'STUDENT DETAILS'!A14</f>
        <v/>
      </c>
      <c r="B13" s="278" t="str">
        <f>IF(ISNUMBER('STUDENT DETAILS'!D14),('STUDENT DETAILS'!D14),"")</f>
        <v/>
      </c>
      <c r="C13" s="279" t="str">
        <f>PWT!C13</f>
        <v/>
      </c>
      <c r="D13" s="121">
        <v>5</v>
      </c>
      <c r="E13" s="121">
        <v>5</v>
      </c>
      <c r="F13" s="121">
        <v>5</v>
      </c>
      <c r="G13" s="121">
        <v>5</v>
      </c>
      <c r="H13" s="121">
        <v>5</v>
      </c>
      <c r="I13" s="270">
        <f t="shared" si="0"/>
        <v>5</v>
      </c>
      <c r="J13" s="121">
        <v>5</v>
      </c>
      <c r="K13" s="121">
        <v>5</v>
      </c>
      <c r="L13" s="121">
        <v>5</v>
      </c>
      <c r="M13" s="121">
        <v>5</v>
      </c>
      <c r="N13" s="121">
        <v>5</v>
      </c>
      <c r="O13" s="270">
        <f t="shared" si="1"/>
        <v>5</v>
      </c>
      <c r="P13" s="121">
        <v>5</v>
      </c>
      <c r="Q13" s="121">
        <v>5</v>
      </c>
      <c r="R13" s="121">
        <v>5</v>
      </c>
      <c r="S13" s="121">
        <v>5</v>
      </c>
      <c r="T13" s="121">
        <v>5</v>
      </c>
      <c r="U13" s="270">
        <f t="shared" si="2"/>
        <v>5</v>
      </c>
      <c r="V13" s="121">
        <v>5</v>
      </c>
      <c r="W13" s="121">
        <v>5</v>
      </c>
      <c r="X13" s="121">
        <v>5</v>
      </c>
      <c r="Y13" s="121">
        <v>5</v>
      </c>
      <c r="Z13" s="121">
        <v>5</v>
      </c>
      <c r="AA13" s="270">
        <f t="shared" si="3"/>
        <v>5</v>
      </c>
      <c r="AB13" s="121">
        <v>5</v>
      </c>
      <c r="AC13" s="121">
        <v>5</v>
      </c>
      <c r="AD13" s="121">
        <v>5</v>
      </c>
      <c r="AE13" s="121">
        <v>5</v>
      </c>
      <c r="AF13" s="121">
        <v>5</v>
      </c>
      <c r="AG13" s="270">
        <f t="shared" si="4"/>
        <v>5</v>
      </c>
      <c r="AH13" s="121">
        <v>5</v>
      </c>
      <c r="AI13" s="121">
        <v>5</v>
      </c>
      <c r="AJ13" s="121">
        <v>5</v>
      </c>
      <c r="AK13" s="121">
        <v>5</v>
      </c>
      <c r="AL13" s="121">
        <v>5</v>
      </c>
      <c r="AM13" s="270">
        <f t="shared" si="5"/>
        <v>5</v>
      </c>
    </row>
    <row r="14" spans="1:39" x14ac:dyDescent="0.3">
      <c r="A14" s="278" t="str">
        <f>'STUDENT DETAILS'!A15</f>
        <v/>
      </c>
      <c r="B14" s="278" t="str">
        <f>IF(ISNUMBER('STUDENT DETAILS'!D15),('STUDENT DETAILS'!D15),"")</f>
        <v/>
      </c>
      <c r="C14" s="279" t="str">
        <f>PWT!C14</f>
        <v/>
      </c>
      <c r="D14" s="121">
        <v>5</v>
      </c>
      <c r="E14" s="121">
        <v>5</v>
      </c>
      <c r="F14" s="121">
        <v>5</v>
      </c>
      <c r="G14" s="121">
        <v>5</v>
      </c>
      <c r="H14" s="121">
        <v>5</v>
      </c>
      <c r="I14" s="270">
        <f t="shared" si="0"/>
        <v>5</v>
      </c>
      <c r="J14" s="121">
        <v>5</v>
      </c>
      <c r="K14" s="121">
        <v>5</v>
      </c>
      <c r="L14" s="121">
        <v>5</v>
      </c>
      <c r="M14" s="121">
        <v>5</v>
      </c>
      <c r="N14" s="121">
        <v>5</v>
      </c>
      <c r="O14" s="270">
        <f t="shared" si="1"/>
        <v>5</v>
      </c>
      <c r="P14" s="121">
        <v>5</v>
      </c>
      <c r="Q14" s="121">
        <v>5</v>
      </c>
      <c r="R14" s="121">
        <v>5</v>
      </c>
      <c r="S14" s="121">
        <v>5</v>
      </c>
      <c r="T14" s="121">
        <v>5</v>
      </c>
      <c r="U14" s="270">
        <f t="shared" si="2"/>
        <v>5</v>
      </c>
      <c r="V14" s="121">
        <v>5</v>
      </c>
      <c r="W14" s="121">
        <v>5</v>
      </c>
      <c r="X14" s="121">
        <v>5</v>
      </c>
      <c r="Y14" s="121">
        <v>5</v>
      </c>
      <c r="Z14" s="121">
        <v>5</v>
      </c>
      <c r="AA14" s="270">
        <f t="shared" si="3"/>
        <v>5</v>
      </c>
      <c r="AB14" s="121">
        <v>5</v>
      </c>
      <c r="AC14" s="121">
        <v>5</v>
      </c>
      <c r="AD14" s="121">
        <v>5</v>
      </c>
      <c r="AE14" s="121">
        <v>5</v>
      </c>
      <c r="AF14" s="121">
        <v>5</v>
      </c>
      <c r="AG14" s="270">
        <f t="shared" si="4"/>
        <v>5</v>
      </c>
      <c r="AH14" s="121">
        <v>5</v>
      </c>
      <c r="AI14" s="121">
        <v>5</v>
      </c>
      <c r="AJ14" s="121">
        <v>5</v>
      </c>
      <c r="AK14" s="121">
        <v>5</v>
      </c>
      <c r="AL14" s="121">
        <v>5</v>
      </c>
      <c r="AM14" s="270">
        <f t="shared" si="5"/>
        <v>5</v>
      </c>
    </row>
    <row r="15" spans="1:39" x14ac:dyDescent="0.3">
      <c r="A15" s="278" t="str">
        <f>'STUDENT DETAILS'!A16</f>
        <v/>
      </c>
      <c r="B15" s="278" t="str">
        <f>IF(ISNUMBER('STUDENT DETAILS'!D16),('STUDENT DETAILS'!D16),"")</f>
        <v/>
      </c>
      <c r="C15" s="279" t="str">
        <f>PWT!C15</f>
        <v/>
      </c>
      <c r="D15" s="121">
        <v>5</v>
      </c>
      <c r="E15" s="121">
        <v>5</v>
      </c>
      <c r="F15" s="121">
        <v>5</v>
      </c>
      <c r="G15" s="121">
        <v>5</v>
      </c>
      <c r="H15" s="121">
        <v>5</v>
      </c>
      <c r="I15" s="270">
        <f t="shared" si="0"/>
        <v>5</v>
      </c>
      <c r="J15" s="121">
        <v>5</v>
      </c>
      <c r="K15" s="121">
        <v>5</v>
      </c>
      <c r="L15" s="121">
        <v>5</v>
      </c>
      <c r="M15" s="121">
        <v>5</v>
      </c>
      <c r="N15" s="121">
        <v>5</v>
      </c>
      <c r="O15" s="270">
        <f t="shared" si="1"/>
        <v>5</v>
      </c>
      <c r="P15" s="121">
        <v>5</v>
      </c>
      <c r="Q15" s="121">
        <v>5</v>
      </c>
      <c r="R15" s="121">
        <v>5</v>
      </c>
      <c r="S15" s="121">
        <v>5</v>
      </c>
      <c r="T15" s="121">
        <v>5</v>
      </c>
      <c r="U15" s="270">
        <f t="shared" si="2"/>
        <v>5</v>
      </c>
      <c r="V15" s="121">
        <v>5</v>
      </c>
      <c r="W15" s="121">
        <v>5</v>
      </c>
      <c r="X15" s="121">
        <v>5</v>
      </c>
      <c r="Y15" s="121">
        <v>5</v>
      </c>
      <c r="Z15" s="121">
        <v>5</v>
      </c>
      <c r="AA15" s="270">
        <f t="shared" si="3"/>
        <v>5</v>
      </c>
      <c r="AB15" s="121">
        <v>5</v>
      </c>
      <c r="AC15" s="121">
        <v>5</v>
      </c>
      <c r="AD15" s="121">
        <v>5</v>
      </c>
      <c r="AE15" s="121">
        <v>5</v>
      </c>
      <c r="AF15" s="121">
        <v>5</v>
      </c>
      <c r="AG15" s="270">
        <f t="shared" si="4"/>
        <v>5</v>
      </c>
      <c r="AH15" s="121">
        <v>5</v>
      </c>
      <c r="AI15" s="121">
        <v>5</v>
      </c>
      <c r="AJ15" s="121">
        <v>5</v>
      </c>
      <c r="AK15" s="121">
        <v>5</v>
      </c>
      <c r="AL15" s="121">
        <v>5</v>
      </c>
      <c r="AM15" s="270">
        <f t="shared" si="5"/>
        <v>5</v>
      </c>
    </row>
    <row r="16" spans="1:39" x14ac:dyDescent="0.3">
      <c r="A16" s="278" t="str">
        <f>'STUDENT DETAILS'!A17</f>
        <v/>
      </c>
      <c r="B16" s="278" t="str">
        <f>IF(ISNUMBER('STUDENT DETAILS'!D17),('STUDENT DETAILS'!D17),"")</f>
        <v/>
      </c>
      <c r="C16" s="279" t="str">
        <f>PWT!C16</f>
        <v/>
      </c>
      <c r="D16" s="121">
        <v>5</v>
      </c>
      <c r="E16" s="121">
        <v>5</v>
      </c>
      <c r="F16" s="121">
        <v>5</v>
      </c>
      <c r="G16" s="121">
        <v>5</v>
      </c>
      <c r="H16" s="121">
        <v>5</v>
      </c>
      <c r="I16" s="270">
        <f t="shared" si="0"/>
        <v>5</v>
      </c>
      <c r="J16" s="121">
        <v>5</v>
      </c>
      <c r="K16" s="121">
        <v>5</v>
      </c>
      <c r="L16" s="121">
        <v>5</v>
      </c>
      <c r="M16" s="121">
        <v>5</v>
      </c>
      <c r="N16" s="121">
        <v>5</v>
      </c>
      <c r="O16" s="270">
        <f t="shared" si="1"/>
        <v>5</v>
      </c>
      <c r="P16" s="121">
        <v>5</v>
      </c>
      <c r="Q16" s="121">
        <v>5</v>
      </c>
      <c r="R16" s="121">
        <v>5</v>
      </c>
      <c r="S16" s="121">
        <v>5</v>
      </c>
      <c r="T16" s="121">
        <v>5</v>
      </c>
      <c r="U16" s="270">
        <f t="shared" si="2"/>
        <v>5</v>
      </c>
      <c r="V16" s="121">
        <v>5</v>
      </c>
      <c r="W16" s="121">
        <v>5</v>
      </c>
      <c r="X16" s="121">
        <v>5</v>
      </c>
      <c r="Y16" s="121">
        <v>5</v>
      </c>
      <c r="Z16" s="121">
        <v>5</v>
      </c>
      <c r="AA16" s="270">
        <f t="shared" si="3"/>
        <v>5</v>
      </c>
      <c r="AB16" s="121">
        <v>5</v>
      </c>
      <c r="AC16" s="121">
        <v>5</v>
      </c>
      <c r="AD16" s="121">
        <v>5</v>
      </c>
      <c r="AE16" s="121">
        <v>5</v>
      </c>
      <c r="AF16" s="121">
        <v>5</v>
      </c>
      <c r="AG16" s="270">
        <f t="shared" si="4"/>
        <v>5</v>
      </c>
      <c r="AH16" s="121">
        <v>5</v>
      </c>
      <c r="AI16" s="121">
        <v>5</v>
      </c>
      <c r="AJ16" s="121">
        <v>5</v>
      </c>
      <c r="AK16" s="121">
        <v>5</v>
      </c>
      <c r="AL16" s="121">
        <v>5</v>
      </c>
      <c r="AM16" s="270">
        <f t="shared" si="5"/>
        <v>5</v>
      </c>
    </row>
    <row r="17" spans="1:39" x14ac:dyDescent="0.3">
      <c r="A17" s="278" t="str">
        <f>'STUDENT DETAILS'!A18</f>
        <v/>
      </c>
      <c r="B17" s="278" t="str">
        <f>IF(ISNUMBER('STUDENT DETAILS'!D18),('STUDENT DETAILS'!D18),"")</f>
        <v/>
      </c>
      <c r="C17" s="279" t="str">
        <f>PWT!C17</f>
        <v/>
      </c>
      <c r="D17" s="121">
        <v>5</v>
      </c>
      <c r="E17" s="121">
        <v>5</v>
      </c>
      <c r="F17" s="121">
        <v>5</v>
      </c>
      <c r="G17" s="121">
        <v>5</v>
      </c>
      <c r="H17" s="121">
        <v>5</v>
      </c>
      <c r="I17" s="270">
        <f t="shared" si="0"/>
        <v>5</v>
      </c>
      <c r="J17" s="121">
        <v>5</v>
      </c>
      <c r="K17" s="121">
        <v>5</v>
      </c>
      <c r="L17" s="121">
        <v>5</v>
      </c>
      <c r="M17" s="121">
        <v>5</v>
      </c>
      <c r="N17" s="121">
        <v>5</v>
      </c>
      <c r="O17" s="270">
        <f t="shared" si="1"/>
        <v>5</v>
      </c>
      <c r="P17" s="121">
        <v>5</v>
      </c>
      <c r="Q17" s="121">
        <v>5</v>
      </c>
      <c r="R17" s="121">
        <v>5</v>
      </c>
      <c r="S17" s="121">
        <v>5</v>
      </c>
      <c r="T17" s="121">
        <v>5</v>
      </c>
      <c r="U17" s="270">
        <f t="shared" si="2"/>
        <v>5</v>
      </c>
      <c r="V17" s="121">
        <v>5</v>
      </c>
      <c r="W17" s="121">
        <v>5</v>
      </c>
      <c r="X17" s="121">
        <v>5</v>
      </c>
      <c r="Y17" s="121">
        <v>5</v>
      </c>
      <c r="Z17" s="121">
        <v>5</v>
      </c>
      <c r="AA17" s="270">
        <f t="shared" si="3"/>
        <v>5</v>
      </c>
      <c r="AB17" s="121">
        <v>5</v>
      </c>
      <c r="AC17" s="121">
        <v>5</v>
      </c>
      <c r="AD17" s="121">
        <v>5</v>
      </c>
      <c r="AE17" s="121">
        <v>5</v>
      </c>
      <c r="AF17" s="121">
        <v>5</v>
      </c>
      <c r="AG17" s="270">
        <f t="shared" si="4"/>
        <v>5</v>
      </c>
      <c r="AH17" s="121">
        <v>5</v>
      </c>
      <c r="AI17" s="121">
        <v>5</v>
      </c>
      <c r="AJ17" s="121">
        <v>5</v>
      </c>
      <c r="AK17" s="121">
        <v>5</v>
      </c>
      <c r="AL17" s="121">
        <v>5</v>
      </c>
      <c r="AM17" s="270">
        <f t="shared" si="5"/>
        <v>5</v>
      </c>
    </row>
    <row r="18" spans="1:39" x14ac:dyDescent="0.3">
      <c r="A18" s="278" t="str">
        <f>'STUDENT DETAILS'!A19</f>
        <v/>
      </c>
      <c r="B18" s="278" t="str">
        <f>IF(ISNUMBER('STUDENT DETAILS'!D19),('STUDENT DETAILS'!D19),"")</f>
        <v/>
      </c>
      <c r="C18" s="279" t="str">
        <f>PWT!C18</f>
        <v/>
      </c>
      <c r="D18" s="121">
        <v>5</v>
      </c>
      <c r="E18" s="121">
        <v>5</v>
      </c>
      <c r="F18" s="121">
        <v>5</v>
      </c>
      <c r="G18" s="121">
        <v>5</v>
      </c>
      <c r="H18" s="121">
        <v>5</v>
      </c>
      <c r="I18" s="270">
        <f t="shared" si="0"/>
        <v>5</v>
      </c>
      <c r="J18" s="121">
        <v>5</v>
      </c>
      <c r="K18" s="121">
        <v>5</v>
      </c>
      <c r="L18" s="121">
        <v>5</v>
      </c>
      <c r="M18" s="121">
        <v>5</v>
      </c>
      <c r="N18" s="121">
        <v>5</v>
      </c>
      <c r="O18" s="270">
        <f t="shared" si="1"/>
        <v>5</v>
      </c>
      <c r="P18" s="121">
        <v>5</v>
      </c>
      <c r="Q18" s="121">
        <v>5</v>
      </c>
      <c r="R18" s="121">
        <v>5</v>
      </c>
      <c r="S18" s="121">
        <v>5</v>
      </c>
      <c r="T18" s="121">
        <v>5</v>
      </c>
      <c r="U18" s="270">
        <f t="shared" si="2"/>
        <v>5</v>
      </c>
      <c r="V18" s="121">
        <v>5</v>
      </c>
      <c r="W18" s="121">
        <v>5</v>
      </c>
      <c r="X18" s="121">
        <v>5</v>
      </c>
      <c r="Y18" s="121">
        <v>5</v>
      </c>
      <c r="Z18" s="121">
        <v>5</v>
      </c>
      <c r="AA18" s="270">
        <f t="shared" si="3"/>
        <v>5</v>
      </c>
      <c r="AB18" s="121">
        <v>5</v>
      </c>
      <c r="AC18" s="121">
        <v>5</v>
      </c>
      <c r="AD18" s="121">
        <v>5</v>
      </c>
      <c r="AE18" s="121">
        <v>5</v>
      </c>
      <c r="AF18" s="121">
        <v>5</v>
      </c>
      <c r="AG18" s="270">
        <f t="shared" si="4"/>
        <v>5</v>
      </c>
      <c r="AH18" s="121">
        <v>5</v>
      </c>
      <c r="AI18" s="121">
        <v>5</v>
      </c>
      <c r="AJ18" s="121">
        <v>5</v>
      </c>
      <c r="AK18" s="121">
        <v>5</v>
      </c>
      <c r="AL18" s="121">
        <v>5</v>
      </c>
      <c r="AM18" s="270">
        <f t="shared" si="5"/>
        <v>5</v>
      </c>
    </row>
    <row r="19" spans="1:39" x14ac:dyDescent="0.3">
      <c r="A19" s="278" t="str">
        <f>'STUDENT DETAILS'!A20</f>
        <v/>
      </c>
      <c r="B19" s="278" t="str">
        <f>IF(ISNUMBER('STUDENT DETAILS'!D20),('STUDENT DETAILS'!D20),"")</f>
        <v/>
      </c>
      <c r="C19" s="279" t="str">
        <f>PWT!C19</f>
        <v/>
      </c>
      <c r="D19" s="121">
        <v>5</v>
      </c>
      <c r="E19" s="121">
        <v>5</v>
      </c>
      <c r="F19" s="121">
        <v>5</v>
      </c>
      <c r="G19" s="121">
        <v>5</v>
      </c>
      <c r="H19" s="121">
        <v>5</v>
      </c>
      <c r="I19" s="270">
        <f t="shared" si="0"/>
        <v>5</v>
      </c>
      <c r="J19" s="121">
        <v>5</v>
      </c>
      <c r="K19" s="121">
        <v>5</v>
      </c>
      <c r="L19" s="121">
        <v>5</v>
      </c>
      <c r="M19" s="121">
        <v>5</v>
      </c>
      <c r="N19" s="121">
        <v>5</v>
      </c>
      <c r="O19" s="270">
        <f t="shared" si="1"/>
        <v>5</v>
      </c>
      <c r="P19" s="121">
        <v>5</v>
      </c>
      <c r="Q19" s="121">
        <v>5</v>
      </c>
      <c r="R19" s="121">
        <v>5</v>
      </c>
      <c r="S19" s="121">
        <v>5</v>
      </c>
      <c r="T19" s="121">
        <v>5</v>
      </c>
      <c r="U19" s="270">
        <f t="shared" si="2"/>
        <v>5</v>
      </c>
      <c r="V19" s="121">
        <v>5</v>
      </c>
      <c r="W19" s="121">
        <v>5</v>
      </c>
      <c r="X19" s="121">
        <v>5</v>
      </c>
      <c r="Y19" s="121">
        <v>5</v>
      </c>
      <c r="Z19" s="121">
        <v>5</v>
      </c>
      <c r="AA19" s="270">
        <f t="shared" si="3"/>
        <v>5</v>
      </c>
      <c r="AB19" s="121">
        <v>5</v>
      </c>
      <c r="AC19" s="121">
        <v>5</v>
      </c>
      <c r="AD19" s="121">
        <v>5</v>
      </c>
      <c r="AE19" s="121">
        <v>5</v>
      </c>
      <c r="AF19" s="121">
        <v>5</v>
      </c>
      <c r="AG19" s="270">
        <f t="shared" si="4"/>
        <v>5</v>
      </c>
      <c r="AH19" s="121">
        <v>5</v>
      </c>
      <c r="AI19" s="121">
        <v>5</v>
      </c>
      <c r="AJ19" s="121">
        <v>5</v>
      </c>
      <c r="AK19" s="121">
        <v>5</v>
      </c>
      <c r="AL19" s="121">
        <v>5</v>
      </c>
      <c r="AM19" s="270">
        <f t="shared" si="5"/>
        <v>5</v>
      </c>
    </row>
    <row r="20" spans="1:39" x14ac:dyDescent="0.3">
      <c r="A20" s="278" t="str">
        <f>'STUDENT DETAILS'!A21</f>
        <v/>
      </c>
      <c r="B20" s="278" t="str">
        <f>IF(ISNUMBER('STUDENT DETAILS'!D21),('STUDENT DETAILS'!D21),"")</f>
        <v/>
      </c>
      <c r="C20" s="279" t="str">
        <f>PWT!C20</f>
        <v/>
      </c>
      <c r="D20" s="121">
        <v>5</v>
      </c>
      <c r="E20" s="121">
        <v>5</v>
      </c>
      <c r="F20" s="121">
        <v>5</v>
      </c>
      <c r="G20" s="121">
        <v>5</v>
      </c>
      <c r="H20" s="121">
        <v>5</v>
      </c>
      <c r="I20" s="270">
        <f t="shared" si="0"/>
        <v>5</v>
      </c>
      <c r="J20" s="121">
        <v>5</v>
      </c>
      <c r="K20" s="121">
        <v>5</v>
      </c>
      <c r="L20" s="121">
        <v>5</v>
      </c>
      <c r="M20" s="121">
        <v>5</v>
      </c>
      <c r="N20" s="121">
        <v>5</v>
      </c>
      <c r="O20" s="270">
        <f t="shared" si="1"/>
        <v>5</v>
      </c>
      <c r="P20" s="121">
        <v>5</v>
      </c>
      <c r="Q20" s="121">
        <v>5</v>
      </c>
      <c r="R20" s="121">
        <v>5</v>
      </c>
      <c r="S20" s="121">
        <v>5</v>
      </c>
      <c r="T20" s="121">
        <v>5</v>
      </c>
      <c r="U20" s="270">
        <f t="shared" si="2"/>
        <v>5</v>
      </c>
      <c r="V20" s="121">
        <v>5</v>
      </c>
      <c r="W20" s="121">
        <v>5</v>
      </c>
      <c r="X20" s="121">
        <v>5</v>
      </c>
      <c r="Y20" s="121">
        <v>5</v>
      </c>
      <c r="Z20" s="121">
        <v>5</v>
      </c>
      <c r="AA20" s="270">
        <f t="shared" si="3"/>
        <v>5</v>
      </c>
      <c r="AB20" s="121">
        <v>5</v>
      </c>
      <c r="AC20" s="121">
        <v>5</v>
      </c>
      <c r="AD20" s="121">
        <v>5</v>
      </c>
      <c r="AE20" s="121">
        <v>5</v>
      </c>
      <c r="AF20" s="121">
        <v>5</v>
      </c>
      <c r="AG20" s="270">
        <f t="shared" si="4"/>
        <v>5</v>
      </c>
      <c r="AH20" s="121">
        <v>5</v>
      </c>
      <c r="AI20" s="121">
        <v>5</v>
      </c>
      <c r="AJ20" s="121">
        <v>5</v>
      </c>
      <c r="AK20" s="121">
        <v>5</v>
      </c>
      <c r="AL20" s="121">
        <v>5</v>
      </c>
      <c r="AM20" s="270">
        <f t="shared" si="5"/>
        <v>5</v>
      </c>
    </row>
    <row r="21" spans="1:39" x14ac:dyDescent="0.3">
      <c r="A21" s="278" t="str">
        <f>'STUDENT DETAILS'!A22</f>
        <v/>
      </c>
      <c r="B21" s="278" t="str">
        <f>IF(ISNUMBER('STUDENT DETAILS'!D22),('STUDENT DETAILS'!D22),"")</f>
        <v/>
      </c>
      <c r="C21" s="279" t="str">
        <f>PWT!C21</f>
        <v/>
      </c>
      <c r="D21" s="121">
        <v>5</v>
      </c>
      <c r="E21" s="121">
        <v>5</v>
      </c>
      <c r="F21" s="121">
        <v>5</v>
      </c>
      <c r="G21" s="121">
        <v>5</v>
      </c>
      <c r="H21" s="121">
        <v>5</v>
      </c>
      <c r="I21" s="270">
        <f t="shared" si="0"/>
        <v>5</v>
      </c>
      <c r="J21" s="121">
        <v>5</v>
      </c>
      <c r="K21" s="121">
        <v>5</v>
      </c>
      <c r="L21" s="121">
        <v>5</v>
      </c>
      <c r="M21" s="121">
        <v>5</v>
      </c>
      <c r="N21" s="121">
        <v>5</v>
      </c>
      <c r="O21" s="270">
        <f t="shared" si="1"/>
        <v>5</v>
      </c>
      <c r="P21" s="121">
        <v>5</v>
      </c>
      <c r="Q21" s="121">
        <v>5</v>
      </c>
      <c r="R21" s="121">
        <v>5</v>
      </c>
      <c r="S21" s="121">
        <v>5</v>
      </c>
      <c r="T21" s="121">
        <v>5</v>
      </c>
      <c r="U21" s="270">
        <f t="shared" si="2"/>
        <v>5</v>
      </c>
      <c r="V21" s="121">
        <v>5</v>
      </c>
      <c r="W21" s="121">
        <v>5</v>
      </c>
      <c r="X21" s="121">
        <v>5</v>
      </c>
      <c r="Y21" s="121">
        <v>5</v>
      </c>
      <c r="Z21" s="121">
        <v>5</v>
      </c>
      <c r="AA21" s="270">
        <f t="shared" si="3"/>
        <v>5</v>
      </c>
      <c r="AB21" s="121">
        <v>5</v>
      </c>
      <c r="AC21" s="121">
        <v>5</v>
      </c>
      <c r="AD21" s="121">
        <v>5</v>
      </c>
      <c r="AE21" s="121">
        <v>5</v>
      </c>
      <c r="AF21" s="121">
        <v>5</v>
      </c>
      <c r="AG21" s="270">
        <f t="shared" si="4"/>
        <v>5</v>
      </c>
      <c r="AH21" s="121">
        <v>5</v>
      </c>
      <c r="AI21" s="121">
        <v>5</v>
      </c>
      <c r="AJ21" s="121">
        <v>5</v>
      </c>
      <c r="AK21" s="121">
        <v>5</v>
      </c>
      <c r="AL21" s="121">
        <v>5</v>
      </c>
      <c r="AM21" s="270">
        <f t="shared" si="5"/>
        <v>5</v>
      </c>
    </row>
    <row r="22" spans="1:39" x14ac:dyDescent="0.3">
      <c r="A22" s="278" t="str">
        <f>'STUDENT DETAILS'!A23</f>
        <v/>
      </c>
      <c r="B22" s="278" t="str">
        <f>IF(ISNUMBER('STUDENT DETAILS'!D23),('STUDENT DETAILS'!D23),"")</f>
        <v/>
      </c>
      <c r="C22" s="279" t="str">
        <f>PWT!C22</f>
        <v/>
      </c>
      <c r="D22" s="121">
        <v>5</v>
      </c>
      <c r="E22" s="121">
        <v>5</v>
      </c>
      <c r="F22" s="121">
        <v>5</v>
      </c>
      <c r="G22" s="121">
        <v>5</v>
      </c>
      <c r="H22" s="121">
        <v>5</v>
      </c>
      <c r="I22" s="270">
        <f t="shared" si="0"/>
        <v>5</v>
      </c>
      <c r="J22" s="121">
        <v>5</v>
      </c>
      <c r="K22" s="121">
        <v>5</v>
      </c>
      <c r="L22" s="121">
        <v>5</v>
      </c>
      <c r="M22" s="121">
        <v>5</v>
      </c>
      <c r="N22" s="121">
        <v>5</v>
      </c>
      <c r="O22" s="270">
        <f t="shared" si="1"/>
        <v>5</v>
      </c>
      <c r="P22" s="121">
        <v>5</v>
      </c>
      <c r="Q22" s="121">
        <v>5</v>
      </c>
      <c r="R22" s="121">
        <v>5</v>
      </c>
      <c r="S22" s="121">
        <v>5</v>
      </c>
      <c r="T22" s="121">
        <v>5</v>
      </c>
      <c r="U22" s="270">
        <f t="shared" si="2"/>
        <v>5</v>
      </c>
      <c r="V22" s="121">
        <v>5</v>
      </c>
      <c r="W22" s="121">
        <v>5</v>
      </c>
      <c r="X22" s="121">
        <v>5</v>
      </c>
      <c r="Y22" s="121">
        <v>5</v>
      </c>
      <c r="Z22" s="121">
        <v>5</v>
      </c>
      <c r="AA22" s="270">
        <f t="shared" si="3"/>
        <v>5</v>
      </c>
      <c r="AB22" s="121">
        <v>5</v>
      </c>
      <c r="AC22" s="121">
        <v>5</v>
      </c>
      <c r="AD22" s="121">
        <v>5</v>
      </c>
      <c r="AE22" s="121">
        <v>5</v>
      </c>
      <c r="AF22" s="121">
        <v>5</v>
      </c>
      <c r="AG22" s="270">
        <f t="shared" si="4"/>
        <v>5</v>
      </c>
      <c r="AH22" s="121">
        <v>5</v>
      </c>
      <c r="AI22" s="121">
        <v>5</v>
      </c>
      <c r="AJ22" s="121">
        <v>5</v>
      </c>
      <c r="AK22" s="121">
        <v>5</v>
      </c>
      <c r="AL22" s="121">
        <v>5</v>
      </c>
      <c r="AM22" s="270">
        <f t="shared" si="5"/>
        <v>5</v>
      </c>
    </row>
    <row r="23" spans="1:39" x14ac:dyDescent="0.3">
      <c r="A23" s="278" t="str">
        <f>'STUDENT DETAILS'!A24</f>
        <v/>
      </c>
      <c r="B23" s="278" t="str">
        <f>IF(ISNUMBER('STUDENT DETAILS'!D24),('STUDENT DETAILS'!D24),"")</f>
        <v/>
      </c>
      <c r="C23" s="279" t="str">
        <f>PWT!C23</f>
        <v/>
      </c>
      <c r="D23" s="121">
        <v>5</v>
      </c>
      <c r="E23" s="121">
        <v>5</v>
      </c>
      <c r="F23" s="121">
        <v>5</v>
      </c>
      <c r="G23" s="121">
        <v>5</v>
      </c>
      <c r="H23" s="121">
        <v>5</v>
      </c>
      <c r="I23" s="270">
        <f t="shared" si="0"/>
        <v>5</v>
      </c>
      <c r="J23" s="121">
        <v>5</v>
      </c>
      <c r="K23" s="121">
        <v>5</v>
      </c>
      <c r="L23" s="121">
        <v>5</v>
      </c>
      <c r="M23" s="121">
        <v>5</v>
      </c>
      <c r="N23" s="121">
        <v>5</v>
      </c>
      <c r="O23" s="270">
        <f t="shared" si="1"/>
        <v>5</v>
      </c>
      <c r="P23" s="121">
        <v>5</v>
      </c>
      <c r="Q23" s="121">
        <v>5</v>
      </c>
      <c r="R23" s="121">
        <v>5</v>
      </c>
      <c r="S23" s="121">
        <v>5</v>
      </c>
      <c r="T23" s="121">
        <v>5</v>
      </c>
      <c r="U23" s="270">
        <f t="shared" si="2"/>
        <v>5</v>
      </c>
      <c r="V23" s="121">
        <v>5</v>
      </c>
      <c r="W23" s="121">
        <v>5</v>
      </c>
      <c r="X23" s="121">
        <v>5</v>
      </c>
      <c r="Y23" s="121">
        <v>5</v>
      </c>
      <c r="Z23" s="121">
        <v>5</v>
      </c>
      <c r="AA23" s="270">
        <f t="shared" si="3"/>
        <v>5</v>
      </c>
      <c r="AB23" s="121">
        <v>5</v>
      </c>
      <c r="AC23" s="121">
        <v>5</v>
      </c>
      <c r="AD23" s="121">
        <v>5</v>
      </c>
      <c r="AE23" s="121">
        <v>5</v>
      </c>
      <c r="AF23" s="121">
        <v>5</v>
      </c>
      <c r="AG23" s="270">
        <f t="shared" si="4"/>
        <v>5</v>
      </c>
      <c r="AH23" s="121">
        <v>5</v>
      </c>
      <c r="AI23" s="121">
        <v>5</v>
      </c>
      <c r="AJ23" s="121">
        <v>5</v>
      </c>
      <c r="AK23" s="121">
        <v>5</v>
      </c>
      <c r="AL23" s="121">
        <v>5</v>
      </c>
      <c r="AM23" s="270">
        <f t="shared" si="5"/>
        <v>5</v>
      </c>
    </row>
    <row r="24" spans="1:39" x14ac:dyDescent="0.3">
      <c r="A24" s="278" t="str">
        <f>'STUDENT DETAILS'!A25</f>
        <v/>
      </c>
      <c r="B24" s="278" t="str">
        <f>IF(ISNUMBER('STUDENT DETAILS'!D25),('STUDENT DETAILS'!D25),"")</f>
        <v/>
      </c>
      <c r="C24" s="279" t="str">
        <f>PWT!C24</f>
        <v/>
      </c>
      <c r="D24" s="121">
        <v>5</v>
      </c>
      <c r="E24" s="121">
        <v>5</v>
      </c>
      <c r="F24" s="121">
        <v>5</v>
      </c>
      <c r="G24" s="121">
        <v>5</v>
      </c>
      <c r="H24" s="121">
        <v>5</v>
      </c>
      <c r="I24" s="270">
        <f t="shared" si="0"/>
        <v>5</v>
      </c>
      <c r="J24" s="121">
        <v>5</v>
      </c>
      <c r="K24" s="121">
        <v>5</v>
      </c>
      <c r="L24" s="121">
        <v>5</v>
      </c>
      <c r="M24" s="121">
        <v>5</v>
      </c>
      <c r="N24" s="121">
        <v>5</v>
      </c>
      <c r="O24" s="270">
        <f t="shared" si="1"/>
        <v>5</v>
      </c>
      <c r="P24" s="121">
        <v>5</v>
      </c>
      <c r="Q24" s="121">
        <v>5</v>
      </c>
      <c r="R24" s="121">
        <v>5</v>
      </c>
      <c r="S24" s="121">
        <v>5</v>
      </c>
      <c r="T24" s="121">
        <v>5</v>
      </c>
      <c r="U24" s="270">
        <f t="shared" si="2"/>
        <v>5</v>
      </c>
      <c r="V24" s="121">
        <v>5</v>
      </c>
      <c r="W24" s="121">
        <v>5</v>
      </c>
      <c r="X24" s="121">
        <v>5</v>
      </c>
      <c r="Y24" s="121">
        <v>5</v>
      </c>
      <c r="Z24" s="121">
        <v>5</v>
      </c>
      <c r="AA24" s="270">
        <f t="shared" si="3"/>
        <v>5</v>
      </c>
      <c r="AB24" s="121">
        <v>5</v>
      </c>
      <c r="AC24" s="121">
        <v>5</v>
      </c>
      <c r="AD24" s="121">
        <v>5</v>
      </c>
      <c r="AE24" s="121">
        <v>5</v>
      </c>
      <c r="AF24" s="121">
        <v>5</v>
      </c>
      <c r="AG24" s="270">
        <f t="shared" si="4"/>
        <v>5</v>
      </c>
      <c r="AH24" s="121">
        <v>5</v>
      </c>
      <c r="AI24" s="121">
        <v>5</v>
      </c>
      <c r="AJ24" s="121">
        <v>5</v>
      </c>
      <c r="AK24" s="121">
        <v>5</v>
      </c>
      <c r="AL24" s="121">
        <v>5</v>
      </c>
      <c r="AM24" s="270">
        <f t="shared" si="5"/>
        <v>5</v>
      </c>
    </row>
    <row r="25" spans="1:39" x14ac:dyDescent="0.3">
      <c r="A25" s="278" t="str">
        <f>'STUDENT DETAILS'!A26</f>
        <v/>
      </c>
      <c r="B25" s="278" t="str">
        <f>IF(ISNUMBER('STUDENT DETAILS'!D26),('STUDENT DETAILS'!D26),"")</f>
        <v/>
      </c>
      <c r="C25" s="279" t="str">
        <f>PWT!C25</f>
        <v/>
      </c>
      <c r="D25" s="121">
        <v>5</v>
      </c>
      <c r="E25" s="121">
        <v>5</v>
      </c>
      <c r="F25" s="121">
        <v>5</v>
      </c>
      <c r="G25" s="121">
        <v>5</v>
      </c>
      <c r="H25" s="121">
        <v>5</v>
      </c>
      <c r="I25" s="270">
        <f t="shared" si="0"/>
        <v>5</v>
      </c>
      <c r="J25" s="121">
        <v>5</v>
      </c>
      <c r="K25" s="121">
        <v>5</v>
      </c>
      <c r="L25" s="121">
        <v>5</v>
      </c>
      <c r="M25" s="121">
        <v>5</v>
      </c>
      <c r="N25" s="121">
        <v>5</v>
      </c>
      <c r="O25" s="270">
        <f t="shared" si="1"/>
        <v>5</v>
      </c>
      <c r="P25" s="121">
        <v>5</v>
      </c>
      <c r="Q25" s="121">
        <v>5</v>
      </c>
      <c r="R25" s="121">
        <v>5</v>
      </c>
      <c r="S25" s="121">
        <v>5</v>
      </c>
      <c r="T25" s="121">
        <v>5</v>
      </c>
      <c r="U25" s="270">
        <f t="shared" si="2"/>
        <v>5</v>
      </c>
      <c r="V25" s="121">
        <v>5</v>
      </c>
      <c r="W25" s="121">
        <v>5</v>
      </c>
      <c r="X25" s="121">
        <v>5</v>
      </c>
      <c r="Y25" s="121">
        <v>5</v>
      </c>
      <c r="Z25" s="121">
        <v>5</v>
      </c>
      <c r="AA25" s="270">
        <f t="shared" si="3"/>
        <v>5</v>
      </c>
      <c r="AB25" s="121">
        <v>5</v>
      </c>
      <c r="AC25" s="121">
        <v>5</v>
      </c>
      <c r="AD25" s="121">
        <v>5</v>
      </c>
      <c r="AE25" s="121">
        <v>5</v>
      </c>
      <c r="AF25" s="121">
        <v>5</v>
      </c>
      <c r="AG25" s="270">
        <f t="shared" si="4"/>
        <v>5</v>
      </c>
      <c r="AH25" s="121">
        <v>5</v>
      </c>
      <c r="AI25" s="121">
        <v>5</v>
      </c>
      <c r="AJ25" s="121">
        <v>5</v>
      </c>
      <c r="AK25" s="121">
        <v>5</v>
      </c>
      <c r="AL25" s="121">
        <v>5</v>
      </c>
      <c r="AM25" s="270">
        <f t="shared" si="5"/>
        <v>5</v>
      </c>
    </row>
    <row r="26" spans="1:39" x14ac:dyDescent="0.3">
      <c r="A26" s="278" t="str">
        <f>'STUDENT DETAILS'!A27</f>
        <v/>
      </c>
      <c r="B26" s="278" t="str">
        <f>IF(ISNUMBER('STUDENT DETAILS'!D27),('STUDENT DETAILS'!D27),"")</f>
        <v/>
      </c>
      <c r="C26" s="279" t="str">
        <f>PWT!C26</f>
        <v/>
      </c>
      <c r="D26" s="121">
        <v>5</v>
      </c>
      <c r="E26" s="121">
        <v>5</v>
      </c>
      <c r="F26" s="121">
        <v>5</v>
      </c>
      <c r="G26" s="121">
        <v>5</v>
      </c>
      <c r="H26" s="121">
        <v>5</v>
      </c>
      <c r="I26" s="270">
        <f t="shared" si="0"/>
        <v>5</v>
      </c>
      <c r="J26" s="121">
        <v>5</v>
      </c>
      <c r="K26" s="121">
        <v>5</v>
      </c>
      <c r="L26" s="121">
        <v>5</v>
      </c>
      <c r="M26" s="121">
        <v>5</v>
      </c>
      <c r="N26" s="121">
        <v>5</v>
      </c>
      <c r="O26" s="270">
        <f t="shared" si="1"/>
        <v>5</v>
      </c>
      <c r="P26" s="121">
        <v>5</v>
      </c>
      <c r="Q26" s="121">
        <v>5</v>
      </c>
      <c r="R26" s="121">
        <v>5</v>
      </c>
      <c r="S26" s="121">
        <v>5</v>
      </c>
      <c r="T26" s="121">
        <v>5</v>
      </c>
      <c r="U26" s="270">
        <f t="shared" si="2"/>
        <v>5</v>
      </c>
      <c r="V26" s="121">
        <v>5</v>
      </c>
      <c r="W26" s="121">
        <v>5</v>
      </c>
      <c r="X26" s="121">
        <v>5</v>
      </c>
      <c r="Y26" s="121">
        <v>5</v>
      </c>
      <c r="Z26" s="121">
        <v>5</v>
      </c>
      <c r="AA26" s="270">
        <f t="shared" si="3"/>
        <v>5</v>
      </c>
      <c r="AB26" s="121">
        <v>5</v>
      </c>
      <c r="AC26" s="121">
        <v>5</v>
      </c>
      <c r="AD26" s="121">
        <v>5</v>
      </c>
      <c r="AE26" s="121">
        <v>5</v>
      </c>
      <c r="AF26" s="121">
        <v>5</v>
      </c>
      <c r="AG26" s="270">
        <f t="shared" si="4"/>
        <v>5</v>
      </c>
      <c r="AH26" s="121">
        <v>5</v>
      </c>
      <c r="AI26" s="121">
        <v>5</v>
      </c>
      <c r="AJ26" s="121">
        <v>5</v>
      </c>
      <c r="AK26" s="121">
        <v>5</v>
      </c>
      <c r="AL26" s="121">
        <v>5</v>
      </c>
      <c r="AM26" s="270">
        <f t="shared" si="5"/>
        <v>5</v>
      </c>
    </row>
    <row r="27" spans="1:39" x14ac:dyDescent="0.3">
      <c r="A27" s="278" t="str">
        <f>'STUDENT DETAILS'!A28</f>
        <v/>
      </c>
      <c r="B27" s="278" t="str">
        <f>IF(ISNUMBER('STUDENT DETAILS'!D28),('STUDENT DETAILS'!D28),"")</f>
        <v/>
      </c>
      <c r="C27" s="279" t="str">
        <f>PWT!C27</f>
        <v/>
      </c>
      <c r="D27" s="121">
        <v>5</v>
      </c>
      <c r="E27" s="121">
        <v>5</v>
      </c>
      <c r="F27" s="121">
        <v>5</v>
      </c>
      <c r="G27" s="121">
        <v>5</v>
      </c>
      <c r="H27" s="121">
        <v>5</v>
      </c>
      <c r="I27" s="270">
        <f t="shared" si="0"/>
        <v>5</v>
      </c>
      <c r="J27" s="121">
        <v>5</v>
      </c>
      <c r="K27" s="121">
        <v>5</v>
      </c>
      <c r="L27" s="121">
        <v>5</v>
      </c>
      <c r="M27" s="121">
        <v>5</v>
      </c>
      <c r="N27" s="121">
        <v>5</v>
      </c>
      <c r="O27" s="270">
        <f t="shared" si="1"/>
        <v>5</v>
      </c>
      <c r="P27" s="121">
        <v>5</v>
      </c>
      <c r="Q27" s="121">
        <v>5</v>
      </c>
      <c r="R27" s="121">
        <v>5</v>
      </c>
      <c r="S27" s="121">
        <v>5</v>
      </c>
      <c r="T27" s="121">
        <v>5</v>
      </c>
      <c r="U27" s="270">
        <f t="shared" si="2"/>
        <v>5</v>
      </c>
      <c r="V27" s="121">
        <v>5</v>
      </c>
      <c r="W27" s="121">
        <v>5</v>
      </c>
      <c r="X27" s="121">
        <v>5</v>
      </c>
      <c r="Y27" s="121">
        <v>5</v>
      </c>
      <c r="Z27" s="121">
        <v>5</v>
      </c>
      <c r="AA27" s="270">
        <f t="shared" si="3"/>
        <v>5</v>
      </c>
      <c r="AB27" s="121">
        <v>5</v>
      </c>
      <c r="AC27" s="121">
        <v>5</v>
      </c>
      <c r="AD27" s="121">
        <v>5</v>
      </c>
      <c r="AE27" s="121">
        <v>5</v>
      </c>
      <c r="AF27" s="121">
        <v>5</v>
      </c>
      <c r="AG27" s="270">
        <f t="shared" si="4"/>
        <v>5</v>
      </c>
      <c r="AH27" s="121">
        <v>5</v>
      </c>
      <c r="AI27" s="121">
        <v>5</v>
      </c>
      <c r="AJ27" s="121">
        <v>5</v>
      </c>
      <c r="AK27" s="121">
        <v>5</v>
      </c>
      <c r="AL27" s="121">
        <v>5</v>
      </c>
      <c r="AM27" s="270">
        <f t="shared" si="5"/>
        <v>5</v>
      </c>
    </row>
    <row r="28" spans="1:39" x14ac:dyDescent="0.3">
      <c r="A28" s="278" t="str">
        <f>'STUDENT DETAILS'!A29</f>
        <v/>
      </c>
      <c r="B28" s="278" t="str">
        <f>IF(ISNUMBER('STUDENT DETAILS'!D29),('STUDENT DETAILS'!D29),"")</f>
        <v/>
      </c>
      <c r="C28" s="279" t="str">
        <f>PWT!C28</f>
        <v/>
      </c>
      <c r="D28" s="121">
        <v>5</v>
      </c>
      <c r="E28" s="121">
        <v>5</v>
      </c>
      <c r="F28" s="121">
        <v>5</v>
      </c>
      <c r="G28" s="121">
        <v>5</v>
      </c>
      <c r="H28" s="121">
        <v>5</v>
      </c>
      <c r="I28" s="270">
        <f t="shared" si="0"/>
        <v>5</v>
      </c>
      <c r="J28" s="121">
        <v>5</v>
      </c>
      <c r="K28" s="121">
        <v>5</v>
      </c>
      <c r="L28" s="121">
        <v>5</v>
      </c>
      <c r="M28" s="121">
        <v>5</v>
      </c>
      <c r="N28" s="121">
        <v>5</v>
      </c>
      <c r="O28" s="270">
        <f t="shared" si="1"/>
        <v>5</v>
      </c>
      <c r="P28" s="121">
        <v>5</v>
      </c>
      <c r="Q28" s="121">
        <v>5</v>
      </c>
      <c r="R28" s="121">
        <v>5</v>
      </c>
      <c r="S28" s="121">
        <v>5</v>
      </c>
      <c r="T28" s="121">
        <v>5</v>
      </c>
      <c r="U28" s="270">
        <f t="shared" si="2"/>
        <v>5</v>
      </c>
      <c r="V28" s="121">
        <v>5</v>
      </c>
      <c r="W28" s="121">
        <v>5</v>
      </c>
      <c r="X28" s="121">
        <v>5</v>
      </c>
      <c r="Y28" s="121">
        <v>5</v>
      </c>
      <c r="Z28" s="121">
        <v>5</v>
      </c>
      <c r="AA28" s="270">
        <f t="shared" si="3"/>
        <v>5</v>
      </c>
      <c r="AB28" s="121">
        <v>5</v>
      </c>
      <c r="AC28" s="121">
        <v>5</v>
      </c>
      <c r="AD28" s="121">
        <v>5</v>
      </c>
      <c r="AE28" s="121">
        <v>5</v>
      </c>
      <c r="AF28" s="121">
        <v>5</v>
      </c>
      <c r="AG28" s="270">
        <f t="shared" si="4"/>
        <v>5</v>
      </c>
      <c r="AH28" s="121">
        <v>5</v>
      </c>
      <c r="AI28" s="121">
        <v>5</v>
      </c>
      <c r="AJ28" s="121">
        <v>5</v>
      </c>
      <c r="AK28" s="121">
        <v>5</v>
      </c>
      <c r="AL28" s="121">
        <v>5</v>
      </c>
      <c r="AM28" s="270">
        <f t="shared" si="5"/>
        <v>5</v>
      </c>
    </row>
    <row r="29" spans="1:39" x14ac:dyDescent="0.3">
      <c r="A29" s="278" t="str">
        <f>'STUDENT DETAILS'!A30</f>
        <v/>
      </c>
      <c r="B29" s="278" t="str">
        <f>IF(ISNUMBER('STUDENT DETAILS'!D30),('STUDENT DETAILS'!D30),"")</f>
        <v/>
      </c>
      <c r="C29" s="279" t="str">
        <f>PWT!C29</f>
        <v/>
      </c>
      <c r="D29" s="121">
        <v>5</v>
      </c>
      <c r="E29" s="121">
        <v>5</v>
      </c>
      <c r="F29" s="121">
        <v>5</v>
      </c>
      <c r="G29" s="121">
        <v>5</v>
      </c>
      <c r="H29" s="121">
        <v>5</v>
      </c>
      <c r="I29" s="270">
        <f t="shared" si="0"/>
        <v>5</v>
      </c>
      <c r="J29" s="121">
        <v>5</v>
      </c>
      <c r="K29" s="121">
        <v>5</v>
      </c>
      <c r="L29" s="121">
        <v>5</v>
      </c>
      <c r="M29" s="121">
        <v>5</v>
      </c>
      <c r="N29" s="121">
        <v>5</v>
      </c>
      <c r="O29" s="270">
        <f t="shared" si="1"/>
        <v>5</v>
      </c>
      <c r="P29" s="121">
        <v>5</v>
      </c>
      <c r="Q29" s="121">
        <v>5</v>
      </c>
      <c r="R29" s="121">
        <v>5</v>
      </c>
      <c r="S29" s="121">
        <v>5</v>
      </c>
      <c r="T29" s="121">
        <v>5</v>
      </c>
      <c r="U29" s="270">
        <f t="shared" si="2"/>
        <v>5</v>
      </c>
      <c r="V29" s="121">
        <v>5</v>
      </c>
      <c r="W29" s="121">
        <v>5</v>
      </c>
      <c r="X29" s="121">
        <v>5</v>
      </c>
      <c r="Y29" s="121">
        <v>5</v>
      </c>
      <c r="Z29" s="121">
        <v>5</v>
      </c>
      <c r="AA29" s="270">
        <f t="shared" si="3"/>
        <v>5</v>
      </c>
      <c r="AB29" s="121">
        <v>5</v>
      </c>
      <c r="AC29" s="121">
        <v>5</v>
      </c>
      <c r="AD29" s="121">
        <v>5</v>
      </c>
      <c r="AE29" s="121">
        <v>5</v>
      </c>
      <c r="AF29" s="121">
        <v>5</v>
      </c>
      <c r="AG29" s="270">
        <f t="shared" si="4"/>
        <v>5</v>
      </c>
      <c r="AH29" s="121">
        <v>5</v>
      </c>
      <c r="AI29" s="121">
        <v>5</v>
      </c>
      <c r="AJ29" s="121">
        <v>5</v>
      </c>
      <c r="AK29" s="121">
        <v>5</v>
      </c>
      <c r="AL29" s="121">
        <v>5</v>
      </c>
      <c r="AM29" s="270">
        <f t="shared" si="5"/>
        <v>5</v>
      </c>
    </row>
    <row r="30" spans="1:39" x14ac:dyDescent="0.3">
      <c r="A30" s="278" t="str">
        <f>'STUDENT DETAILS'!A31</f>
        <v/>
      </c>
      <c r="B30" s="278" t="str">
        <f>IF(ISNUMBER('STUDENT DETAILS'!D31),('STUDENT DETAILS'!D31),"")</f>
        <v/>
      </c>
      <c r="C30" s="279" t="str">
        <f>PWT!C30</f>
        <v/>
      </c>
      <c r="D30" s="121">
        <v>5</v>
      </c>
      <c r="E30" s="121">
        <v>5</v>
      </c>
      <c r="F30" s="121">
        <v>5</v>
      </c>
      <c r="G30" s="121">
        <v>5</v>
      </c>
      <c r="H30" s="121">
        <v>5</v>
      </c>
      <c r="I30" s="270">
        <f t="shared" si="0"/>
        <v>5</v>
      </c>
      <c r="J30" s="121">
        <v>5</v>
      </c>
      <c r="K30" s="121">
        <v>5</v>
      </c>
      <c r="L30" s="121">
        <v>5</v>
      </c>
      <c r="M30" s="121">
        <v>5</v>
      </c>
      <c r="N30" s="121">
        <v>5</v>
      </c>
      <c r="O30" s="270">
        <f t="shared" si="1"/>
        <v>5</v>
      </c>
      <c r="P30" s="121">
        <v>5</v>
      </c>
      <c r="Q30" s="121">
        <v>5</v>
      </c>
      <c r="R30" s="121">
        <v>5</v>
      </c>
      <c r="S30" s="121">
        <v>5</v>
      </c>
      <c r="T30" s="121">
        <v>5</v>
      </c>
      <c r="U30" s="270">
        <f t="shared" si="2"/>
        <v>5</v>
      </c>
      <c r="V30" s="121">
        <v>5</v>
      </c>
      <c r="W30" s="121">
        <v>5</v>
      </c>
      <c r="X30" s="121">
        <v>5</v>
      </c>
      <c r="Y30" s="121">
        <v>5</v>
      </c>
      <c r="Z30" s="121">
        <v>5</v>
      </c>
      <c r="AA30" s="270">
        <f t="shared" si="3"/>
        <v>5</v>
      </c>
      <c r="AB30" s="121">
        <v>5</v>
      </c>
      <c r="AC30" s="121">
        <v>5</v>
      </c>
      <c r="AD30" s="121">
        <v>5</v>
      </c>
      <c r="AE30" s="121">
        <v>5</v>
      </c>
      <c r="AF30" s="121">
        <v>5</v>
      </c>
      <c r="AG30" s="270">
        <f t="shared" si="4"/>
        <v>5</v>
      </c>
      <c r="AH30" s="121">
        <v>5</v>
      </c>
      <c r="AI30" s="121">
        <v>5</v>
      </c>
      <c r="AJ30" s="121">
        <v>5</v>
      </c>
      <c r="AK30" s="121">
        <v>5</v>
      </c>
      <c r="AL30" s="121">
        <v>5</v>
      </c>
      <c r="AM30" s="270">
        <f t="shared" si="5"/>
        <v>5</v>
      </c>
    </row>
    <row r="31" spans="1:39" x14ac:dyDescent="0.3">
      <c r="A31" s="278" t="str">
        <f>'STUDENT DETAILS'!A32</f>
        <v/>
      </c>
      <c r="B31" s="278" t="str">
        <f>IF(ISNUMBER('STUDENT DETAILS'!D32),('STUDENT DETAILS'!D32),"")</f>
        <v/>
      </c>
      <c r="C31" s="279" t="str">
        <f>PWT!C31</f>
        <v/>
      </c>
      <c r="D31" s="121">
        <v>5</v>
      </c>
      <c r="E31" s="121">
        <v>5</v>
      </c>
      <c r="F31" s="121">
        <v>5</v>
      </c>
      <c r="G31" s="121">
        <v>5</v>
      </c>
      <c r="H31" s="121">
        <v>5</v>
      </c>
      <c r="I31" s="270">
        <f t="shared" si="0"/>
        <v>5</v>
      </c>
      <c r="J31" s="121">
        <v>5</v>
      </c>
      <c r="K31" s="121">
        <v>5</v>
      </c>
      <c r="L31" s="121">
        <v>5</v>
      </c>
      <c r="M31" s="121">
        <v>5</v>
      </c>
      <c r="N31" s="121">
        <v>5</v>
      </c>
      <c r="O31" s="270">
        <f t="shared" si="1"/>
        <v>5</v>
      </c>
      <c r="P31" s="121">
        <v>5</v>
      </c>
      <c r="Q31" s="121">
        <v>5</v>
      </c>
      <c r="R31" s="121">
        <v>5</v>
      </c>
      <c r="S31" s="121">
        <v>5</v>
      </c>
      <c r="T31" s="121">
        <v>5</v>
      </c>
      <c r="U31" s="270">
        <f t="shared" si="2"/>
        <v>5</v>
      </c>
      <c r="V31" s="121">
        <v>5</v>
      </c>
      <c r="W31" s="121">
        <v>5</v>
      </c>
      <c r="X31" s="121">
        <v>5</v>
      </c>
      <c r="Y31" s="121">
        <v>5</v>
      </c>
      <c r="Z31" s="121">
        <v>5</v>
      </c>
      <c r="AA31" s="270">
        <f t="shared" si="3"/>
        <v>5</v>
      </c>
      <c r="AB31" s="121">
        <v>5</v>
      </c>
      <c r="AC31" s="121">
        <v>5</v>
      </c>
      <c r="AD31" s="121">
        <v>5</v>
      </c>
      <c r="AE31" s="121">
        <v>5</v>
      </c>
      <c r="AF31" s="121">
        <v>5</v>
      </c>
      <c r="AG31" s="270">
        <f t="shared" si="4"/>
        <v>5</v>
      </c>
      <c r="AH31" s="121">
        <v>5</v>
      </c>
      <c r="AI31" s="121">
        <v>5</v>
      </c>
      <c r="AJ31" s="121">
        <v>5</v>
      </c>
      <c r="AK31" s="121">
        <v>5</v>
      </c>
      <c r="AL31" s="121">
        <v>5</v>
      </c>
      <c r="AM31" s="270">
        <f t="shared" si="5"/>
        <v>5</v>
      </c>
    </row>
    <row r="32" spans="1:39" x14ac:dyDescent="0.3">
      <c r="A32" s="278" t="str">
        <f>'STUDENT DETAILS'!A33</f>
        <v/>
      </c>
      <c r="B32" s="278" t="str">
        <f>IF(ISNUMBER('STUDENT DETAILS'!D33),('STUDENT DETAILS'!D33),"")</f>
        <v/>
      </c>
      <c r="C32" s="279" t="str">
        <f>PWT!C32</f>
        <v/>
      </c>
      <c r="D32" s="121">
        <v>5</v>
      </c>
      <c r="E32" s="121">
        <v>5</v>
      </c>
      <c r="F32" s="121">
        <v>5</v>
      </c>
      <c r="G32" s="121">
        <v>5</v>
      </c>
      <c r="H32" s="121">
        <v>5</v>
      </c>
      <c r="I32" s="270">
        <f t="shared" si="0"/>
        <v>5</v>
      </c>
      <c r="J32" s="121">
        <v>5</v>
      </c>
      <c r="K32" s="121">
        <v>5</v>
      </c>
      <c r="L32" s="121">
        <v>5</v>
      </c>
      <c r="M32" s="121">
        <v>5</v>
      </c>
      <c r="N32" s="121">
        <v>5</v>
      </c>
      <c r="O32" s="270">
        <f t="shared" si="1"/>
        <v>5</v>
      </c>
      <c r="P32" s="121">
        <v>5</v>
      </c>
      <c r="Q32" s="121">
        <v>5</v>
      </c>
      <c r="R32" s="121">
        <v>5</v>
      </c>
      <c r="S32" s="121">
        <v>5</v>
      </c>
      <c r="T32" s="121">
        <v>5</v>
      </c>
      <c r="U32" s="270">
        <f t="shared" si="2"/>
        <v>5</v>
      </c>
      <c r="V32" s="121">
        <v>5</v>
      </c>
      <c r="W32" s="121">
        <v>5</v>
      </c>
      <c r="X32" s="121">
        <v>5</v>
      </c>
      <c r="Y32" s="121">
        <v>5</v>
      </c>
      <c r="Z32" s="121">
        <v>5</v>
      </c>
      <c r="AA32" s="270">
        <f t="shared" si="3"/>
        <v>5</v>
      </c>
      <c r="AB32" s="121">
        <v>5</v>
      </c>
      <c r="AC32" s="121">
        <v>5</v>
      </c>
      <c r="AD32" s="121">
        <v>5</v>
      </c>
      <c r="AE32" s="121">
        <v>5</v>
      </c>
      <c r="AF32" s="121">
        <v>5</v>
      </c>
      <c r="AG32" s="270">
        <f t="shared" si="4"/>
        <v>5</v>
      </c>
      <c r="AH32" s="121">
        <v>5</v>
      </c>
      <c r="AI32" s="121">
        <v>5</v>
      </c>
      <c r="AJ32" s="121">
        <v>5</v>
      </c>
      <c r="AK32" s="121">
        <v>5</v>
      </c>
      <c r="AL32" s="121">
        <v>5</v>
      </c>
      <c r="AM32" s="270">
        <f t="shared" si="5"/>
        <v>5</v>
      </c>
    </row>
    <row r="33" spans="1:39" x14ac:dyDescent="0.3">
      <c r="A33" s="278" t="str">
        <f>'STUDENT DETAILS'!A34</f>
        <v/>
      </c>
      <c r="B33" s="278" t="str">
        <f>IF(ISNUMBER('STUDENT DETAILS'!D34),('STUDENT DETAILS'!D34),"")</f>
        <v/>
      </c>
      <c r="C33" s="279" t="str">
        <f>PWT!C33</f>
        <v/>
      </c>
      <c r="D33" s="121">
        <v>5</v>
      </c>
      <c r="E33" s="121">
        <v>5</v>
      </c>
      <c r="F33" s="121">
        <v>5</v>
      </c>
      <c r="G33" s="121">
        <v>5</v>
      </c>
      <c r="H33" s="121">
        <v>5</v>
      </c>
      <c r="I33" s="270">
        <f t="shared" si="0"/>
        <v>5</v>
      </c>
      <c r="J33" s="121">
        <v>5</v>
      </c>
      <c r="K33" s="121">
        <v>5</v>
      </c>
      <c r="L33" s="121">
        <v>5</v>
      </c>
      <c r="M33" s="121">
        <v>5</v>
      </c>
      <c r="N33" s="121">
        <v>5</v>
      </c>
      <c r="O33" s="270">
        <f t="shared" si="1"/>
        <v>5</v>
      </c>
      <c r="P33" s="121">
        <v>5</v>
      </c>
      <c r="Q33" s="121">
        <v>5</v>
      </c>
      <c r="R33" s="121">
        <v>5</v>
      </c>
      <c r="S33" s="121">
        <v>5</v>
      </c>
      <c r="T33" s="121">
        <v>5</v>
      </c>
      <c r="U33" s="270">
        <f t="shared" si="2"/>
        <v>5</v>
      </c>
      <c r="V33" s="121">
        <v>5</v>
      </c>
      <c r="W33" s="121">
        <v>5</v>
      </c>
      <c r="X33" s="121">
        <v>5</v>
      </c>
      <c r="Y33" s="121">
        <v>5</v>
      </c>
      <c r="Z33" s="121">
        <v>5</v>
      </c>
      <c r="AA33" s="270">
        <f t="shared" si="3"/>
        <v>5</v>
      </c>
      <c r="AB33" s="121">
        <v>5</v>
      </c>
      <c r="AC33" s="121">
        <v>5</v>
      </c>
      <c r="AD33" s="121">
        <v>5</v>
      </c>
      <c r="AE33" s="121">
        <v>5</v>
      </c>
      <c r="AF33" s="121">
        <v>5</v>
      </c>
      <c r="AG33" s="270">
        <f t="shared" si="4"/>
        <v>5</v>
      </c>
      <c r="AH33" s="121">
        <v>5</v>
      </c>
      <c r="AI33" s="121">
        <v>5</v>
      </c>
      <c r="AJ33" s="121">
        <v>5</v>
      </c>
      <c r="AK33" s="121">
        <v>5</v>
      </c>
      <c r="AL33" s="121">
        <v>5</v>
      </c>
      <c r="AM33" s="270">
        <f t="shared" si="5"/>
        <v>5</v>
      </c>
    </row>
    <row r="34" spans="1:39" x14ac:dyDescent="0.3">
      <c r="A34" s="278" t="str">
        <f>'STUDENT DETAILS'!A35</f>
        <v/>
      </c>
      <c r="B34" s="278" t="str">
        <f>IF(ISNUMBER('STUDENT DETAILS'!D35),('STUDENT DETAILS'!D35),"")</f>
        <v/>
      </c>
      <c r="C34" s="279" t="str">
        <f>PWT!C34</f>
        <v/>
      </c>
      <c r="D34" s="121">
        <v>5</v>
      </c>
      <c r="E34" s="121">
        <v>5</v>
      </c>
      <c r="F34" s="121">
        <v>5</v>
      </c>
      <c r="G34" s="121">
        <v>5</v>
      </c>
      <c r="H34" s="121">
        <v>5</v>
      </c>
      <c r="I34" s="270">
        <f t="shared" si="0"/>
        <v>5</v>
      </c>
      <c r="J34" s="121">
        <v>5</v>
      </c>
      <c r="K34" s="121">
        <v>5</v>
      </c>
      <c r="L34" s="121">
        <v>5</v>
      </c>
      <c r="M34" s="121">
        <v>5</v>
      </c>
      <c r="N34" s="121">
        <v>5</v>
      </c>
      <c r="O34" s="270">
        <f t="shared" si="1"/>
        <v>5</v>
      </c>
      <c r="P34" s="121">
        <v>5</v>
      </c>
      <c r="Q34" s="121">
        <v>5</v>
      </c>
      <c r="R34" s="121">
        <v>5</v>
      </c>
      <c r="S34" s="121">
        <v>5</v>
      </c>
      <c r="T34" s="121">
        <v>5</v>
      </c>
      <c r="U34" s="270">
        <f t="shared" si="2"/>
        <v>5</v>
      </c>
      <c r="V34" s="121">
        <v>5</v>
      </c>
      <c r="W34" s="121">
        <v>5</v>
      </c>
      <c r="X34" s="121">
        <v>5</v>
      </c>
      <c r="Y34" s="121">
        <v>5</v>
      </c>
      <c r="Z34" s="121">
        <v>5</v>
      </c>
      <c r="AA34" s="270">
        <f t="shared" si="3"/>
        <v>5</v>
      </c>
      <c r="AB34" s="121">
        <v>5</v>
      </c>
      <c r="AC34" s="121">
        <v>5</v>
      </c>
      <c r="AD34" s="121">
        <v>5</v>
      </c>
      <c r="AE34" s="121">
        <v>5</v>
      </c>
      <c r="AF34" s="121">
        <v>5</v>
      </c>
      <c r="AG34" s="270">
        <f t="shared" si="4"/>
        <v>5</v>
      </c>
      <c r="AH34" s="121">
        <v>5</v>
      </c>
      <c r="AI34" s="121">
        <v>5</v>
      </c>
      <c r="AJ34" s="121">
        <v>5</v>
      </c>
      <c r="AK34" s="121">
        <v>5</v>
      </c>
      <c r="AL34" s="121">
        <v>5</v>
      </c>
      <c r="AM34" s="270">
        <f t="shared" si="5"/>
        <v>5</v>
      </c>
    </row>
    <row r="35" spans="1:39" x14ac:dyDescent="0.3">
      <c r="A35" s="278" t="str">
        <f>'STUDENT DETAILS'!A36</f>
        <v/>
      </c>
      <c r="B35" s="278" t="str">
        <f>IF(ISNUMBER('STUDENT DETAILS'!D36),('STUDENT DETAILS'!D36),"")</f>
        <v/>
      </c>
      <c r="C35" s="279" t="str">
        <f>PWT!C35</f>
        <v/>
      </c>
      <c r="D35" s="121">
        <v>5</v>
      </c>
      <c r="E35" s="121">
        <v>5</v>
      </c>
      <c r="F35" s="121">
        <v>5</v>
      </c>
      <c r="G35" s="121">
        <v>5</v>
      </c>
      <c r="H35" s="121">
        <v>5</v>
      </c>
      <c r="I35" s="270">
        <f t="shared" si="0"/>
        <v>5</v>
      </c>
      <c r="J35" s="121">
        <v>5</v>
      </c>
      <c r="K35" s="121">
        <v>5</v>
      </c>
      <c r="L35" s="121">
        <v>5</v>
      </c>
      <c r="M35" s="121">
        <v>5</v>
      </c>
      <c r="N35" s="121">
        <v>5</v>
      </c>
      <c r="O35" s="270">
        <f t="shared" si="1"/>
        <v>5</v>
      </c>
      <c r="P35" s="121">
        <v>5</v>
      </c>
      <c r="Q35" s="121">
        <v>5</v>
      </c>
      <c r="R35" s="121">
        <v>5</v>
      </c>
      <c r="S35" s="121">
        <v>5</v>
      </c>
      <c r="T35" s="121">
        <v>5</v>
      </c>
      <c r="U35" s="270">
        <f t="shared" si="2"/>
        <v>5</v>
      </c>
      <c r="V35" s="121">
        <v>5</v>
      </c>
      <c r="W35" s="121">
        <v>5</v>
      </c>
      <c r="X35" s="121">
        <v>5</v>
      </c>
      <c r="Y35" s="121">
        <v>5</v>
      </c>
      <c r="Z35" s="121">
        <v>5</v>
      </c>
      <c r="AA35" s="270">
        <f t="shared" si="3"/>
        <v>5</v>
      </c>
      <c r="AB35" s="121">
        <v>5</v>
      </c>
      <c r="AC35" s="121">
        <v>5</v>
      </c>
      <c r="AD35" s="121">
        <v>5</v>
      </c>
      <c r="AE35" s="121">
        <v>5</v>
      </c>
      <c r="AF35" s="121">
        <v>5</v>
      </c>
      <c r="AG35" s="270">
        <f t="shared" si="4"/>
        <v>5</v>
      </c>
      <c r="AH35" s="121">
        <v>5</v>
      </c>
      <c r="AI35" s="121">
        <v>5</v>
      </c>
      <c r="AJ35" s="121">
        <v>5</v>
      </c>
      <c r="AK35" s="121">
        <v>5</v>
      </c>
      <c r="AL35" s="121">
        <v>5</v>
      </c>
      <c r="AM35" s="270">
        <f t="shared" si="5"/>
        <v>5</v>
      </c>
    </row>
    <row r="36" spans="1:39" x14ac:dyDescent="0.3">
      <c r="A36" s="278" t="str">
        <f>'STUDENT DETAILS'!A37</f>
        <v/>
      </c>
      <c r="B36" s="278" t="str">
        <f>IF(ISNUMBER('STUDENT DETAILS'!D37),('STUDENT DETAILS'!D37),"")</f>
        <v/>
      </c>
      <c r="C36" s="279" t="str">
        <f>PWT!C36</f>
        <v/>
      </c>
      <c r="D36" s="121">
        <v>5</v>
      </c>
      <c r="E36" s="121">
        <v>5</v>
      </c>
      <c r="F36" s="121">
        <v>5</v>
      </c>
      <c r="G36" s="121">
        <v>5</v>
      </c>
      <c r="H36" s="121">
        <v>5</v>
      </c>
      <c r="I36" s="270">
        <f t="shared" si="0"/>
        <v>5</v>
      </c>
      <c r="J36" s="121">
        <v>5</v>
      </c>
      <c r="K36" s="121">
        <v>5</v>
      </c>
      <c r="L36" s="121">
        <v>5</v>
      </c>
      <c r="M36" s="121">
        <v>5</v>
      </c>
      <c r="N36" s="121">
        <v>5</v>
      </c>
      <c r="O36" s="270">
        <f t="shared" si="1"/>
        <v>5</v>
      </c>
      <c r="P36" s="121">
        <v>5</v>
      </c>
      <c r="Q36" s="121">
        <v>5</v>
      </c>
      <c r="R36" s="121">
        <v>5</v>
      </c>
      <c r="S36" s="121">
        <v>5</v>
      </c>
      <c r="T36" s="121">
        <v>5</v>
      </c>
      <c r="U36" s="270">
        <f t="shared" si="2"/>
        <v>5</v>
      </c>
      <c r="V36" s="121">
        <v>5</v>
      </c>
      <c r="W36" s="121">
        <v>5</v>
      </c>
      <c r="X36" s="121">
        <v>5</v>
      </c>
      <c r="Y36" s="121">
        <v>5</v>
      </c>
      <c r="Z36" s="121">
        <v>5</v>
      </c>
      <c r="AA36" s="270">
        <f t="shared" si="3"/>
        <v>5</v>
      </c>
      <c r="AB36" s="121">
        <v>5</v>
      </c>
      <c r="AC36" s="121">
        <v>5</v>
      </c>
      <c r="AD36" s="121">
        <v>5</v>
      </c>
      <c r="AE36" s="121">
        <v>5</v>
      </c>
      <c r="AF36" s="121">
        <v>5</v>
      </c>
      <c r="AG36" s="270">
        <f t="shared" si="4"/>
        <v>5</v>
      </c>
      <c r="AH36" s="121">
        <v>5</v>
      </c>
      <c r="AI36" s="121">
        <v>5</v>
      </c>
      <c r="AJ36" s="121">
        <v>5</v>
      </c>
      <c r="AK36" s="121">
        <v>5</v>
      </c>
      <c r="AL36" s="121">
        <v>5</v>
      </c>
      <c r="AM36" s="270">
        <f t="shared" si="5"/>
        <v>5</v>
      </c>
    </row>
    <row r="37" spans="1:39" x14ac:dyDescent="0.3">
      <c r="A37" s="278" t="str">
        <f>'STUDENT DETAILS'!A38</f>
        <v/>
      </c>
      <c r="B37" s="278" t="str">
        <f>IF(ISNUMBER('STUDENT DETAILS'!D38),('STUDENT DETAILS'!D38),"")</f>
        <v/>
      </c>
      <c r="C37" s="279" t="str">
        <f>PWT!C37</f>
        <v/>
      </c>
      <c r="D37" s="121">
        <v>5</v>
      </c>
      <c r="E37" s="121">
        <v>5</v>
      </c>
      <c r="F37" s="121">
        <v>5</v>
      </c>
      <c r="G37" s="121">
        <v>5</v>
      </c>
      <c r="H37" s="121">
        <v>5</v>
      </c>
      <c r="I37" s="270">
        <f t="shared" si="0"/>
        <v>5</v>
      </c>
      <c r="J37" s="121">
        <v>5</v>
      </c>
      <c r="K37" s="121">
        <v>5</v>
      </c>
      <c r="L37" s="121">
        <v>5</v>
      </c>
      <c r="M37" s="121">
        <v>5</v>
      </c>
      <c r="N37" s="121">
        <v>5</v>
      </c>
      <c r="O37" s="270">
        <f t="shared" si="1"/>
        <v>5</v>
      </c>
      <c r="P37" s="121">
        <v>5</v>
      </c>
      <c r="Q37" s="121">
        <v>5</v>
      </c>
      <c r="R37" s="121">
        <v>5</v>
      </c>
      <c r="S37" s="121">
        <v>5</v>
      </c>
      <c r="T37" s="121">
        <v>5</v>
      </c>
      <c r="U37" s="270">
        <f t="shared" si="2"/>
        <v>5</v>
      </c>
      <c r="V37" s="121">
        <v>5</v>
      </c>
      <c r="W37" s="121">
        <v>5</v>
      </c>
      <c r="X37" s="121">
        <v>5</v>
      </c>
      <c r="Y37" s="121">
        <v>5</v>
      </c>
      <c r="Z37" s="121">
        <v>5</v>
      </c>
      <c r="AA37" s="270">
        <f t="shared" si="3"/>
        <v>5</v>
      </c>
      <c r="AB37" s="121">
        <v>5</v>
      </c>
      <c r="AC37" s="121">
        <v>5</v>
      </c>
      <c r="AD37" s="121">
        <v>5</v>
      </c>
      <c r="AE37" s="121">
        <v>5</v>
      </c>
      <c r="AF37" s="121">
        <v>5</v>
      </c>
      <c r="AG37" s="270">
        <f t="shared" si="4"/>
        <v>5</v>
      </c>
      <c r="AH37" s="121">
        <v>5</v>
      </c>
      <c r="AI37" s="121">
        <v>5</v>
      </c>
      <c r="AJ37" s="121">
        <v>5</v>
      </c>
      <c r="AK37" s="121">
        <v>5</v>
      </c>
      <c r="AL37" s="121">
        <v>5</v>
      </c>
      <c r="AM37" s="270">
        <f t="shared" si="5"/>
        <v>5</v>
      </c>
    </row>
    <row r="38" spans="1:39" x14ac:dyDescent="0.3">
      <c r="A38" s="278" t="str">
        <f>'STUDENT DETAILS'!A39</f>
        <v/>
      </c>
      <c r="B38" s="278" t="str">
        <f>IF(ISNUMBER('STUDENT DETAILS'!D39),('STUDENT DETAILS'!D39),"")</f>
        <v/>
      </c>
      <c r="C38" s="279" t="str">
        <f>PWT!C38</f>
        <v/>
      </c>
      <c r="D38" s="121">
        <v>5</v>
      </c>
      <c r="E38" s="121">
        <v>5</v>
      </c>
      <c r="F38" s="121">
        <v>5</v>
      </c>
      <c r="G38" s="121">
        <v>5</v>
      </c>
      <c r="H38" s="121">
        <v>5</v>
      </c>
      <c r="I38" s="270">
        <f t="shared" si="0"/>
        <v>5</v>
      </c>
      <c r="J38" s="121">
        <v>5</v>
      </c>
      <c r="K38" s="121">
        <v>5</v>
      </c>
      <c r="L38" s="121">
        <v>5</v>
      </c>
      <c r="M38" s="121">
        <v>5</v>
      </c>
      <c r="N38" s="121">
        <v>5</v>
      </c>
      <c r="O38" s="270">
        <f t="shared" si="1"/>
        <v>5</v>
      </c>
      <c r="P38" s="121">
        <v>5</v>
      </c>
      <c r="Q38" s="121">
        <v>5</v>
      </c>
      <c r="R38" s="121">
        <v>5</v>
      </c>
      <c r="S38" s="121">
        <v>5</v>
      </c>
      <c r="T38" s="121">
        <v>5</v>
      </c>
      <c r="U38" s="270">
        <f t="shared" si="2"/>
        <v>5</v>
      </c>
      <c r="V38" s="121">
        <v>5</v>
      </c>
      <c r="W38" s="121">
        <v>5</v>
      </c>
      <c r="X38" s="121">
        <v>5</v>
      </c>
      <c r="Y38" s="121">
        <v>5</v>
      </c>
      <c r="Z38" s="121">
        <v>5</v>
      </c>
      <c r="AA38" s="270">
        <f t="shared" si="3"/>
        <v>5</v>
      </c>
      <c r="AB38" s="121">
        <v>5</v>
      </c>
      <c r="AC38" s="121">
        <v>5</v>
      </c>
      <c r="AD38" s="121">
        <v>5</v>
      </c>
      <c r="AE38" s="121">
        <v>5</v>
      </c>
      <c r="AF38" s="121">
        <v>5</v>
      </c>
      <c r="AG38" s="270">
        <f t="shared" si="4"/>
        <v>5</v>
      </c>
      <c r="AH38" s="121">
        <v>5</v>
      </c>
      <c r="AI38" s="121">
        <v>5</v>
      </c>
      <c r="AJ38" s="121">
        <v>5</v>
      </c>
      <c r="AK38" s="121">
        <v>5</v>
      </c>
      <c r="AL38" s="121">
        <v>5</v>
      </c>
      <c r="AM38" s="270">
        <f t="shared" si="5"/>
        <v>5</v>
      </c>
    </row>
    <row r="39" spans="1:39" x14ac:dyDescent="0.3">
      <c r="A39" s="278" t="str">
        <f>'STUDENT DETAILS'!A40</f>
        <v/>
      </c>
      <c r="B39" s="278" t="str">
        <f>IF(ISNUMBER('STUDENT DETAILS'!D40),('STUDENT DETAILS'!D40),"")</f>
        <v/>
      </c>
      <c r="C39" s="279" t="str">
        <f>PWT!C39</f>
        <v/>
      </c>
      <c r="D39" s="121">
        <v>5</v>
      </c>
      <c r="E39" s="121">
        <v>5</v>
      </c>
      <c r="F39" s="121">
        <v>5</v>
      </c>
      <c r="G39" s="121">
        <v>5</v>
      </c>
      <c r="H39" s="121">
        <v>5</v>
      </c>
      <c r="I39" s="270">
        <f t="shared" si="0"/>
        <v>5</v>
      </c>
      <c r="J39" s="121">
        <v>5</v>
      </c>
      <c r="K39" s="121">
        <v>5</v>
      </c>
      <c r="L39" s="121">
        <v>5</v>
      </c>
      <c r="M39" s="121">
        <v>5</v>
      </c>
      <c r="N39" s="121">
        <v>5</v>
      </c>
      <c r="O39" s="270">
        <f t="shared" si="1"/>
        <v>5</v>
      </c>
      <c r="P39" s="121">
        <v>5</v>
      </c>
      <c r="Q39" s="121">
        <v>5</v>
      </c>
      <c r="R39" s="121">
        <v>5</v>
      </c>
      <c r="S39" s="121">
        <v>5</v>
      </c>
      <c r="T39" s="121">
        <v>5</v>
      </c>
      <c r="U39" s="270">
        <f t="shared" si="2"/>
        <v>5</v>
      </c>
      <c r="V39" s="121">
        <v>5</v>
      </c>
      <c r="W39" s="121">
        <v>5</v>
      </c>
      <c r="X39" s="121">
        <v>5</v>
      </c>
      <c r="Y39" s="121">
        <v>5</v>
      </c>
      <c r="Z39" s="121">
        <v>5</v>
      </c>
      <c r="AA39" s="270">
        <f t="shared" si="3"/>
        <v>5</v>
      </c>
      <c r="AB39" s="121">
        <v>5</v>
      </c>
      <c r="AC39" s="121">
        <v>5</v>
      </c>
      <c r="AD39" s="121">
        <v>5</v>
      </c>
      <c r="AE39" s="121">
        <v>5</v>
      </c>
      <c r="AF39" s="121">
        <v>5</v>
      </c>
      <c r="AG39" s="270">
        <f t="shared" si="4"/>
        <v>5</v>
      </c>
      <c r="AH39" s="121">
        <v>5</v>
      </c>
      <c r="AI39" s="121">
        <v>5</v>
      </c>
      <c r="AJ39" s="121">
        <v>5</v>
      </c>
      <c r="AK39" s="121">
        <v>5</v>
      </c>
      <c r="AL39" s="121">
        <v>5</v>
      </c>
      <c r="AM39" s="270">
        <f t="shared" si="5"/>
        <v>5</v>
      </c>
    </row>
    <row r="40" spans="1:39" x14ac:dyDescent="0.3">
      <c r="A40" s="278" t="str">
        <f>'STUDENT DETAILS'!A41</f>
        <v/>
      </c>
      <c r="B40" s="278" t="str">
        <f>IF(ISNUMBER('STUDENT DETAILS'!D41),('STUDENT DETAILS'!D41),"")</f>
        <v/>
      </c>
      <c r="C40" s="279" t="str">
        <f>PWT!C40</f>
        <v/>
      </c>
      <c r="D40" s="121">
        <v>5</v>
      </c>
      <c r="E40" s="121">
        <v>5</v>
      </c>
      <c r="F40" s="121">
        <v>5</v>
      </c>
      <c r="G40" s="121">
        <v>5</v>
      </c>
      <c r="H40" s="121">
        <v>5</v>
      </c>
      <c r="I40" s="270">
        <f t="shared" si="0"/>
        <v>5</v>
      </c>
      <c r="J40" s="121">
        <v>5</v>
      </c>
      <c r="K40" s="121">
        <v>5</v>
      </c>
      <c r="L40" s="121">
        <v>5</v>
      </c>
      <c r="M40" s="121">
        <v>5</v>
      </c>
      <c r="N40" s="121">
        <v>5</v>
      </c>
      <c r="O40" s="270">
        <f t="shared" si="1"/>
        <v>5</v>
      </c>
      <c r="P40" s="121">
        <v>5</v>
      </c>
      <c r="Q40" s="121">
        <v>5</v>
      </c>
      <c r="R40" s="121">
        <v>5</v>
      </c>
      <c r="S40" s="121">
        <v>5</v>
      </c>
      <c r="T40" s="121">
        <v>5</v>
      </c>
      <c r="U40" s="270">
        <f t="shared" si="2"/>
        <v>5</v>
      </c>
      <c r="V40" s="121">
        <v>5</v>
      </c>
      <c r="W40" s="121">
        <v>5</v>
      </c>
      <c r="X40" s="121">
        <v>5</v>
      </c>
      <c r="Y40" s="121">
        <v>5</v>
      </c>
      <c r="Z40" s="121">
        <v>5</v>
      </c>
      <c r="AA40" s="270">
        <f t="shared" si="3"/>
        <v>5</v>
      </c>
      <c r="AB40" s="121">
        <v>5</v>
      </c>
      <c r="AC40" s="121">
        <v>5</v>
      </c>
      <c r="AD40" s="121">
        <v>5</v>
      </c>
      <c r="AE40" s="121">
        <v>5</v>
      </c>
      <c r="AF40" s="121">
        <v>5</v>
      </c>
      <c r="AG40" s="270">
        <f t="shared" si="4"/>
        <v>5</v>
      </c>
      <c r="AH40" s="121">
        <v>5</v>
      </c>
      <c r="AI40" s="121">
        <v>5</v>
      </c>
      <c r="AJ40" s="121">
        <v>5</v>
      </c>
      <c r="AK40" s="121">
        <v>5</v>
      </c>
      <c r="AL40" s="121">
        <v>5</v>
      </c>
      <c r="AM40" s="270">
        <f t="shared" si="5"/>
        <v>5</v>
      </c>
    </row>
    <row r="41" spans="1:39" x14ac:dyDescent="0.3">
      <c r="A41" s="278" t="str">
        <f>'STUDENT DETAILS'!A42</f>
        <v/>
      </c>
      <c r="B41" s="278" t="str">
        <f>IF(ISNUMBER('STUDENT DETAILS'!D42),('STUDENT DETAILS'!D42),"")</f>
        <v/>
      </c>
      <c r="C41" s="279" t="str">
        <f>PWT!C41</f>
        <v/>
      </c>
      <c r="D41" s="121">
        <v>5</v>
      </c>
      <c r="E41" s="121">
        <v>5</v>
      </c>
      <c r="F41" s="121">
        <v>5</v>
      </c>
      <c r="G41" s="121">
        <v>5</v>
      </c>
      <c r="H41" s="121">
        <v>5</v>
      </c>
      <c r="I41" s="270">
        <f t="shared" si="0"/>
        <v>5</v>
      </c>
      <c r="J41" s="121">
        <v>5</v>
      </c>
      <c r="K41" s="121">
        <v>5</v>
      </c>
      <c r="L41" s="121">
        <v>5</v>
      </c>
      <c r="M41" s="121">
        <v>5</v>
      </c>
      <c r="N41" s="121">
        <v>5</v>
      </c>
      <c r="O41" s="270">
        <f t="shared" si="1"/>
        <v>5</v>
      </c>
      <c r="P41" s="121">
        <v>5</v>
      </c>
      <c r="Q41" s="121">
        <v>5</v>
      </c>
      <c r="R41" s="121">
        <v>5</v>
      </c>
      <c r="S41" s="121">
        <v>5</v>
      </c>
      <c r="T41" s="121">
        <v>5</v>
      </c>
      <c r="U41" s="270">
        <f t="shared" si="2"/>
        <v>5</v>
      </c>
      <c r="V41" s="121">
        <v>5</v>
      </c>
      <c r="W41" s="121">
        <v>5</v>
      </c>
      <c r="X41" s="121">
        <v>5</v>
      </c>
      <c r="Y41" s="121">
        <v>5</v>
      </c>
      <c r="Z41" s="121">
        <v>5</v>
      </c>
      <c r="AA41" s="270">
        <f t="shared" si="3"/>
        <v>5</v>
      </c>
      <c r="AB41" s="121">
        <v>5</v>
      </c>
      <c r="AC41" s="121">
        <v>5</v>
      </c>
      <c r="AD41" s="121">
        <v>5</v>
      </c>
      <c r="AE41" s="121">
        <v>5</v>
      </c>
      <c r="AF41" s="121">
        <v>5</v>
      </c>
      <c r="AG41" s="270">
        <f t="shared" si="4"/>
        <v>5</v>
      </c>
      <c r="AH41" s="121">
        <v>5</v>
      </c>
      <c r="AI41" s="121">
        <v>5</v>
      </c>
      <c r="AJ41" s="121">
        <v>5</v>
      </c>
      <c r="AK41" s="121">
        <v>5</v>
      </c>
      <c r="AL41" s="121">
        <v>5</v>
      </c>
      <c r="AM41" s="270">
        <f t="shared" si="5"/>
        <v>5</v>
      </c>
    </row>
    <row r="42" spans="1:39" x14ac:dyDescent="0.3">
      <c r="A42" s="278" t="str">
        <f>'STUDENT DETAILS'!A43</f>
        <v/>
      </c>
      <c r="B42" s="278" t="str">
        <f>IF(ISNUMBER('STUDENT DETAILS'!D43),('STUDENT DETAILS'!D43),"")</f>
        <v/>
      </c>
      <c r="C42" s="279" t="str">
        <f>PWT!C42</f>
        <v/>
      </c>
      <c r="D42" s="121">
        <v>5</v>
      </c>
      <c r="E42" s="121">
        <v>5</v>
      </c>
      <c r="F42" s="121">
        <v>5</v>
      </c>
      <c r="G42" s="121">
        <v>5</v>
      </c>
      <c r="H42" s="121">
        <v>5</v>
      </c>
      <c r="I42" s="270">
        <f t="shared" si="0"/>
        <v>5</v>
      </c>
      <c r="J42" s="121">
        <v>5</v>
      </c>
      <c r="K42" s="121">
        <v>5</v>
      </c>
      <c r="L42" s="121">
        <v>5</v>
      </c>
      <c r="M42" s="121">
        <v>5</v>
      </c>
      <c r="N42" s="121">
        <v>5</v>
      </c>
      <c r="O42" s="270">
        <f t="shared" si="1"/>
        <v>5</v>
      </c>
      <c r="P42" s="121">
        <v>5</v>
      </c>
      <c r="Q42" s="121">
        <v>5</v>
      </c>
      <c r="R42" s="121">
        <v>5</v>
      </c>
      <c r="S42" s="121">
        <v>5</v>
      </c>
      <c r="T42" s="121">
        <v>5</v>
      </c>
      <c r="U42" s="270">
        <f t="shared" si="2"/>
        <v>5</v>
      </c>
      <c r="V42" s="121">
        <v>5</v>
      </c>
      <c r="W42" s="121">
        <v>5</v>
      </c>
      <c r="X42" s="121">
        <v>5</v>
      </c>
      <c r="Y42" s="121">
        <v>5</v>
      </c>
      <c r="Z42" s="121">
        <v>5</v>
      </c>
      <c r="AA42" s="270">
        <f t="shared" si="3"/>
        <v>5</v>
      </c>
      <c r="AB42" s="121">
        <v>5</v>
      </c>
      <c r="AC42" s="121">
        <v>5</v>
      </c>
      <c r="AD42" s="121">
        <v>5</v>
      </c>
      <c r="AE42" s="121">
        <v>5</v>
      </c>
      <c r="AF42" s="121">
        <v>5</v>
      </c>
      <c r="AG42" s="270">
        <f t="shared" si="4"/>
        <v>5</v>
      </c>
      <c r="AH42" s="121">
        <v>5</v>
      </c>
      <c r="AI42" s="121">
        <v>5</v>
      </c>
      <c r="AJ42" s="121">
        <v>5</v>
      </c>
      <c r="AK42" s="121">
        <v>5</v>
      </c>
      <c r="AL42" s="121">
        <v>5</v>
      </c>
      <c r="AM42" s="270">
        <f t="shared" si="5"/>
        <v>5</v>
      </c>
    </row>
    <row r="43" spans="1:39" x14ac:dyDescent="0.3">
      <c r="A43" s="278" t="str">
        <f>'STUDENT DETAILS'!A44</f>
        <v/>
      </c>
      <c r="B43" s="278" t="str">
        <f>IF(ISNUMBER('STUDENT DETAILS'!D44),('STUDENT DETAILS'!D44),"")</f>
        <v/>
      </c>
      <c r="C43" s="279" t="str">
        <f>PWT!C43</f>
        <v/>
      </c>
      <c r="D43" s="121">
        <v>5</v>
      </c>
      <c r="E43" s="121">
        <v>5</v>
      </c>
      <c r="F43" s="121">
        <v>5</v>
      </c>
      <c r="G43" s="121">
        <v>5</v>
      </c>
      <c r="H43" s="121">
        <v>5</v>
      </c>
      <c r="I43" s="270">
        <f t="shared" si="0"/>
        <v>5</v>
      </c>
      <c r="J43" s="121">
        <v>5</v>
      </c>
      <c r="K43" s="121">
        <v>5</v>
      </c>
      <c r="L43" s="121">
        <v>5</v>
      </c>
      <c r="M43" s="121">
        <v>5</v>
      </c>
      <c r="N43" s="121">
        <v>5</v>
      </c>
      <c r="O43" s="270">
        <f t="shared" si="1"/>
        <v>5</v>
      </c>
      <c r="P43" s="121">
        <v>5</v>
      </c>
      <c r="Q43" s="121">
        <v>5</v>
      </c>
      <c r="R43" s="121">
        <v>5</v>
      </c>
      <c r="S43" s="121">
        <v>5</v>
      </c>
      <c r="T43" s="121">
        <v>5</v>
      </c>
      <c r="U43" s="270">
        <f t="shared" si="2"/>
        <v>5</v>
      </c>
      <c r="V43" s="121">
        <v>5</v>
      </c>
      <c r="W43" s="121">
        <v>5</v>
      </c>
      <c r="X43" s="121">
        <v>5</v>
      </c>
      <c r="Y43" s="121">
        <v>5</v>
      </c>
      <c r="Z43" s="121">
        <v>5</v>
      </c>
      <c r="AA43" s="270">
        <f t="shared" si="3"/>
        <v>5</v>
      </c>
      <c r="AB43" s="121">
        <v>5</v>
      </c>
      <c r="AC43" s="121">
        <v>5</v>
      </c>
      <c r="AD43" s="121">
        <v>5</v>
      </c>
      <c r="AE43" s="121">
        <v>5</v>
      </c>
      <c r="AF43" s="121">
        <v>5</v>
      </c>
      <c r="AG43" s="270">
        <f t="shared" si="4"/>
        <v>5</v>
      </c>
      <c r="AH43" s="121">
        <v>5</v>
      </c>
      <c r="AI43" s="121">
        <v>5</v>
      </c>
      <c r="AJ43" s="121">
        <v>5</v>
      </c>
      <c r="AK43" s="121">
        <v>5</v>
      </c>
      <c r="AL43" s="121">
        <v>5</v>
      </c>
      <c r="AM43" s="270">
        <f t="shared" si="5"/>
        <v>5</v>
      </c>
    </row>
    <row r="44" spans="1:39" x14ac:dyDescent="0.3">
      <c r="A44" s="278" t="str">
        <f>'STUDENT DETAILS'!A45</f>
        <v/>
      </c>
      <c r="B44" s="278" t="str">
        <f>IF(ISNUMBER('STUDENT DETAILS'!D45),('STUDENT DETAILS'!D45),"")</f>
        <v/>
      </c>
      <c r="C44" s="279" t="str">
        <f>PWT!C44</f>
        <v/>
      </c>
      <c r="D44" s="121"/>
      <c r="E44" s="121"/>
      <c r="F44" s="121"/>
      <c r="G44" s="121"/>
      <c r="H44" s="121"/>
      <c r="I44" s="270" t="str">
        <f t="shared" si="0"/>
        <v/>
      </c>
      <c r="J44" s="121"/>
      <c r="K44" s="121"/>
      <c r="L44" s="121"/>
      <c r="M44" s="121"/>
      <c r="N44" s="121"/>
      <c r="O44" s="270" t="str">
        <f t="shared" si="1"/>
        <v/>
      </c>
      <c r="P44" s="121"/>
      <c r="Q44" s="121"/>
      <c r="R44" s="121"/>
      <c r="S44" s="121"/>
      <c r="T44" s="121"/>
      <c r="U44" s="270" t="str">
        <f t="shared" si="2"/>
        <v/>
      </c>
      <c r="V44" s="121"/>
      <c r="W44" s="121"/>
      <c r="X44" s="121"/>
      <c r="Y44" s="121"/>
      <c r="Z44" s="121"/>
      <c r="AA44" s="270" t="str">
        <f t="shared" si="3"/>
        <v/>
      </c>
      <c r="AB44" s="121"/>
      <c r="AC44" s="121"/>
      <c r="AD44" s="121"/>
      <c r="AE44" s="121"/>
      <c r="AF44" s="121"/>
      <c r="AG44" s="270" t="str">
        <f t="shared" si="4"/>
        <v/>
      </c>
      <c r="AH44" s="121"/>
      <c r="AI44" s="121"/>
      <c r="AJ44" s="121"/>
      <c r="AK44" s="121"/>
      <c r="AL44" s="121"/>
      <c r="AM44" s="270" t="str">
        <f t="shared" si="5"/>
        <v/>
      </c>
    </row>
    <row r="45" spans="1:39" x14ac:dyDescent="0.3">
      <c r="A45" s="278" t="str">
        <f>'STUDENT DETAILS'!A46</f>
        <v/>
      </c>
      <c r="B45" s="278" t="str">
        <f>IF(ISNUMBER('STUDENT DETAILS'!D46),('STUDENT DETAILS'!D46),"")</f>
        <v/>
      </c>
      <c r="C45" s="279" t="str">
        <f>PWT!C45</f>
        <v/>
      </c>
      <c r="D45" s="121"/>
      <c r="E45" s="121"/>
      <c r="F45" s="121"/>
      <c r="G45" s="121"/>
      <c r="H45" s="121"/>
      <c r="I45" s="270" t="str">
        <f t="shared" si="0"/>
        <v/>
      </c>
      <c r="J45" s="121"/>
      <c r="K45" s="121"/>
      <c r="L45" s="121"/>
      <c r="M45" s="121"/>
      <c r="N45" s="121"/>
      <c r="O45" s="270" t="str">
        <f t="shared" si="1"/>
        <v/>
      </c>
      <c r="P45" s="121"/>
      <c r="Q45" s="121"/>
      <c r="R45" s="121"/>
      <c r="S45" s="121"/>
      <c r="T45" s="121"/>
      <c r="U45" s="270" t="str">
        <f t="shared" si="2"/>
        <v/>
      </c>
      <c r="V45" s="121"/>
      <c r="W45" s="121"/>
      <c r="X45" s="121"/>
      <c r="Y45" s="121"/>
      <c r="Z45" s="121"/>
      <c r="AA45" s="270" t="str">
        <f t="shared" si="3"/>
        <v/>
      </c>
      <c r="AB45" s="121"/>
      <c r="AC45" s="121"/>
      <c r="AD45" s="121"/>
      <c r="AE45" s="121"/>
      <c r="AF45" s="121"/>
      <c r="AG45" s="270" t="str">
        <f t="shared" si="4"/>
        <v/>
      </c>
      <c r="AH45" s="121"/>
      <c r="AI45" s="121"/>
      <c r="AJ45" s="121"/>
      <c r="AK45" s="121"/>
      <c r="AL45" s="121"/>
      <c r="AM45" s="270" t="str">
        <f t="shared" si="5"/>
        <v/>
      </c>
    </row>
    <row r="46" spans="1:39" x14ac:dyDescent="0.3">
      <c r="A46" s="278" t="str">
        <f>'STUDENT DETAILS'!A47</f>
        <v/>
      </c>
      <c r="B46" s="278" t="str">
        <f>IF(ISNUMBER('STUDENT DETAILS'!D47),('STUDENT DETAILS'!D47),"")</f>
        <v/>
      </c>
      <c r="C46" s="279" t="str">
        <f>PWT!C46</f>
        <v/>
      </c>
      <c r="D46" s="121"/>
      <c r="E46" s="121"/>
      <c r="F46" s="121"/>
      <c r="G46" s="121"/>
      <c r="H46" s="121"/>
      <c r="I46" s="270" t="str">
        <f t="shared" si="0"/>
        <v/>
      </c>
      <c r="J46" s="121"/>
      <c r="K46" s="121"/>
      <c r="L46" s="121"/>
      <c r="M46" s="121"/>
      <c r="N46" s="121"/>
      <c r="O46" s="270" t="str">
        <f t="shared" si="1"/>
        <v/>
      </c>
      <c r="P46" s="121"/>
      <c r="Q46" s="121"/>
      <c r="R46" s="121"/>
      <c r="S46" s="121"/>
      <c r="T46" s="121"/>
      <c r="U46" s="270" t="str">
        <f t="shared" si="2"/>
        <v/>
      </c>
      <c r="V46" s="121"/>
      <c r="W46" s="121"/>
      <c r="X46" s="121"/>
      <c r="Y46" s="121"/>
      <c r="Z46" s="121"/>
      <c r="AA46" s="270" t="str">
        <f t="shared" si="3"/>
        <v/>
      </c>
      <c r="AB46" s="121"/>
      <c r="AC46" s="121"/>
      <c r="AD46" s="121"/>
      <c r="AE46" s="121"/>
      <c r="AF46" s="121"/>
      <c r="AG46" s="270" t="str">
        <f t="shared" si="4"/>
        <v/>
      </c>
      <c r="AH46" s="121"/>
      <c r="AI46" s="121"/>
      <c r="AJ46" s="121"/>
      <c r="AK46" s="121"/>
      <c r="AL46" s="121"/>
      <c r="AM46" s="270" t="str">
        <f t="shared" si="5"/>
        <v/>
      </c>
    </row>
    <row r="47" spans="1:39" x14ac:dyDescent="0.3">
      <c r="A47" s="278" t="str">
        <f>'STUDENT DETAILS'!A48</f>
        <v/>
      </c>
      <c r="B47" s="278" t="str">
        <f>IF(ISNUMBER('STUDENT DETAILS'!D48),('STUDENT DETAILS'!D48),"")</f>
        <v/>
      </c>
      <c r="C47" s="279" t="str">
        <f>PWT!C47</f>
        <v/>
      </c>
      <c r="D47" s="121"/>
      <c r="E47" s="121"/>
      <c r="F47" s="121"/>
      <c r="G47" s="121"/>
      <c r="H47" s="121"/>
      <c r="I47" s="270" t="str">
        <f t="shared" si="0"/>
        <v/>
      </c>
      <c r="J47" s="121"/>
      <c r="K47" s="121"/>
      <c r="L47" s="121"/>
      <c r="M47" s="121"/>
      <c r="N47" s="121"/>
      <c r="O47" s="270" t="str">
        <f t="shared" si="1"/>
        <v/>
      </c>
      <c r="P47" s="121"/>
      <c r="Q47" s="121"/>
      <c r="R47" s="121"/>
      <c r="S47" s="121"/>
      <c r="T47" s="121"/>
      <c r="U47" s="270" t="str">
        <f t="shared" si="2"/>
        <v/>
      </c>
      <c r="V47" s="121"/>
      <c r="W47" s="121"/>
      <c r="X47" s="121"/>
      <c r="Y47" s="121"/>
      <c r="Z47" s="121"/>
      <c r="AA47" s="270" t="str">
        <f t="shared" si="3"/>
        <v/>
      </c>
      <c r="AB47" s="121"/>
      <c r="AC47" s="121"/>
      <c r="AD47" s="121"/>
      <c r="AE47" s="121"/>
      <c r="AF47" s="121"/>
      <c r="AG47" s="270" t="str">
        <f t="shared" si="4"/>
        <v/>
      </c>
      <c r="AH47" s="121"/>
      <c r="AI47" s="121"/>
      <c r="AJ47" s="121"/>
      <c r="AK47" s="121"/>
      <c r="AL47" s="121"/>
      <c r="AM47" s="270" t="str">
        <f t="shared" si="5"/>
        <v/>
      </c>
    </row>
    <row r="48" spans="1:39" x14ac:dyDescent="0.3">
      <c r="A48" s="280"/>
      <c r="B48" s="280"/>
      <c r="C48" s="120"/>
      <c r="D48" s="281"/>
      <c r="E48" s="281"/>
      <c r="F48" s="281"/>
      <c r="G48" s="281"/>
      <c r="H48" s="281"/>
      <c r="I48" s="281"/>
      <c r="J48" s="281"/>
      <c r="K48" s="281"/>
      <c r="L48" s="281"/>
      <c r="M48" s="281"/>
      <c r="N48" s="281"/>
      <c r="O48" s="281"/>
      <c r="P48" s="281"/>
      <c r="Q48" s="281"/>
      <c r="R48" s="281"/>
      <c r="S48" s="281"/>
      <c r="T48" s="281"/>
      <c r="U48" s="281"/>
    </row>
    <row r="49" spans="1:21" x14ac:dyDescent="0.3">
      <c r="A49" s="280"/>
      <c r="B49" s="280"/>
      <c r="C49" s="120"/>
      <c r="D49" s="282"/>
      <c r="E49" s="282"/>
      <c r="F49" s="282"/>
      <c r="G49" s="282"/>
      <c r="H49" s="282"/>
      <c r="I49" s="282"/>
      <c r="J49" s="282"/>
      <c r="K49" s="282"/>
      <c r="L49" s="282"/>
      <c r="M49" s="282"/>
      <c r="N49" s="282"/>
      <c r="O49" s="282"/>
      <c r="P49" s="282"/>
      <c r="Q49" s="282"/>
      <c r="R49" s="282"/>
      <c r="S49" s="282"/>
      <c r="T49" s="282"/>
      <c r="U49" s="282"/>
    </row>
    <row r="50" spans="1:21" x14ac:dyDescent="0.3">
      <c r="A50" s="280"/>
      <c r="B50" s="280"/>
      <c r="C50" s="120"/>
      <c r="D50" s="120"/>
      <c r="E50" s="120"/>
      <c r="F50" s="120"/>
      <c r="G50" s="120"/>
      <c r="H50" s="120"/>
      <c r="I50" s="120"/>
      <c r="J50" s="120"/>
      <c r="K50" s="120"/>
      <c r="L50" s="120"/>
      <c r="M50" s="282"/>
      <c r="N50" s="282"/>
      <c r="O50" s="282"/>
      <c r="P50" s="120"/>
      <c r="Q50" s="120"/>
      <c r="R50" s="120"/>
      <c r="S50" s="282"/>
      <c r="T50" s="282"/>
      <c r="U50" s="282"/>
    </row>
  </sheetData>
  <sheetProtection algorithmName="SHA-512" hashValue="ybFdhtsM1+KDOA+OneiLJHvbu4EPL2x8xyjbFYzqyfXzPDPpNpEK9yVBP4CO6eGzwoGLZnLibjuXg8/mat4GRA==" saltValue="i21tCqRsbqeoRr1uilEbZA==" spinCount="100000" sheet="1" objects="1" scenarios="1"/>
  <mergeCells count="15">
    <mergeCell ref="A4:A5"/>
    <mergeCell ref="B4:B5"/>
    <mergeCell ref="V3:AA3"/>
    <mergeCell ref="AB3:AG3"/>
    <mergeCell ref="A1:C3"/>
    <mergeCell ref="D3:I3"/>
    <mergeCell ref="J3:O3"/>
    <mergeCell ref="P3:U3"/>
    <mergeCell ref="AH3:AM3"/>
    <mergeCell ref="D2:O2"/>
    <mergeCell ref="D1:O1"/>
    <mergeCell ref="P1:AA1"/>
    <mergeCell ref="P2:AA2"/>
    <mergeCell ref="AB1:AM1"/>
    <mergeCell ref="AB2:AM2"/>
  </mergeCells>
  <conditionalFormatting sqref="A6:AM47">
    <cfRule type="expression" dxfId="5" priority="1">
      <formula>MOD(ROW(),2)=1</formula>
    </cfRule>
  </conditionalFormatting>
  <dataValidations count="1">
    <dataValidation type="decimal" allowBlank="1" showInputMessage="1" showErrorMessage="1" sqref="V6:AM47 D6:U48" xr:uid="{B52DDA3A-3F23-44F3-A9A1-FE1BD914164B}">
      <formula1>0</formula1>
      <formula2>D$4</formula2>
    </dataValidation>
  </dataValidations>
  <printOptions horizontalCentered="1"/>
  <pageMargins left="0.59055118110236227" right="0.35433070866141736" top="0.47244094488188981" bottom="0.43307086614173229" header="0.31496062992125984" footer="0.31496062992125984"/>
  <pageSetup paperSize="9" fitToHeight="3" orientation="portrait" r:id="rId1"/>
  <colBreaks count="2" manualBreakCount="2">
    <brk id="15" max="1048575" man="1"/>
    <brk id="2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tabColor rgb="FFFF0000"/>
  </sheetPr>
  <dimension ref="A1:BH45"/>
  <sheetViews>
    <sheetView view="pageBreakPreview" topLeftCell="G1" zoomScaleNormal="100" zoomScaleSheetLayoutView="100" workbookViewId="0">
      <selection activeCell="O23" sqref="O23"/>
    </sheetView>
  </sheetViews>
  <sheetFormatPr defaultColWidth="9.109375" defaultRowHeight="13.8" x14ac:dyDescent="0.25"/>
  <cols>
    <col min="1" max="1" width="6.33203125" style="35" customWidth="1"/>
    <col min="2" max="2" width="7.6640625" style="35" customWidth="1"/>
    <col min="3" max="3" width="17.33203125" style="36" bestFit="1" customWidth="1"/>
    <col min="4" max="8" width="5.33203125" style="33" customWidth="1"/>
    <col min="9" max="15" width="6" style="33" customWidth="1"/>
    <col min="16" max="21" width="4.5546875" style="33" customWidth="1"/>
    <col min="22" max="22" width="4.33203125" style="33" customWidth="1"/>
    <col min="23" max="23" width="5.109375" style="33" customWidth="1"/>
    <col min="24" max="24" width="5.6640625" style="33" customWidth="1"/>
    <col min="25" max="25" width="4.33203125" style="33" customWidth="1"/>
    <col min="26" max="26" width="4.5546875" style="33" customWidth="1"/>
    <col min="27" max="27" width="5.6640625" style="33" bestFit="1" customWidth="1"/>
    <col min="28" max="29" width="5.109375" style="33" customWidth="1"/>
    <col min="30" max="30" width="5.88671875" style="33" customWidth="1"/>
    <col min="31" max="31" width="5.109375" style="33" customWidth="1"/>
    <col min="32" max="32" width="6.44140625" style="33" customWidth="1"/>
    <col min="33" max="33" width="4.33203125" style="33" customWidth="1"/>
    <col min="34" max="34" width="4.6640625" style="33" customWidth="1"/>
    <col min="35" max="35" width="5.33203125" style="33" customWidth="1"/>
    <col min="36" max="36" width="5.44140625" style="33" customWidth="1"/>
    <col min="37" max="37" width="4.88671875" style="35" customWidth="1"/>
    <col min="38" max="38" width="5" style="35" customWidth="1"/>
    <col min="39" max="39" width="4.44140625" style="33" customWidth="1"/>
    <col min="40" max="40" width="5.88671875" style="33" customWidth="1"/>
    <col min="41" max="41" width="5.109375" style="33" customWidth="1"/>
    <col min="42" max="42" width="4.44140625" style="33" customWidth="1"/>
    <col min="43" max="43" width="5.33203125" style="33" customWidth="1"/>
    <col min="44" max="44" width="5.44140625" style="33" customWidth="1"/>
    <col min="45" max="45" width="4.33203125" style="33" customWidth="1"/>
    <col min="46" max="46" width="4.44140625" style="33" customWidth="1"/>
    <col min="47" max="47" width="4.33203125" style="33" customWidth="1"/>
    <col min="48" max="59" width="3.33203125" style="33" bestFit="1" customWidth="1"/>
    <col min="60" max="60" width="17" style="33" bestFit="1" customWidth="1"/>
    <col min="61" max="16384" width="9.109375" style="33"/>
  </cols>
  <sheetData>
    <row r="1" spans="1:60" ht="19.5" customHeight="1" x14ac:dyDescent="0.25">
      <c r="A1" s="534" t="str">
        <f>'Pre-Board Exam'!A4</f>
        <v>Sr. 
No.</v>
      </c>
      <c r="B1" s="534" t="str">
        <f>'Pre-Board Exam'!B4</f>
        <v>Adm. 
No.</v>
      </c>
      <c r="C1" s="537" t="str">
        <f>'Pre-Board Exam'!C4</f>
        <v>Name of Student</v>
      </c>
      <c r="D1" s="541" t="s">
        <v>873</v>
      </c>
      <c r="E1" s="542"/>
      <c r="F1" s="542"/>
      <c r="G1" s="542"/>
      <c r="H1" s="542"/>
      <c r="I1" s="543"/>
      <c r="J1" s="530" t="s">
        <v>877</v>
      </c>
      <c r="K1" s="531"/>
      <c r="L1" s="531"/>
      <c r="M1" s="531"/>
      <c r="N1" s="531"/>
      <c r="O1" s="547"/>
      <c r="P1" s="541" t="s">
        <v>874</v>
      </c>
      <c r="Q1" s="542"/>
      <c r="R1" s="542"/>
      <c r="S1" s="542"/>
      <c r="T1" s="542"/>
      <c r="U1" s="543"/>
      <c r="V1" s="530" t="s">
        <v>11</v>
      </c>
      <c r="W1" s="531"/>
      <c r="X1" s="531"/>
      <c r="Y1" s="531"/>
      <c r="Z1" s="531"/>
      <c r="AA1" s="547"/>
      <c r="AB1" s="541" t="s">
        <v>800</v>
      </c>
      <c r="AC1" s="542"/>
      <c r="AD1" s="542"/>
      <c r="AE1" s="542"/>
      <c r="AF1" s="542"/>
      <c r="AG1" s="542"/>
      <c r="AH1" s="549" t="s">
        <v>876</v>
      </c>
      <c r="AI1" s="550"/>
      <c r="AJ1" s="550"/>
      <c r="AK1" s="550"/>
      <c r="AL1" s="550"/>
      <c r="AM1" s="550"/>
      <c r="AN1" s="550"/>
      <c r="AO1" s="551"/>
      <c r="AP1" s="540" t="s">
        <v>12</v>
      </c>
      <c r="AQ1" s="540"/>
      <c r="AR1" s="540"/>
      <c r="AS1" s="540"/>
      <c r="AT1" s="540"/>
      <c r="AU1" s="540"/>
      <c r="AV1" s="530" t="s">
        <v>856</v>
      </c>
      <c r="AW1" s="531"/>
      <c r="AX1" s="531"/>
      <c r="AY1" s="531"/>
      <c r="AZ1" s="531"/>
      <c r="BA1" s="531"/>
      <c r="BB1" s="531"/>
      <c r="BC1" s="531"/>
      <c r="BD1" s="531"/>
      <c r="BE1" s="531"/>
      <c r="BF1" s="531"/>
      <c r="BG1" s="531"/>
      <c r="BH1" s="531"/>
    </row>
    <row r="2" spans="1:60" ht="17.25" customHeight="1" x14ac:dyDescent="0.25">
      <c r="A2" s="535"/>
      <c r="B2" s="535"/>
      <c r="C2" s="538"/>
      <c r="D2" s="544"/>
      <c r="E2" s="545"/>
      <c r="F2" s="545"/>
      <c r="G2" s="545"/>
      <c r="H2" s="545"/>
      <c r="I2" s="546"/>
      <c r="J2" s="532"/>
      <c r="K2" s="533"/>
      <c r="L2" s="533"/>
      <c r="M2" s="533"/>
      <c r="N2" s="533"/>
      <c r="O2" s="548"/>
      <c r="P2" s="544"/>
      <c r="Q2" s="545"/>
      <c r="R2" s="545"/>
      <c r="S2" s="545"/>
      <c r="T2" s="545"/>
      <c r="U2" s="546"/>
      <c r="V2" s="532"/>
      <c r="W2" s="533"/>
      <c r="X2" s="533"/>
      <c r="Y2" s="533"/>
      <c r="Z2" s="533"/>
      <c r="AA2" s="548"/>
      <c r="AB2" s="544"/>
      <c r="AC2" s="545"/>
      <c r="AD2" s="545"/>
      <c r="AE2" s="545"/>
      <c r="AF2" s="545"/>
      <c r="AG2" s="545"/>
      <c r="AH2" s="552"/>
      <c r="AI2" s="553"/>
      <c r="AJ2" s="553"/>
      <c r="AK2" s="553"/>
      <c r="AL2" s="553"/>
      <c r="AM2" s="553"/>
      <c r="AN2" s="553"/>
      <c r="AO2" s="554"/>
      <c r="AP2" s="540"/>
      <c r="AQ2" s="540"/>
      <c r="AR2" s="540"/>
      <c r="AS2" s="540"/>
      <c r="AT2" s="540"/>
      <c r="AU2" s="540"/>
      <c r="AV2" s="532"/>
      <c r="AW2" s="533"/>
      <c r="AX2" s="533"/>
      <c r="AY2" s="533"/>
      <c r="AZ2" s="533"/>
      <c r="BA2" s="533"/>
      <c r="BB2" s="533"/>
      <c r="BC2" s="533"/>
      <c r="BD2" s="533"/>
      <c r="BE2" s="533"/>
      <c r="BF2" s="533"/>
      <c r="BG2" s="533"/>
      <c r="BH2" s="533"/>
    </row>
    <row r="3" spans="1:60" ht="54.75" customHeight="1" x14ac:dyDescent="0.25">
      <c r="A3" s="536"/>
      <c r="B3" s="536"/>
      <c r="C3" s="539"/>
      <c r="D3" s="55" t="str">
        <f>HOME!$B$15</f>
        <v>ENGLISH</v>
      </c>
      <c r="E3" s="55" t="str">
        <f>HOME!$B$16</f>
        <v>HINDI</v>
      </c>
      <c r="F3" s="55" t="e">
        <f>HOME!#REF!</f>
        <v>#REF!</v>
      </c>
      <c r="G3" s="55" t="str">
        <f>HOME!$B$17</f>
        <v>MATHS</v>
      </c>
      <c r="H3" s="55" t="str">
        <f>HOME!$B$18</f>
        <v>SCIENCE</v>
      </c>
      <c r="I3" s="55" t="str">
        <f>HOME!$B$19</f>
        <v>Social Studies</v>
      </c>
      <c r="J3" s="55" t="str">
        <f>HOME!$B$15</f>
        <v>ENGLISH</v>
      </c>
      <c r="K3" s="55" t="str">
        <f>HOME!$B$16</f>
        <v>HINDI</v>
      </c>
      <c r="L3" s="55" t="e">
        <f>HOME!#REF!</f>
        <v>#REF!</v>
      </c>
      <c r="M3" s="55" t="str">
        <f>HOME!$B$17</f>
        <v>MATHS</v>
      </c>
      <c r="N3" s="55" t="str">
        <f>HOME!$B$18</f>
        <v>SCIENCE</v>
      </c>
      <c r="O3" s="55" t="str">
        <f>HOME!$B$19</f>
        <v>Social Studies</v>
      </c>
      <c r="P3" s="56" t="str">
        <f>HOME!$B$15</f>
        <v>ENGLISH</v>
      </c>
      <c r="Q3" s="56" t="str">
        <f>HOME!$B$16</f>
        <v>HINDI</v>
      </c>
      <c r="R3" s="56" t="e">
        <f>HOME!#REF!</f>
        <v>#REF!</v>
      </c>
      <c r="S3" s="56" t="str">
        <f>HOME!$B$17</f>
        <v>MATHS</v>
      </c>
      <c r="T3" s="56" t="str">
        <f>HOME!$B$18</f>
        <v>SCIENCE</v>
      </c>
      <c r="U3" s="56" t="str">
        <f>HOME!$B$19</f>
        <v>Social Studies</v>
      </c>
      <c r="V3" s="55" t="str">
        <f>HOME!$B$15</f>
        <v>ENGLISH</v>
      </c>
      <c r="W3" s="55" t="str">
        <f>HOME!$B$16</f>
        <v>HINDI</v>
      </c>
      <c r="X3" s="55" t="e">
        <f>HOME!#REF!</f>
        <v>#REF!</v>
      </c>
      <c r="Y3" s="55" t="str">
        <f>HOME!$B$17</f>
        <v>MATHS</v>
      </c>
      <c r="Z3" s="55" t="str">
        <f>HOME!$B$18</f>
        <v>SCIENCE</v>
      </c>
      <c r="AA3" s="55" t="str">
        <f>HOME!$B$19</f>
        <v>Social Studies</v>
      </c>
      <c r="AB3" s="56" t="str">
        <f>HOME!$B$15</f>
        <v>ENGLISH</v>
      </c>
      <c r="AC3" s="56" t="str">
        <f>HOME!$B$16</f>
        <v>HINDI</v>
      </c>
      <c r="AD3" s="56" t="e">
        <f>HOME!#REF!</f>
        <v>#REF!</v>
      </c>
      <c r="AE3" s="56" t="str">
        <f>HOME!$B$17</f>
        <v>MATHS</v>
      </c>
      <c r="AF3" s="56" t="str">
        <f>HOME!$B$18</f>
        <v>SCIENCE</v>
      </c>
      <c r="AG3" s="56" t="str">
        <f>HOME!$B$19</f>
        <v>Social Studies</v>
      </c>
      <c r="AH3" s="55" t="str">
        <f>HOME!$B$15</f>
        <v>ENGLISH</v>
      </c>
      <c r="AI3" s="55" t="str">
        <f>HOME!$B$16</f>
        <v>HINDI</v>
      </c>
      <c r="AJ3" s="55" t="e">
        <f>HOME!#REF!</f>
        <v>#REF!</v>
      </c>
      <c r="AK3" s="55" t="str">
        <f>HOME!$B$17</f>
        <v>MATHS</v>
      </c>
      <c r="AL3" s="55" t="str">
        <f>HOME!$B$18</f>
        <v>SCIENCE</v>
      </c>
      <c r="AM3" s="55" t="str">
        <f>HOME!$B$19</f>
        <v>Social Studies</v>
      </c>
      <c r="AN3" s="55" t="s">
        <v>28</v>
      </c>
      <c r="AO3" s="55" t="s">
        <v>29</v>
      </c>
      <c r="AP3" s="56" t="str">
        <f>HOME!$B$15</f>
        <v>ENGLISH</v>
      </c>
      <c r="AQ3" s="56" t="str">
        <f>HOME!$B$16</f>
        <v>HINDI</v>
      </c>
      <c r="AR3" s="56" t="e">
        <f>HOME!#REF!</f>
        <v>#REF!</v>
      </c>
      <c r="AS3" s="56" t="str">
        <f>HOME!$B$17</f>
        <v>MATHS</v>
      </c>
      <c r="AT3" s="56" t="str">
        <f>HOME!$B$18</f>
        <v>SCIENCE</v>
      </c>
      <c r="AU3" s="56" t="str">
        <f>HOME!$B$19</f>
        <v>Social Studies</v>
      </c>
      <c r="AV3" s="256" t="str">
        <f>HOME!$B$15</f>
        <v>ENGLISH</v>
      </c>
      <c r="AW3" s="256" t="str">
        <f>HOME!$B$16</f>
        <v>HINDI</v>
      </c>
      <c r="AX3" s="256" t="e">
        <f>HOME!#REF!</f>
        <v>#REF!</v>
      </c>
      <c r="AY3" s="256" t="str">
        <f>HOME!$B$17</f>
        <v>MATHS</v>
      </c>
      <c r="AZ3" s="256" t="str">
        <f>HOME!$B$18</f>
        <v>SCIENCE</v>
      </c>
      <c r="BA3" s="256" t="str">
        <f>HOME!$B$19</f>
        <v>Social Studies</v>
      </c>
      <c r="BB3" s="256" t="str">
        <f>HOME!$B$15</f>
        <v>ENGLISH</v>
      </c>
      <c r="BC3" s="256" t="str">
        <f>HOME!$B$16</f>
        <v>HINDI</v>
      </c>
      <c r="BD3" s="256" t="e">
        <f>HOME!#REF!</f>
        <v>#REF!</v>
      </c>
      <c r="BE3" s="256" t="str">
        <f>HOME!$B$17</f>
        <v>MATHS</v>
      </c>
      <c r="BF3" s="256" t="str">
        <f>HOME!$B$18</f>
        <v>SCIENCE</v>
      </c>
      <c r="BG3" s="256" t="str">
        <f>HOME!$B$19</f>
        <v>Social Studies</v>
      </c>
      <c r="BH3" s="34" t="s">
        <v>855</v>
      </c>
    </row>
    <row r="4" spans="1:60" s="255" customFormat="1" ht="15.6" customHeight="1" x14ac:dyDescent="0.3">
      <c r="A4" s="257">
        <f>'Pre-Board Exam'!A6</f>
        <v>1</v>
      </c>
      <c r="B4" s="257" t="str">
        <f>'Pre-Board Exam'!B6</f>
        <v/>
      </c>
      <c r="C4" s="258" t="str">
        <f>'Pre-Board Exam'!C6</f>
        <v/>
      </c>
      <c r="D4" s="296" t="str">
        <f>IFERROR(SUM(LARGE((PWT!D6,PWT!J6,PWT!P6),1),LARGE((PWT!D6,PWT!J6,PWT!P6),2))/20,"")</f>
        <v/>
      </c>
      <c r="E4" s="296" t="str">
        <f>IFERROR(SUM(LARGE((PWT!E6,PWT!K6,PWT!Q6),1),LARGE((PWT!E6,PWT!K6,PWT!Q6),2))/20,"")</f>
        <v/>
      </c>
      <c r="F4" s="296" t="str">
        <f>IFERROR(SUM(LARGE((PWT!#REF!,PWT!#REF!,PWT!#REF!),1),LARGE((PWT!#REF!,PWT!#REF!,PWT!#REF!),2))/20,"")</f>
        <v/>
      </c>
      <c r="G4" s="296" t="str">
        <f>IFERROR(SUM(LARGE((PWT!F6,PWT!L6,PWT!R6),1),LARGE((PWT!F6,PWT!L6,PWT!R6),2))/20,"")</f>
        <v/>
      </c>
      <c r="H4" s="296" t="str">
        <f>IFERROR(SUM(LARGE((PWT!G6,PWT!M6,PWT!S6),1),LARGE((PWT!G6,PWT!M6,PWT!S6),2))/20,"")</f>
        <v/>
      </c>
      <c r="I4" s="296" t="str">
        <f>IFERROR(SUM(LARGE((PWT!H6,PWT!N6,PWT!T6),1),LARGE((PWT!H6,PWT!N6,PWT!T6),2))/20,"")</f>
        <v/>
      </c>
      <c r="J4" s="296">
        <f>IF(ISNUMBER(Assignment!G6),(Assignment!G6)/6,"")</f>
        <v>5</v>
      </c>
      <c r="K4" s="296">
        <f>IF(ISNUMBER(Assignment!K6),(Assignment!K6)/6,"")</f>
        <v>5</v>
      </c>
      <c r="L4" s="296">
        <f>IF(ISNUMBER(Assignment!O6),(Assignment!O6)/6,"")</f>
        <v>5</v>
      </c>
      <c r="M4" s="296">
        <f>IF(ISNUMBER(Assignment!S6),(Assignment!S6)/6,"")</f>
        <v>5</v>
      </c>
      <c r="N4" s="296">
        <f>IF(ISNUMBER(Assignment!W6),(Assignment!W6)/6,"")</f>
        <v>5</v>
      </c>
      <c r="O4" s="296">
        <f>IF(ISNUMBER(Assignment!AA6),(Assignment!AA6)/6,"")</f>
        <v>5</v>
      </c>
      <c r="P4" s="257">
        <f>IFERROR(SUM(LARGE((Portfolio!G6,Portfolio!K6,Portfolio!O6),1),LARGE((Portfolio!G6,Portfolio!K6,Portfolio!O6),2))/6,"")</f>
        <v>3.3333333333333335</v>
      </c>
      <c r="Q4" s="257">
        <f>IFERROR(SUM(LARGE((Portfolio!S6,Portfolio!W6,Portfolio!AA6),1),LARGE((Portfolio!S6,Portfolio!W6,Portfolio!AA6),2))/6,"")</f>
        <v>3.3333333333333335</v>
      </c>
      <c r="R4" s="257">
        <f>IFERROR(SUM(LARGE((Portfolio!AE6,Portfolio!AI6,Portfolio!AM6),1),LARGE((Portfolio!AE6,Portfolio!AI6,Portfolio!AM6),2))/6,"")</f>
        <v>3.3333333333333335</v>
      </c>
      <c r="S4" s="257">
        <f>IFERROR(SUM(LARGE((Portfolio!AQ6,Portfolio!AU6,Portfolio!AY6),1),LARGE((Portfolio!AQ6,Portfolio!AU6,Portfolio!AY6),2))/6,"")</f>
        <v>3.3333333333333335</v>
      </c>
      <c r="T4" s="257">
        <f>IFERROR(SUM(LARGE((Portfolio!BC6,Portfolio!BG6,Portfolio!BK6),1),LARGE((Portfolio!BC6,Portfolio!BG6,Portfolio!BK6),2))/6,"")</f>
        <v>3.3333333333333335</v>
      </c>
      <c r="U4" s="257">
        <f>IFERROR(SUM(LARGE((Portfolio!BO6,Portfolio!BS6,Portfolio!BW6),1),LARGE((Portfolio!BO6,Portfolio!BS6,Portfolio!BW6),2))/6,"")</f>
        <v>3.3333333333333335</v>
      </c>
      <c r="V4" s="259">
        <f>'SUB. EN'!I6</f>
        <v>5</v>
      </c>
      <c r="W4" s="259">
        <f>'SUB. EN'!O6</f>
        <v>5</v>
      </c>
      <c r="X4" s="259">
        <f>'SUB. EN'!U6</f>
        <v>5</v>
      </c>
      <c r="Y4" s="259">
        <f>'SUB. EN'!AA6</f>
        <v>5</v>
      </c>
      <c r="Z4" s="259">
        <f>'SUB. EN'!AG6</f>
        <v>5</v>
      </c>
      <c r="AA4" s="259">
        <f>'SUB. EN'!AM6</f>
        <v>5</v>
      </c>
      <c r="AB4" s="257">
        <f>'Pre-Board Exam'!D6</f>
        <v>0</v>
      </c>
      <c r="AC4" s="257">
        <f>'Pre-Board Exam'!E6</f>
        <v>0</v>
      </c>
      <c r="AD4" s="257" t="e">
        <f>'Pre-Board Exam'!#REF!</f>
        <v>#REF!</v>
      </c>
      <c r="AE4" s="257">
        <f>'Pre-Board Exam'!F6</f>
        <v>0</v>
      </c>
      <c r="AF4" s="257">
        <f>'Pre-Board Exam'!G6</f>
        <v>0</v>
      </c>
      <c r="AG4" s="257">
        <f>'Pre-Board Exam'!H6</f>
        <v>0</v>
      </c>
      <c r="AH4" s="259">
        <f>SUM(D4,J4,P4,V4,AB4)</f>
        <v>13.333333333333334</v>
      </c>
      <c r="AI4" s="259">
        <f t="shared" ref="AI4:AM4" si="0">SUM(E4,K4,Q4,W4,AC4)</f>
        <v>13.333333333333334</v>
      </c>
      <c r="AJ4" s="259" t="e">
        <f t="shared" si="0"/>
        <v>#REF!</v>
      </c>
      <c r="AK4" s="259">
        <f t="shared" si="0"/>
        <v>13.333333333333334</v>
      </c>
      <c r="AL4" s="259">
        <f t="shared" si="0"/>
        <v>13.333333333333334</v>
      </c>
      <c r="AM4" s="259">
        <f t="shared" si="0"/>
        <v>13.333333333333334</v>
      </c>
      <c r="AN4" s="259" t="e">
        <f>IF(OR(ISNUMBER(AH4),ISNUMBER(AI4),ISNUMBER(AJ4),ISNUMBER(AK4),ISNUMBER(AL4),ISNUMBER(AM4)),SUM(AH4:AM4),"")</f>
        <v>#REF!</v>
      </c>
      <c r="AO4" s="257" t="str">
        <f t="shared" ref="AO4:AO45" si="1">IF(ISNUMBER(AN4),RANK(AN4,$AN$4:$AN$45),"")</f>
        <v/>
      </c>
      <c r="AP4" s="257" t="str">
        <f t="shared" ref="AP4:AP45" si="2">IF(AH4="","",IF(AH4&gt;=91,"A1",IF(AH4&gt;=81,"A2",IF(AH4&gt;=71,"B1",IF(AH4&gt;=61,"B2",IF(AH4&gt;=51,"C1",IF(AH4&gt;=41,"C2",IF(IAH4&gt;=33,"D","E"))))))))</f>
        <v>E</v>
      </c>
      <c r="AQ4" s="257" t="str">
        <f t="shared" ref="AQ4:AQ45" si="3">IF(AI4="","",IF(AI4&gt;=91,"A1",IF(AI4&gt;=81,"A2",IF(AI4&gt;=71,"B1",IF(AI4&gt;=61,"B2",IF(AI4&gt;=51,"C1",IF(AI4&gt;=41,"C2",IF(IAI4&gt;=33,"D","E"))))))))</f>
        <v>E</v>
      </c>
      <c r="AR4" s="257" t="e">
        <f t="shared" ref="AR4:AR45" si="4">IF(AJ4="","",IF(AJ4&gt;=91,"A1",IF(AJ4&gt;=81,"A2",IF(AJ4&gt;=71,"B1",IF(AJ4&gt;=61,"B2",IF(AJ4&gt;=51,"C1",IF(AJ4&gt;=41,"C2",IF(IAJ4&gt;=33,"D","E"))))))))</f>
        <v>#REF!</v>
      </c>
      <c r="AS4" s="257" t="str">
        <f t="shared" ref="AS4:AS45" si="5">IF(AK4="","",IF(AK4&gt;=91,"A1",IF(AK4&gt;=81,"A2",IF(AK4&gt;=71,"B1",IF(AK4&gt;=61,"B2",IF(AK4&gt;=51,"C1",IF(AK4&gt;=41,"C2",IF(IAK4&gt;=33,"D","E"))))))))</f>
        <v>E</v>
      </c>
      <c r="AT4" s="257" t="str">
        <f t="shared" ref="AT4:AT45" si="6">IF(AL4="","",IF(AL4&gt;=91,"A1",IF(AL4&gt;=81,"A2",IF(AL4&gt;=71,"B1",IF(AL4&gt;=61,"B2",IF(AL4&gt;=51,"C1",IF(AL4&gt;=41,"C2",IF(IAL4&gt;=33,"D","E"))))))))</f>
        <v>E</v>
      </c>
      <c r="AU4" s="257" t="str">
        <f t="shared" ref="AU4:AU45" si="7">IF(AM4="","",IF(AM4&gt;=91,"A1",IF(AM4&gt;=81,"A2",IF(AM4&gt;=71,"B1",IF(AM4&gt;=61,"B2",IF(AM4&gt;=51,"C1",IF(AM4&gt;=41,"C2",IF(IAM4&gt;=33,"D","E"))))))))</f>
        <v>E</v>
      </c>
      <c r="AV4" s="257" t="str">
        <f t="shared" ref="AV4:BA4" si="8">IF(SUM(D4,P4,V4)&lt;7,"F","P")</f>
        <v>P</v>
      </c>
      <c r="AW4" s="257" t="str">
        <f t="shared" si="8"/>
        <v>P</v>
      </c>
      <c r="AX4" s="257" t="str">
        <f t="shared" si="8"/>
        <v>P</v>
      </c>
      <c r="AY4" s="257" t="str">
        <f t="shared" si="8"/>
        <v>P</v>
      </c>
      <c r="AZ4" s="257" t="str">
        <f t="shared" si="8"/>
        <v>P</v>
      </c>
      <c r="BA4" s="257" t="str">
        <f t="shared" si="8"/>
        <v>P</v>
      </c>
      <c r="BB4" s="257" t="str">
        <f t="shared" ref="BB4:BG4" si="9">IF(AB4&lt;27,"F","P")</f>
        <v>F</v>
      </c>
      <c r="BC4" s="257" t="str">
        <f t="shared" si="9"/>
        <v>F</v>
      </c>
      <c r="BD4" s="257" t="e">
        <f t="shared" si="9"/>
        <v>#REF!</v>
      </c>
      <c r="BE4" s="257" t="str">
        <f t="shared" si="9"/>
        <v>F</v>
      </c>
      <c r="BF4" s="257" t="str">
        <f t="shared" si="9"/>
        <v>F</v>
      </c>
      <c r="BG4" s="257" t="str">
        <f t="shared" si="9"/>
        <v>F</v>
      </c>
      <c r="BH4" s="257" t="e">
        <f>IF(AND(AV4="P",AW4="P",AX4="P",AY4="P",AZ4="P",BA4="P",BB4="P",BC4="P",BD4="P",BE4="P",BF4="P",BG4="P"),"Pass","Need to Imporve")</f>
        <v>#REF!</v>
      </c>
    </row>
    <row r="5" spans="1:60" s="255" customFormat="1" ht="15.6" customHeight="1" x14ac:dyDescent="0.3">
      <c r="A5" s="257">
        <f>'Pre-Board Exam'!A7</f>
        <v>2</v>
      </c>
      <c r="B5" s="257" t="str">
        <f>'Pre-Board Exam'!B7</f>
        <v/>
      </c>
      <c r="C5" s="258" t="str">
        <f>'Pre-Board Exam'!C7</f>
        <v/>
      </c>
      <c r="D5" s="296" t="str">
        <f>IFERROR(SUM(LARGE((PWT!D7,PWT!J7,PWT!P7),1),LARGE((PWT!D7,PWT!J7,PWT!P7),2))/20,"")</f>
        <v/>
      </c>
      <c r="E5" s="296" t="str">
        <f>IFERROR(SUM(LARGE((PWT!E7,PWT!K7,PWT!Q7),1),LARGE((PWT!E7,PWT!K7,PWT!Q7),2))/20,"")</f>
        <v/>
      </c>
      <c r="F5" s="296" t="str">
        <f>IFERROR(SUM(LARGE((PWT!#REF!,PWT!#REF!,PWT!#REF!),1),LARGE((PWT!#REF!,PWT!#REF!,PWT!#REF!),2))/20,"")</f>
        <v/>
      </c>
      <c r="G5" s="296" t="str">
        <f>IFERROR(SUM(LARGE((PWT!F7,PWT!L7,PWT!R7),1),LARGE((PWT!F7,PWT!L7,PWT!R7),2))/20,"")</f>
        <v/>
      </c>
      <c r="H5" s="296" t="str">
        <f>IFERROR(SUM(LARGE((PWT!G7,PWT!M7,PWT!S7),1),LARGE((PWT!G7,PWT!M7,PWT!S7),2))/20,"")</f>
        <v/>
      </c>
      <c r="I5" s="296" t="str">
        <f>IFERROR(SUM(LARGE((PWT!H7,PWT!N7,PWT!T7),1),LARGE((PWT!H7,PWT!N7,PWT!T7),2))/20,"")</f>
        <v/>
      </c>
      <c r="J5" s="296">
        <f>IF(ISNUMBER(Assignment!G7),(Assignment!G7)/6,"")</f>
        <v>5</v>
      </c>
      <c r="K5" s="296">
        <f>IF(ISNUMBER(Assignment!K7),(Assignment!K7)/6,"")</f>
        <v>5</v>
      </c>
      <c r="L5" s="296">
        <f>IF(ISNUMBER(Assignment!O7),(Assignment!O7)/6,"")</f>
        <v>5</v>
      </c>
      <c r="M5" s="296">
        <f>IF(ISNUMBER(Assignment!S7),(Assignment!S7)/6,"")</f>
        <v>5</v>
      </c>
      <c r="N5" s="296">
        <f>IF(ISNUMBER(Assignment!W7),(Assignment!W7)/6,"")</f>
        <v>5</v>
      </c>
      <c r="O5" s="296">
        <f>IF(ISNUMBER(Assignment!AA7),(Assignment!AA7)/6,"")</f>
        <v>5</v>
      </c>
      <c r="P5" s="257">
        <f>IFERROR(SUM(LARGE((Portfolio!G7,Portfolio!K7,Portfolio!O7),1),LARGE((Portfolio!G7,Portfolio!K7,Portfolio!O7),2))/6,"")</f>
        <v>3.3333333333333335</v>
      </c>
      <c r="Q5" s="257">
        <f>IFERROR(SUM(LARGE((Portfolio!S7,Portfolio!W7,Portfolio!AA7),1),LARGE((Portfolio!S7,Portfolio!W7,Portfolio!AA7),2))/6,"")</f>
        <v>3.3333333333333335</v>
      </c>
      <c r="R5" s="257">
        <f>IFERROR(SUM(LARGE((Portfolio!AE7,Portfolio!AI7,Portfolio!AM7),1),LARGE((Portfolio!AE7,Portfolio!AI7,Portfolio!AM7),2))/6,"")</f>
        <v>3.3333333333333335</v>
      </c>
      <c r="S5" s="257">
        <f>IFERROR(SUM(LARGE((Portfolio!AQ7,Portfolio!AU7,Portfolio!AY7),1),LARGE((Portfolio!AQ7,Portfolio!AU7,Portfolio!AY7),2))/6,"")</f>
        <v>3.3333333333333335</v>
      </c>
      <c r="T5" s="257">
        <f>IFERROR(SUM(LARGE((Portfolio!BC7,Portfolio!BG7,Portfolio!BK7),1),LARGE((Portfolio!BC7,Portfolio!BG7,Portfolio!BK7),2))/6,"")</f>
        <v>3.3333333333333335</v>
      </c>
      <c r="U5" s="257">
        <f>IFERROR(SUM(LARGE((Portfolio!BO7,Portfolio!BS7,Portfolio!BW7),1),LARGE((Portfolio!BO7,Portfolio!BS7,Portfolio!BW7),2))/6,"")</f>
        <v>3.3333333333333335</v>
      </c>
      <c r="V5" s="259">
        <f>'SUB. EN'!I7</f>
        <v>5</v>
      </c>
      <c r="W5" s="259">
        <f>'SUB. EN'!O7</f>
        <v>5</v>
      </c>
      <c r="X5" s="259">
        <f>'SUB. EN'!U7</f>
        <v>5</v>
      </c>
      <c r="Y5" s="259">
        <f>'SUB. EN'!AA7</f>
        <v>5</v>
      </c>
      <c r="Z5" s="259">
        <f>'SUB. EN'!AG7</f>
        <v>5</v>
      </c>
      <c r="AA5" s="259">
        <f>'SUB. EN'!AM7</f>
        <v>5</v>
      </c>
      <c r="AB5" s="257">
        <f>'Pre-Board Exam'!D7</f>
        <v>0</v>
      </c>
      <c r="AC5" s="257">
        <f>'Pre-Board Exam'!E7</f>
        <v>0</v>
      </c>
      <c r="AD5" s="257" t="e">
        <f>'Pre-Board Exam'!#REF!</f>
        <v>#REF!</v>
      </c>
      <c r="AE5" s="257">
        <f>'Pre-Board Exam'!F7</f>
        <v>0</v>
      </c>
      <c r="AF5" s="257">
        <f>'Pre-Board Exam'!G7</f>
        <v>0</v>
      </c>
      <c r="AG5" s="257">
        <f>'Pre-Board Exam'!H7</f>
        <v>0</v>
      </c>
      <c r="AH5" s="259">
        <f>SUM(D5,J5,P5,V5,AB5)</f>
        <v>13.333333333333334</v>
      </c>
      <c r="AI5" s="259">
        <f t="shared" ref="AI5:AI6" si="10">SUM(E5,K5,Q5,W5,AC5)</f>
        <v>13.333333333333334</v>
      </c>
      <c r="AJ5" s="259" t="e">
        <f t="shared" ref="AJ5:AJ6" si="11">SUM(F5,L5,R5,X5,AD5)</f>
        <v>#REF!</v>
      </c>
      <c r="AK5" s="259">
        <f t="shared" ref="AK5:AK6" si="12">SUM(G5,M5,S5,Y5,AE5)</f>
        <v>13.333333333333334</v>
      </c>
      <c r="AL5" s="259">
        <f t="shared" ref="AL5:AL6" si="13">SUM(H5,N5,T5,Z5,AF5)</f>
        <v>13.333333333333334</v>
      </c>
      <c r="AM5" s="259">
        <f t="shared" ref="AM5:AM6" si="14">SUM(I5,O5,U5,AA5,AG5)</f>
        <v>13.333333333333334</v>
      </c>
      <c r="AN5" s="259" t="e">
        <f t="shared" ref="AN5:AN45" si="15">IF(OR(ISNUMBER(AH5),ISNUMBER(AI5),ISNUMBER(AJ5),ISNUMBER(AK5),ISNUMBER(AL5),ISNUMBER(AM5)),SUM(AH5:AM5),"")</f>
        <v>#REF!</v>
      </c>
      <c r="AO5" s="257" t="str">
        <f t="shared" si="1"/>
        <v/>
      </c>
      <c r="AP5" s="257" t="str">
        <f t="shared" si="2"/>
        <v>E</v>
      </c>
      <c r="AQ5" s="257" t="str">
        <f t="shared" si="3"/>
        <v>E</v>
      </c>
      <c r="AR5" s="257" t="e">
        <f t="shared" si="4"/>
        <v>#REF!</v>
      </c>
      <c r="AS5" s="257" t="str">
        <f t="shared" si="5"/>
        <v>E</v>
      </c>
      <c r="AT5" s="257" t="str">
        <f t="shared" si="6"/>
        <v>E</v>
      </c>
      <c r="AU5" s="257" t="str">
        <f t="shared" si="7"/>
        <v>E</v>
      </c>
      <c r="AV5" s="257" t="str">
        <f t="shared" ref="AV5:AV45" si="16">IF(SUM(D5,P5,V5)&lt;7,"F","P")</f>
        <v>P</v>
      </c>
      <c r="AW5" s="257" t="str">
        <f t="shared" ref="AW5:AW45" si="17">IF(SUM(E5,Q5,W5)&lt;7,"F","P")</f>
        <v>P</v>
      </c>
      <c r="AX5" s="257" t="str">
        <f t="shared" ref="AX5:AX45" si="18">IF(SUM(F5,R5,X5)&lt;7,"F","P")</f>
        <v>P</v>
      </c>
      <c r="AY5" s="257" t="str">
        <f t="shared" ref="AY5:AY45" si="19">IF(SUM(G5,S5,Y5)&lt;7,"F","P")</f>
        <v>P</v>
      </c>
      <c r="AZ5" s="257" t="str">
        <f t="shared" ref="AZ5:AZ45" si="20">IF(SUM(H5,T5,Z5)&lt;7,"F","P")</f>
        <v>P</v>
      </c>
      <c r="BA5" s="257" t="str">
        <f t="shared" ref="BA5:BA45" si="21">IF(SUM(I5,U5,AA5)&lt;7,"F","P")</f>
        <v>P</v>
      </c>
      <c r="BB5" s="257" t="str">
        <f t="shared" ref="BB5:BB45" si="22">IF(AB5&lt;27,"F","P")</f>
        <v>F</v>
      </c>
      <c r="BC5" s="257" t="str">
        <f t="shared" ref="BC5:BC45" si="23">IF(AC5&lt;27,"F","P")</f>
        <v>F</v>
      </c>
      <c r="BD5" s="257" t="e">
        <f t="shared" ref="BD5:BD45" si="24">IF(AD5&lt;27,"F","P")</f>
        <v>#REF!</v>
      </c>
      <c r="BE5" s="257" t="str">
        <f t="shared" ref="BE5:BE45" si="25">IF(AE5&lt;27,"F","P")</f>
        <v>F</v>
      </c>
      <c r="BF5" s="257" t="str">
        <f t="shared" ref="BF5:BF45" si="26">IF(AF5&lt;27,"F","P")</f>
        <v>F</v>
      </c>
      <c r="BG5" s="257" t="str">
        <f t="shared" ref="BG5:BG45" si="27">IF(AG5&lt;27,"F","P")</f>
        <v>F</v>
      </c>
      <c r="BH5" s="257" t="e">
        <f t="shared" ref="BH5:BH45" si="28">IF(AND(AV5="P",AW5="P",AX5="P",AY5="P",AZ5="P",BA5="P",BB5="P",BC5="P",BD5="P",BE5="P",BF5="P",BG5="P"),"Pass","Need to Imporve")</f>
        <v>#REF!</v>
      </c>
    </row>
    <row r="6" spans="1:60" s="255" customFormat="1" ht="15.6" customHeight="1" x14ac:dyDescent="0.3">
      <c r="A6" s="257">
        <f>'Pre-Board Exam'!A8</f>
        <v>3</v>
      </c>
      <c r="B6" s="257" t="str">
        <f>'Pre-Board Exam'!B8</f>
        <v/>
      </c>
      <c r="C6" s="258" t="str">
        <f>'Pre-Board Exam'!C8</f>
        <v/>
      </c>
      <c r="D6" s="296" t="str">
        <f>IFERROR(SUM(LARGE((PWT!D8,PWT!J8,PWT!P8),1),LARGE((PWT!D8,PWT!J8,PWT!P8),2))/20,"")</f>
        <v/>
      </c>
      <c r="E6" s="296" t="str">
        <f>IFERROR(SUM(LARGE((PWT!E8,PWT!K8,PWT!Q8),1),LARGE((PWT!E8,PWT!K8,PWT!Q8),2))/20,"")</f>
        <v/>
      </c>
      <c r="F6" s="296" t="str">
        <f>IFERROR(SUM(LARGE((PWT!#REF!,PWT!#REF!,PWT!#REF!),1),LARGE((PWT!#REF!,PWT!#REF!,PWT!#REF!),2))/20,"")</f>
        <v/>
      </c>
      <c r="G6" s="296" t="str">
        <f>IFERROR(SUM(LARGE((PWT!F8,PWT!L8,PWT!R8),1),LARGE((PWT!F8,PWT!L8,PWT!R8),2))/20,"")</f>
        <v/>
      </c>
      <c r="H6" s="296" t="str">
        <f>IFERROR(SUM(LARGE((PWT!G8,PWT!M8,PWT!S8),1),LARGE((PWT!G8,PWT!M8,PWT!S8),2))/20,"")</f>
        <v/>
      </c>
      <c r="I6" s="296" t="str">
        <f>IFERROR(SUM(LARGE((PWT!H8,PWT!N8,PWT!T8),1),LARGE((PWT!H8,PWT!N8,PWT!T8),2))/20,"")</f>
        <v/>
      </c>
      <c r="J6" s="296">
        <f>IF(ISNUMBER(Assignment!G8),(Assignment!G8)/6,"")</f>
        <v>5</v>
      </c>
      <c r="K6" s="296">
        <f>IF(ISNUMBER(Assignment!K8),(Assignment!K8)/6,"")</f>
        <v>5</v>
      </c>
      <c r="L6" s="296">
        <f>IF(ISNUMBER(Assignment!O8),(Assignment!O8)/6,"")</f>
        <v>5</v>
      </c>
      <c r="M6" s="296">
        <f>IF(ISNUMBER(Assignment!S8),(Assignment!S8)/6,"")</f>
        <v>5</v>
      </c>
      <c r="N6" s="296">
        <f>IF(ISNUMBER(Assignment!W8),(Assignment!W8)/6,"")</f>
        <v>5</v>
      </c>
      <c r="O6" s="296">
        <f>IF(ISNUMBER(Assignment!AA8),(Assignment!AA8)/6,"")</f>
        <v>5</v>
      </c>
      <c r="P6" s="257">
        <f>IFERROR(SUM(LARGE((Portfolio!G8,Portfolio!K8,Portfolio!O8),1),LARGE((Portfolio!G8,Portfolio!K8,Portfolio!O8),2))/6,"")</f>
        <v>3.3333333333333335</v>
      </c>
      <c r="Q6" s="257">
        <f>IFERROR(SUM(LARGE((Portfolio!S8,Portfolio!W8,Portfolio!AA8),1),LARGE((Portfolio!S8,Portfolio!W8,Portfolio!AA8),2))/6,"")</f>
        <v>3.3333333333333335</v>
      </c>
      <c r="R6" s="257">
        <f>IFERROR(SUM(LARGE((Portfolio!AE8,Portfolio!AI8,Portfolio!AM8),1),LARGE((Portfolio!AE8,Portfolio!AI8,Portfolio!AM8),2))/6,"")</f>
        <v>3.3333333333333335</v>
      </c>
      <c r="S6" s="257">
        <f>IFERROR(SUM(LARGE((Portfolio!AQ8,Portfolio!AU8,Portfolio!AY8),1),LARGE((Portfolio!AQ8,Portfolio!AU8,Portfolio!AY8),2))/6,"")</f>
        <v>3.3333333333333335</v>
      </c>
      <c r="T6" s="257">
        <f>IFERROR(SUM(LARGE((Portfolio!BC8,Portfolio!BG8,Portfolio!BK8),1),LARGE((Portfolio!BC8,Portfolio!BG8,Portfolio!BK8),2))/6,"")</f>
        <v>3.3333333333333335</v>
      </c>
      <c r="U6" s="257">
        <f>IFERROR(SUM(LARGE((Portfolio!BO8,Portfolio!BS8,Portfolio!BW8),1),LARGE((Portfolio!BO8,Portfolio!BS8,Portfolio!BW8),2))/6,"")</f>
        <v>3.3333333333333335</v>
      </c>
      <c r="V6" s="259">
        <f>'SUB. EN'!I8</f>
        <v>5</v>
      </c>
      <c r="W6" s="259">
        <f>'SUB. EN'!O8</f>
        <v>5</v>
      </c>
      <c r="X6" s="259">
        <f>'SUB. EN'!U8</f>
        <v>5</v>
      </c>
      <c r="Y6" s="259">
        <f>'SUB. EN'!AA8</f>
        <v>5</v>
      </c>
      <c r="Z6" s="259">
        <f>'SUB. EN'!AG8</f>
        <v>5</v>
      </c>
      <c r="AA6" s="259">
        <f>'SUB. EN'!AM8</f>
        <v>5</v>
      </c>
      <c r="AB6" s="257">
        <f>'Pre-Board Exam'!D8</f>
        <v>0</v>
      </c>
      <c r="AC6" s="257">
        <f>'Pre-Board Exam'!E8</f>
        <v>0</v>
      </c>
      <c r="AD6" s="257" t="e">
        <f>'Pre-Board Exam'!#REF!</f>
        <v>#REF!</v>
      </c>
      <c r="AE6" s="257">
        <f>'Pre-Board Exam'!F8</f>
        <v>0</v>
      </c>
      <c r="AF6" s="257">
        <f>'Pre-Board Exam'!G8</f>
        <v>0</v>
      </c>
      <c r="AG6" s="257">
        <f>'Pre-Board Exam'!H8</f>
        <v>0</v>
      </c>
      <c r="AH6" s="259">
        <f t="shared" ref="AH6:AH45" si="29">SUM(D6,J6,P6,V6,AB6)</f>
        <v>13.333333333333334</v>
      </c>
      <c r="AI6" s="259">
        <f t="shared" si="10"/>
        <v>13.333333333333334</v>
      </c>
      <c r="AJ6" s="259" t="e">
        <f t="shared" si="11"/>
        <v>#REF!</v>
      </c>
      <c r="AK6" s="259">
        <f t="shared" si="12"/>
        <v>13.333333333333334</v>
      </c>
      <c r="AL6" s="259">
        <f t="shared" si="13"/>
        <v>13.333333333333334</v>
      </c>
      <c r="AM6" s="259">
        <f t="shared" si="14"/>
        <v>13.333333333333334</v>
      </c>
      <c r="AN6" s="259" t="e">
        <f t="shared" si="15"/>
        <v>#REF!</v>
      </c>
      <c r="AO6" s="257" t="str">
        <f t="shared" si="1"/>
        <v/>
      </c>
      <c r="AP6" s="257" t="str">
        <f t="shared" si="2"/>
        <v>E</v>
      </c>
      <c r="AQ6" s="257" t="str">
        <f t="shared" si="3"/>
        <v>E</v>
      </c>
      <c r="AR6" s="257" t="e">
        <f t="shared" si="4"/>
        <v>#REF!</v>
      </c>
      <c r="AS6" s="257" t="str">
        <f t="shared" si="5"/>
        <v>E</v>
      </c>
      <c r="AT6" s="257" t="str">
        <f t="shared" si="6"/>
        <v>E</v>
      </c>
      <c r="AU6" s="257" t="str">
        <f t="shared" si="7"/>
        <v>E</v>
      </c>
      <c r="AV6" s="257" t="str">
        <f t="shared" si="16"/>
        <v>P</v>
      </c>
      <c r="AW6" s="257" t="str">
        <f t="shared" si="17"/>
        <v>P</v>
      </c>
      <c r="AX6" s="257" t="str">
        <f t="shared" si="18"/>
        <v>P</v>
      </c>
      <c r="AY6" s="257" t="str">
        <f t="shared" si="19"/>
        <v>P</v>
      </c>
      <c r="AZ6" s="257" t="str">
        <f t="shared" si="20"/>
        <v>P</v>
      </c>
      <c r="BA6" s="257" t="str">
        <f t="shared" si="21"/>
        <v>P</v>
      </c>
      <c r="BB6" s="257" t="str">
        <f t="shared" si="22"/>
        <v>F</v>
      </c>
      <c r="BC6" s="257" t="str">
        <f t="shared" si="23"/>
        <v>F</v>
      </c>
      <c r="BD6" s="257" t="e">
        <f t="shared" si="24"/>
        <v>#REF!</v>
      </c>
      <c r="BE6" s="257" t="str">
        <f t="shared" si="25"/>
        <v>F</v>
      </c>
      <c r="BF6" s="257" t="str">
        <f t="shared" si="26"/>
        <v>F</v>
      </c>
      <c r="BG6" s="257" t="str">
        <f t="shared" si="27"/>
        <v>F</v>
      </c>
      <c r="BH6" s="257" t="e">
        <f t="shared" si="28"/>
        <v>#REF!</v>
      </c>
    </row>
    <row r="7" spans="1:60" s="255" customFormat="1" ht="15.6" customHeight="1" x14ac:dyDescent="0.3">
      <c r="A7" s="257">
        <f>'Pre-Board Exam'!A9</f>
        <v>4</v>
      </c>
      <c r="B7" s="257" t="str">
        <f>'Pre-Board Exam'!B9</f>
        <v/>
      </c>
      <c r="C7" s="258" t="str">
        <f>'Pre-Board Exam'!C9</f>
        <v/>
      </c>
      <c r="D7" s="296" t="str">
        <f>IFERROR(SUM(LARGE((PWT!D9,PWT!J9,PWT!P9),1),LARGE((PWT!D9,PWT!J9,PWT!P9),2))/20,"")</f>
        <v/>
      </c>
      <c r="E7" s="296" t="str">
        <f>IFERROR(SUM(LARGE((PWT!E9,PWT!K9,PWT!Q9),1),LARGE((PWT!E9,PWT!K9,PWT!Q9),2))/20,"")</f>
        <v/>
      </c>
      <c r="F7" s="296" t="str">
        <f>IFERROR(SUM(LARGE((PWT!#REF!,PWT!#REF!,PWT!#REF!),1),LARGE((PWT!#REF!,PWT!#REF!,PWT!#REF!),2))/20,"")</f>
        <v/>
      </c>
      <c r="G7" s="296" t="str">
        <f>IFERROR(SUM(LARGE((PWT!F9,PWT!L9,PWT!R9),1),LARGE((PWT!F9,PWT!L9,PWT!R9),2))/20,"")</f>
        <v/>
      </c>
      <c r="H7" s="296" t="str">
        <f>IFERROR(SUM(LARGE((PWT!G9,PWT!M9,PWT!S9),1),LARGE((PWT!G9,PWT!M9,PWT!S9),2))/20,"")</f>
        <v/>
      </c>
      <c r="I7" s="296" t="str">
        <f>IFERROR(SUM(LARGE((PWT!H9,PWT!N9,PWT!T9),1),LARGE((PWT!H9,PWT!N9,PWT!T9),2))/20,"")</f>
        <v/>
      </c>
      <c r="J7" s="296">
        <f>IF(ISNUMBER(Assignment!G9),(Assignment!G9)/6,"")</f>
        <v>5</v>
      </c>
      <c r="K7" s="296">
        <f>IF(ISNUMBER(Assignment!K9),(Assignment!K9)/6,"")</f>
        <v>5</v>
      </c>
      <c r="L7" s="296">
        <f>IF(ISNUMBER(Assignment!O9),(Assignment!O9)/6,"")</f>
        <v>5</v>
      </c>
      <c r="M7" s="296">
        <f>IF(ISNUMBER(Assignment!S9),(Assignment!S9)/6,"")</f>
        <v>5</v>
      </c>
      <c r="N7" s="296">
        <f>IF(ISNUMBER(Assignment!W9),(Assignment!W9)/6,"")</f>
        <v>5</v>
      </c>
      <c r="O7" s="296">
        <f>IF(ISNUMBER(Assignment!AA9),(Assignment!AA9)/6,"")</f>
        <v>5</v>
      </c>
      <c r="P7" s="257">
        <f>IFERROR(SUM(LARGE((Portfolio!G9,Portfolio!K9,Portfolio!O9),1),LARGE((Portfolio!G9,Portfolio!K9,Portfolio!O9),2))/6,"")</f>
        <v>3.3333333333333335</v>
      </c>
      <c r="Q7" s="257">
        <f>IFERROR(SUM(LARGE((Portfolio!S9,Portfolio!W9,Portfolio!AA9),1),LARGE((Portfolio!S9,Portfolio!W9,Portfolio!AA9),2))/6,"")</f>
        <v>3.3333333333333335</v>
      </c>
      <c r="R7" s="257">
        <f>IFERROR(SUM(LARGE((Portfolio!AE9,Portfolio!AI9,Portfolio!AM9),1),LARGE((Portfolio!AE9,Portfolio!AI9,Portfolio!AM9),2))/6,"")</f>
        <v>3.3333333333333335</v>
      </c>
      <c r="S7" s="257">
        <f>IFERROR(SUM(LARGE((Portfolio!AQ9,Portfolio!AU9,Portfolio!AY9),1),LARGE((Portfolio!AQ9,Portfolio!AU9,Portfolio!AY9),2))/6,"")</f>
        <v>3.3333333333333335</v>
      </c>
      <c r="T7" s="257">
        <f>IFERROR(SUM(LARGE((Portfolio!BC9,Portfolio!BG9,Portfolio!BK9),1),LARGE((Portfolio!BC9,Portfolio!BG9,Portfolio!BK9),2))/6,"")</f>
        <v>3.3333333333333335</v>
      </c>
      <c r="U7" s="257">
        <f>IFERROR(SUM(LARGE((Portfolio!BO9,Portfolio!BS9,Portfolio!BW9),1),LARGE((Portfolio!BO9,Portfolio!BS9,Portfolio!BW9),2))/6,"")</f>
        <v>3.3333333333333335</v>
      </c>
      <c r="V7" s="259">
        <f>'SUB. EN'!I9</f>
        <v>5</v>
      </c>
      <c r="W7" s="259">
        <f>'SUB. EN'!O9</f>
        <v>5</v>
      </c>
      <c r="X7" s="259">
        <f>'SUB. EN'!U9</f>
        <v>5</v>
      </c>
      <c r="Y7" s="259">
        <f>'SUB. EN'!AA9</f>
        <v>5</v>
      </c>
      <c r="Z7" s="259">
        <f>'SUB. EN'!AG9</f>
        <v>5</v>
      </c>
      <c r="AA7" s="259">
        <f>'SUB. EN'!AM9</f>
        <v>5</v>
      </c>
      <c r="AB7" s="257">
        <f>'Pre-Board Exam'!D9</f>
        <v>0</v>
      </c>
      <c r="AC7" s="257">
        <f>'Pre-Board Exam'!E9</f>
        <v>0</v>
      </c>
      <c r="AD7" s="257" t="e">
        <f>'Pre-Board Exam'!#REF!</f>
        <v>#REF!</v>
      </c>
      <c r="AE7" s="257">
        <f>'Pre-Board Exam'!F9</f>
        <v>0</v>
      </c>
      <c r="AF7" s="257">
        <f>'Pre-Board Exam'!G9</f>
        <v>0</v>
      </c>
      <c r="AG7" s="257">
        <f>'Pre-Board Exam'!H9</f>
        <v>0</v>
      </c>
      <c r="AH7" s="259">
        <f t="shared" si="29"/>
        <v>13.333333333333334</v>
      </c>
      <c r="AI7" s="259">
        <f t="shared" ref="AI7:AI45" si="30">SUM(E7,K7,Q7,W7,AC7)</f>
        <v>13.333333333333334</v>
      </c>
      <c r="AJ7" s="259" t="e">
        <f t="shared" ref="AJ7:AJ45" si="31">SUM(F7,L7,R7,X7,AD7)</f>
        <v>#REF!</v>
      </c>
      <c r="AK7" s="259">
        <f t="shared" ref="AK7:AK45" si="32">SUM(G7,M7,S7,Y7,AE7)</f>
        <v>13.333333333333334</v>
      </c>
      <c r="AL7" s="259">
        <f t="shared" ref="AL7:AL45" si="33">SUM(H7,N7,T7,Z7,AF7)</f>
        <v>13.333333333333334</v>
      </c>
      <c r="AM7" s="259">
        <f t="shared" ref="AM7:AM45" si="34">SUM(I7,O7,U7,AA7,AG7)</f>
        <v>13.333333333333334</v>
      </c>
      <c r="AN7" s="259" t="e">
        <f t="shared" si="15"/>
        <v>#REF!</v>
      </c>
      <c r="AO7" s="257" t="str">
        <f t="shared" si="1"/>
        <v/>
      </c>
      <c r="AP7" s="257" t="str">
        <f t="shared" si="2"/>
        <v>E</v>
      </c>
      <c r="AQ7" s="257" t="str">
        <f t="shared" si="3"/>
        <v>E</v>
      </c>
      <c r="AR7" s="257" t="e">
        <f t="shared" si="4"/>
        <v>#REF!</v>
      </c>
      <c r="AS7" s="257" t="str">
        <f t="shared" si="5"/>
        <v>E</v>
      </c>
      <c r="AT7" s="257" t="str">
        <f t="shared" si="6"/>
        <v>E</v>
      </c>
      <c r="AU7" s="257" t="str">
        <f t="shared" si="7"/>
        <v>E</v>
      </c>
      <c r="AV7" s="257" t="str">
        <f t="shared" si="16"/>
        <v>P</v>
      </c>
      <c r="AW7" s="257" t="str">
        <f t="shared" si="17"/>
        <v>P</v>
      </c>
      <c r="AX7" s="257" t="str">
        <f t="shared" si="18"/>
        <v>P</v>
      </c>
      <c r="AY7" s="257" t="str">
        <f t="shared" si="19"/>
        <v>P</v>
      </c>
      <c r="AZ7" s="257" t="str">
        <f t="shared" si="20"/>
        <v>P</v>
      </c>
      <c r="BA7" s="257" t="str">
        <f t="shared" si="21"/>
        <v>P</v>
      </c>
      <c r="BB7" s="257" t="str">
        <f t="shared" si="22"/>
        <v>F</v>
      </c>
      <c r="BC7" s="257" t="str">
        <f t="shared" si="23"/>
        <v>F</v>
      </c>
      <c r="BD7" s="257" t="e">
        <f t="shared" si="24"/>
        <v>#REF!</v>
      </c>
      <c r="BE7" s="257" t="str">
        <f t="shared" si="25"/>
        <v>F</v>
      </c>
      <c r="BF7" s="257" t="str">
        <f t="shared" si="26"/>
        <v>F</v>
      </c>
      <c r="BG7" s="257" t="str">
        <f t="shared" si="27"/>
        <v>F</v>
      </c>
      <c r="BH7" s="257" t="e">
        <f t="shared" si="28"/>
        <v>#REF!</v>
      </c>
    </row>
    <row r="8" spans="1:60" s="255" customFormat="1" ht="15.6" customHeight="1" x14ac:dyDescent="0.3">
      <c r="A8" s="257">
        <f>'Pre-Board Exam'!A10</f>
        <v>5</v>
      </c>
      <c r="B8" s="257" t="str">
        <f>'Pre-Board Exam'!B10</f>
        <v/>
      </c>
      <c r="C8" s="258" t="str">
        <f>'Pre-Board Exam'!C10</f>
        <v/>
      </c>
      <c r="D8" s="296" t="str">
        <f>IFERROR(SUM(LARGE((PWT!D10,PWT!J10,PWT!P10),1),LARGE((PWT!D10,PWT!J10,PWT!P10),2))/20,"")</f>
        <v/>
      </c>
      <c r="E8" s="296" t="str">
        <f>IFERROR(SUM(LARGE((PWT!E10,PWT!K10,PWT!Q10),1),LARGE((PWT!E10,PWT!K10,PWT!Q10),2))/20,"")</f>
        <v/>
      </c>
      <c r="F8" s="296" t="str">
        <f>IFERROR(SUM(LARGE((PWT!#REF!,PWT!#REF!,PWT!#REF!),1),LARGE((PWT!#REF!,PWT!#REF!,PWT!#REF!),2))/20,"")</f>
        <v/>
      </c>
      <c r="G8" s="296" t="str">
        <f>IFERROR(SUM(LARGE((PWT!F10,PWT!L10,PWT!R10),1),LARGE((PWT!F10,PWT!L10,PWT!R10),2))/20,"")</f>
        <v/>
      </c>
      <c r="H8" s="296" t="str">
        <f>IFERROR(SUM(LARGE((PWT!G10,PWT!M10,PWT!S10),1),LARGE((PWT!G10,PWT!M10,PWT!S10),2))/20,"")</f>
        <v/>
      </c>
      <c r="I8" s="296" t="str">
        <f>IFERROR(SUM(LARGE((PWT!H10,PWT!N10,PWT!T10),1),LARGE((PWT!H10,PWT!N10,PWT!T10),2))/20,"")</f>
        <v/>
      </c>
      <c r="J8" s="296">
        <f>IF(ISNUMBER(Assignment!G10),(Assignment!G10)/6,"")</f>
        <v>5</v>
      </c>
      <c r="K8" s="296">
        <f>IF(ISNUMBER(Assignment!K10),(Assignment!K10)/6,"")</f>
        <v>5</v>
      </c>
      <c r="L8" s="296">
        <f>IF(ISNUMBER(Assignment!O10),(Assignment!O10)/6,"")</f>
        <v>5</v>
      </c>
      <c r="M8" s="296">
        <f>IF(ISNUMBER(Assignment!S10),(Assignment!S10)/6,"")</f>
        <v>5</v>
      </c>
      <c r="N8" s="296">
        <f>IF(ISNUMBER(Assignment!W10),(Assignment!W10)/6,"")</f>
        <v>5</v>
      </c>
      <c r="O8" s="296">
        <f>IF(ISNUMBER(Assignment!AA10),(Assignment!AA10)/6,"")</f>
        <v>5</v>
      </c>
      <c r="P8" s="257">
        <f>IFERROR(SUM(LARGE((Portfolio!G10,Portfolio!K10,Portfolio!O10),1),LARGE((Portfolio!G10,Portfolio!K10,Portfolio!O10),2))/6,"")</f>
        <v>3.3333333333333335</v>
      </c>
      <c r="Q8" s="257">
        <f>IFERROR(SUM(LARGE((Portfolio!S10,Portfolio!W10,Portfolio!AA10),1),LARGE((Portfolio!S10,Portfolio!W10,Portfolio!AA10),2))/6,"")</f>
        <v>3.3333333333333335</v>
      </c>
      <c r="R8" s="257">
        <f>IFERROR(SUM(LARGE((Portfolio!AE10,Portfolio!AI10,Portfolio!AM10),1),LARGE((Portfolio!AE10,Portfolio!AI10,Portfolio!AM10),2))/6,"")</f>
        <v>3.3333333333333335</v>
      </c>
      <c r="S8" s="257">
        <f>IFERROR(SUM(LARGE((Portfolio!AQ10,Portfolio!AU10,Portfolio!AY10),1),LARGE((Portfolio!AQ10,Portfolio!AU10,Portfolio!AY10),2))/6,"")</f>
        <v>3.3333333333333335</v>
      </c>
      <c r="T8" s="257">
        <f>IFERROR(SUM(LARGE((Portfolio!BC10,Portfolio!BG10,Portfolio!BK10),1),LARGE((Portfolio!BC10,Portfolio!BG10,Portfolio!BK10),2))/6,"")</f>
        <v>3.3333333333333335</v>
      </c>
      <c r="U8" s="257">
        <f>IFERROR(SUM(LARGE((Portfolio!BO10,Portfolio!BS10,Portfolio!BW10),1),LARGE((Portfolio!BO10,Portfolio!BS10,Portfolio!BW10),2))/6,"")</f>
        <v>3.3333333333333335</v>
      </c>
      <c r="V8" s="259">
        <f>'SUB. EN'!I10</f>
        <v>5</v>
      </c>
      <c r="W8" s="259">
        <f>'SUB. EN'!O10</f>
        <v>5</v>
      </c>
      <c r="X8" s="259">
        <f>'SUB. EN'!U10</f>
        <v>5</v>
      </c>
      <c r="Y8" s="259">
        <f>'SUB. EN'!AA10</f>
        <v>5</v>
      </c>
      <c r="Z8" s="259">
        <f>'SUB. EN'!AG10</f>
        <v>5</v>
      </c>
      <c r="AA8" s="259">
        <f>'SUB. EN'!AM10</f>
        <v>5</v>
      </c>
      <c r="AB8" s="257">
        <f>'Pre-Board Exam'!D10</f>
        <v>0</v>
      </c>
      <c r="AC8" s="257">
        <f>'Pre-Board Exam'!E10</f>
        <v>0</v>
      </c>
      <c r="AD8" s="257" t="e">
        <f>'Pre-Board Exam'!#REF!</f>
        <v>#REF!</v>
      </c>
      <c r="AE8" s="257">
        <f>'Pre-Board Exam'!F10</f>
        <v>0</v>
      </c>
      <c r="AF8" s="257">
        <f>'Pre-Board Exam'!G10</f>
        <v>0</v>
      </c>
      <c r="AG8" s="257">
        <f>'Pre-Board Exam'!H10</f>
        <v>0</v>
      </c>
      <c r="AH8" s="259">
        <f t="shared" si="29"/>
        <v>13.333333333333334</v>
      </c>
      <c r="AI8" s="259">
        <f t="shared" si="30"/>
        <v>13.333333333333334</v>
      </c>
      <c r="AJ8" s="259" t="e">
        <f t="shared" si="31"/>
        <v>#REF!</v>
      </c>
      <c r="AK8" s="259">
        <f t="shared" si="32"/>
        <v>13.333333333333334</v>
      </c>
      <c r="AL8" s="259">
        <f t="shared" si="33"/>
        <v>13.333333333333334</v>
      </c>
      <c r="AM8" s="259">
        <f t="shared" si="34"/>
        <v>13.333333333333334</v>
      </c>
      <c r="AN8" s="259" t="e">
        <f t="shared" si="15"/>
        <v>#REF!</v>
      </c>
      <c r="AO8" s="257" t="str">
        <f t="shared" si="1"/>
        <v/>
      </c>
      <c r="AP8" s="257" t="str">
        <f t="shared" si="2"/>
        <v>E</v>
      </c>
      <c r="AQ8" s="257" t="str">
        <f t="shared" si="3"/>
        <v>E</v>
      </c>
      <c r="AR8" s="257" t="e">
        <f t="shared" si="4"/>
        <v>#REF!</v>
      </c>
      <c r="AS8" s="257" t="str">
        <f t="shared" si="5"/>
        <v>E</v>
      </c>
      <c r="AT8" s="257" t="str">
        <f t="shared" si="6"/>
        <v>E</v>
      </c>
      <c r="AU8" s="257" t="str">
        <f t="shared" si="7"/>
        <v>E</v>
      </c>
      <c r="AV8" s="257" t="str">
        <f t="shared" si="16"/>
        <v>P</v>
      </c>
      <c r="AW8" s="257" t="str">
        <f t="shared" si="17"/>
        <v>P</v>
      </c>
      <c r="AX8" s="257" t="str">
        <f t="shared" si="18"/>
        <v>P</v>
      </c>
      <c r="AY8" s="257" t="str">
        <f t="shared" si="19"/>
        <v>P</v>
      </c>
      <c r="AZ8" s="257" t="str">
        <f t="shared" si="20"/>
        <v>P</v>
      </c>
      <c r="BA8" s="257" t="str">
        <f t="shared" si="21"/>
        <v>P</v>
      </c>
      <c r="BB8" s="257" t="str">
        <f t="shared" si="22"/>
        <v>F</v>
      </c>
      <c r="BC8" s="257" t="str">
        <f t="shared" si="23"/>
        <v>F</v>
      </c>
      <c r="BD8" s="257" t="e">
        <f t="shared" si="24"/>
        <v>#REF!</v>
      </c>
      <c r="BE8" s="257" t="str">
        <f t="shared" si="25"/>
        <v>F</v>
      </c>
      <c r="BF8" s="257" t="str">
        <f t="shared" si="26"/>
        <v>F</v>
      </c>
      <c r="BG8" s="257" t="str">
        <f t="shared" si="27"/>
        <v>F</v>
      </c>
      <c r="BH8" s="257" t="e">
        <f t="shared" si="28"/>
        <v>#REF!</v>
      </c>
    </row>
    <row r="9" spans="1:60" s="255" customFormat="1" ht="15.6" customHeight="1" x14ac:dyDescent="0.3">
      <c r="A9" s="257">
        <f>'Pre-Board Exam'!A11</f>
        <v>6</v>
      </c>
      <c r="B9" s="257" t="str">
        <f>'Pre-Board Exam'!B11</f>
        <v/>
      </c>
      <c r="C9" s="258" t="str">
        <f>'Pre-Board Exam'!C11</f>
        <v/>
      </c>
      <c r="D9" s="296" t="str">
        <f>IFERROR(SUM(LARGE((PWT!D11,PWT!J11,PWT!P11),1),LARGE((PWT!D11,PWT!J11,PWT!P11),2))/20,"")</f>
        <v/>
      </c>
      <c r="E9" s="296" t="str">
        <f>IFERROR(SUM(LARGE((PWT!E11,PWT!K11,PWT!Q11),1),LARGE((PWT!E11,PWT!K11,PWT!Q11),2))/20,"")</f>
        <v/>
      </c>
      <c r="F9" s="296" t="str">
        <f>IFERROR(SUM(LARGE((PWT!#REF!,PWT!#REF!,PWT!#REF!),1),LARGE((PWT!#REF!,PWT!#REF!,PWT!#REF!),2))/20,"")</f>
        <v/>
      </c>
      <c r="G9" s="296" t="str">
        <f>IFERROR(SUM(LARGE((PWT!F11,PWT!L11,PWT!R11),1),LARGE((PWT!F11,PWT!L11,PWT!R11),2))/20,"")</f>
        <v/>
      </c>
      <c r="H9" s="296" t="str">
        <f>IFERROR(SUM(LARGE((PWT!G11,PWT!M11,PWT!S11),1),LARGE((PWT!G11,PWT!M11,PWT!S11),2))/20,"")</f>
        <v/>
      </c>
      <c r="I9" s="296" t="str">
        <f>IFERROR(SUM(LARGE((PWT!H11,PWT!N11,PWT!T11),1),LARGE((PWT!H11,PWT!N11,PWT!T11),2))/20,"")</f>
        <v/>
      </c>
      <c r="J9" s="296">
        <f>IF(ISNUMBER(Assignment!G11),(Assignment!G11)/6,"")</f>
        <v>5</v>
      </c>
      <c r="K9" s="296">
        <f>IF(ISNUMBER(Assignment!K11),(Assignment!K11)/6,"")</f>
        <v>5</v>
      </c>
      <c r="L9" s="296">
        <f>IF(ISNUMBER(Assignment!O11),(Assignment!O11)/6,"")</f>
        <v>5</v>
      </c>
      <c r="M9" s="296">
        <f>IF(ISNUMBER(Assignment!S11),(Assignment!S11)/6,"")</f>
        <v>5</v>
      </c>
      <c r="N9" s="296">
        <f>IF(ISNUMBER(Assignment!W11),(Assignment!W11)/6,"")</f>
        <v>5</v>
      </c>
      <c r="O9" s="296">
        <f>IF(ISNUMBER(Assignment!AA11),(Assignment!AA11)/6,"")</f>
        <v>5</v>
      </c>
      <c r="P9" s="257">
        <f>IFERROR(SUM(LARGE((Portfolio!G11,Portfolio!K11,Portfolio!O11),1),LARGE((Portfolio!G11,Portfolio!K11,Portfolio!O11),2))/6,"")</f>
        <v>3.3333333333333335</v>
      </c>
      <c r="Q9" s="257">
        <f>IFERROR(SUM(LARGE((Portfolio!S11,Portfolio!W11,Portfolio!AA11),1),LARGE((Portfolio!S11,Portfolio!W11,Portfolio!AA11),2))/6,"")</f>
        <v>3.3333333333333335</v>
      </c>
      <c r="R9" s="257">
        <f>IFERROR(SUM(LARGE((Portfolio!AE11,Portfolio!AI11,Portfolio!AM11),1),LARGE((Portfolio!AE11,Portfolio!AI11,Portfolio!AM11),2))/6,"")</f>
        <v>3.3333333333333335</v>
      </c>
      <c r="S9" s="257">
        <f>IFERROR(SUM(LARGE((Portfolio!AQ11,Portfolio!AU11,Portfolio!AY11),1),LARGE((Portfolio!AQ11,Portfolio!AU11,Portfolio!AY11),2))/6,"")</f>
        <v>3.3333333333333335</v>
      </c>
      <c r="T9" s="257">
        <f>IFERROR(SUM(LARGE((Portfolio!BC11,Portfolio!BG11,Portfolio!BK11),1),LARGE((Portfolio!BC11,Portfolio!BG11,Portfolio!BK11),2))/6,"")</f>
        <v>3.3333333333333335</v>
      </c>
      <c r="U9" s="257">
        <f>IFERROR(SUM(LARGE((Portfolio!BO11,Portfolio!BS11,Portfolio!BW11),1),LARGE((Portfolio!BO11,Portfolio!BS11,Portfolio!BW11),2))/6,"")</f>
        <v>3.3333333333333335</v>
      </c>
      <c r="V9" s="259">
        <f>'SUB. EN'!I11</f>
        <v>5</v>
      </c>
      <c r="W9" s="259">
        <f>'SUB. EN'!O11</f>
        <v>5</v>
      </c>
      <c r="X9" s="259">
        <f>'SUB. EN'!U11</f>
        <v>5</v>
      </c>
      <c r="Y9" s="259">
        <f>'SUB. EN'!AA11</f>
        <v>5</v>
      </c>
      <c r="Z9" s="259">
        <f>'SUB. EN'!AG11</f>
        <v>5</v>
      </c>
      <c r="AA9" s="259">
        <f>'SUB. EN'!AM11</f>
        <v>5</v>
      </c>
      <c r="AB9" s="257">
        <f>'Pre-Board Exam'!D11</f>
        <v>0</v>
      </c>
      <c r="AC9" s="257">
        <f>'Pre-Board Exam'!E11</f>
        <v>0</v>
      </c>
      <c r="AD9" s="257" t="e">
        <f>'Pre-Board Exam'!#REF!</f>
        <v>#REF!</v>
      </c>
      <c r="AE9" s="257">
        <f>'Pre-Board Exam'!F11</f>
        <v>0</v>
      </c>
      <c r="AF9" s="257">
        <f>'Pre-Board Exam'!G11</f>
        <v>0</v>
      </c>
      <c r="AG9" s="257">
        <f>'Pre-Board Exam'!H11</f>
        <v>0</v>
      </c>
      <c r="AH9" s="259">
        <f t="shared" si="29"/>
        <v>13.333333333333334</v>
      </c>
      <c r="AI9" s="259">
        <f t="shared" si="30"/>
        <v>13.333333333333334</v>
      </c>
      <c r="AJ9" s="259" t="e">
        <f t="shared" si="31"/>
        <v>#REF!</v>
      </c>
      <c r="AK9" s="259">
        <f t="shared" si="32"/>
        <v>13.333333333333334</v>
      </c>
      <c r="AL9" s="259">
        <f t="shared" si="33"/>
        <v>13.333333333333334</v>
      </c>
      <c r="AM9" s="259">
        <f t="shared" si="34"/>
        <v>13.333333333333334</v>
      </c>
      <c r="AN9" s="259" t="e">
        <f t="shared" si="15"/>
        <v>#REF!</v>
      </c>
      <c r="AO9" s="257" t="str">
        <f t="shared" si="1"/>
        <v/>
      </c>
      <c r="AP9" s="257" t="str">
        <f t="shared" si="2"/>
        <v>E</v>
      </c>
      <c r="AQ9" s="257" t="str">
        <f t="shared" si="3"/>
        <v>E</v>
      </c>
      <c r="AR9" s="257" t="e">
        <f t="shared" si="4"/>
        <v>#REF!</v>
      </c>
      <c r="AS9" s="257" t="str">
        <f t="shared" si="5"/>
        <v>E</v>
      </c>
      <c r="AT9" s="257" t="str">
        <f t="shared" si="6"/>
        <v>E</v>
      </c>
      <c r="AU9" s="257" t="str">
        <f t="shared" si="7"/>
        <v>E</v>
      </c>
      <c r="AV9" s="257" t="str">
        <f t="shared" si="16"/>
        <v>P</v>
      </c>
      <c r="AW9" s="257" t="str">
        <f t="shared" si="17"/>
        <v>P</v>
      </c>
      <c r="AX9" s="257" t="str">
        <f t="shared" si="18"/>
        <v>P</v>
      </c>
      <c r="AY9" s="257" t="str">
        <f t="shared" si="19"/>
        <v>P</v>
      </c>
      <c r="AZ9" s="257" t="str">
        <f t="shared" si="20"/>
        <v>P</v>
      </c>
      <c r="BA9" s="257" t="str">
        <f t="shared" si="21"/>
        <v>P</v>
      </c>
      <c r="BB9" s="257" t="str">
        <f t="shared" si="22"/>
        <v>F</v>
      </c>
      <c r="BC9" s="257" t="str">
        <f t="shared" si="23"/>
        <v>F</v>
      </c>
      <c r="BD9" s="257" t="e">
        <f t="shared" si="24"/>
        <v>#REF!</v>
      </c>
      <c r="BE9" s="257" t="str">
        <f t="shared" si="25"/>
        <v>F</v>
      </c>
      <c r="BF9" s="257" t="str">
        <f t="shared" si="26"/>
        <v>F</v>
      </c>
      <c r="BG9" s="257" t="str">
        <f t="shared" si="27"/>
        <v>F</v>
      </c>
      <c r="BH9" s="257" t="e">
        <f t="shared" si="28"/>
        <v>#REF!</v>
      </c>
    </row>
    <row r="10" spans="1:60" s="255" customFormat="1" ht="15.6" customHeight="1" x14ac:dyDescent="0.3">
      <c r="A10" s="257">
        <f>'Pre-Board Exam'!A12</f>
        <v>7</v>
      </c>
      <c r="B10" s="257" t="str">
        <f>'Pre-Board Exam'!B12</f>
        <v/>
      </c>
      <c r="C10" s="258" t="str">
        <f>'Pre-Board Exam'!C12</f>
        <v/>
      </c>
      <c r="D10" s="296" t="str">
        <f>IFERROR(SUM(LARGE((PWT!D12,PWT!J12,PWT!P12),1),LARGE((PWT!D12,PWT!J12,PWT!P12),2))/20,"")</f>
        <v/>
      </c>
      <c r="E10" s="296" t="str">
        <f>IFERROR(SUM(LARGE((PWT!E12,PWT!K12,PWT!Q12),1),LARGE((PWT!E12,PWT!K12,PWT!Q12),2))/20,"")</f>
        <v/>
      </c>
      <c r="F10" s="296" t="str">
        <f>IFERROR(SUM(LARGE((PWT!#REF!,PWT!#REF!,PWT!#REF!),1),LARGE((PWT!#REF!,PWT!#REF!,PWT!#REF!),2))/20,"")</f>
        <v/>
      </c>
      <c r="G10" s="296" t="str">
        <f>IFERROR(SUM(LARGE((PWT!F12,PWT!L12,PWT!R12),1),LARGE((PWT!F12,PWT!L12,PWT!R12),2))/20,"")</f>
        <v/>
      </c>
      <c r="H10" s="296" t="str">
        <f>IFERROR(SUM(LARGE((PWT!G12,PWT!M12,PWT!S12),1),LARGE((PWT!G12,PWT!M12,PWT!S12),2))/20,"")</f>
        <v/>
      </c>
      <c r="I10" s="296" t="str">
        <f>IFERROR(SUM(LARGE((PWT!H12,PWT!N12,PWT!T12),1),LARGE((PWT!H12,PWT!N12,PWT!T12),2))/20,"")</f>
        <v/>
      </c>
      <c r="J10" s="296">
        <f>IF(ISNUMBER(Assignment!G12),(Assignment!G12)/6,"")</f>
        <v>5</v>
      </c>
      <c r="K10" s="296">
        <f>IF(ISNUMBER(Assignment!K12),(Assignment!K12)/6,"")</f>
        <v>5</v>
      </c>
      <c r="L10" s="296">
        <f>IF(ISNUMBER(Assignment!O12),(Assignment!O12)/6,"")</f>
        <v>5</v>
      </c>
      <c r="M10" s="296">
        <f>IF(ISNUMBER(Assignment!S12),(Assignment!S12)/6,"")</f>
        <v>5</v>
      </c>
      <c r="N10" s="296">
        <f>IF(ISNUMBER(Assignment!W12),(Assignment!W12)/6,"")</f>
        <v>5</v>
      </c>
      <c r="O10" s="296">
        <f>IF(ISNUMBER(Assignment!AA12),(Assignment!AA12)/6,"")</f>
        <v>5</v>
      </c>
      <c r="P10" s="257">
        <f>IFERROR(SUM(LARGE((Portfolio!G12,Portfolio!K12,Portfolio!O12),1),LARGE((Portfolio!G12,Portfolio!K12,Portfolio!O12),2))/6,"")</f>
        <v>3.3333333333333335</v>
      </c>
      <c r="Q10" s="257">
        <f>IFERROR(SUM(LARGE((Portfolio!S12,Portfolio!W12,Portfolio!AA12),1),LARGE((Portfolio!S12,Portfolio!W12,Portfolio!AA12),2))/6,"")</f>
        <v>3.3333333333333335</v>
      </c>
      <c r="R10" s="257">
        <f>IFERROR(SUM(LARGE((Portfolio!AE12,Portfolio!AI12,Portfolio!AM12),1),LARGE((Portfolio!AE12,Portfolio!AI12,Portfolio!AM12),2))/6,"")</f>
        <v>3.3333333333333335</v>
      </c>
      <c r="S10" s="257">
        <f>IFERROR(SUM(LARGE((Portfolio!AQ12,Portfolio!AU12,Portfolio!AY12),1),LARGE((Portfolio!AQ12,Portfolio!AU12,Portfolio!AY12),2))/6,"")</f>
        <v>3.3333333333333335</v>
      </c>
      <c r="T10" s="257">
        <f>IFERROR(SUM(LARGE((Portfolio!BC12,Portfolio!BG12,Portfolio!BK12),1),LARGE((Portfolio!BC12,Portfolio!BG12,Portfolio!BK12),2))/6,"")</f>
        <v>3.3333333333333335</v>
      </c>
      <c r="U10" s="257">
        <f>IFERROR(SUM(LARGE((Portfolio!BO12,Portfolio!BS12,Portfolio!BW12),1),LARGE((Portfolio!BO12,Portfolio!BS12,Portfolio!BW12),2))/6,"")</f>
        <v>3.3333333333333335</v>
      </c>
      <c r="V10" s="259">
        <f>'SUB. EN'!I12</f>
        <v>5</v>
      </c>
      <c r="W10" s="259">
        <f>'SUB. EN'!O12</f>
        <v>5</v>
      </c>
      <c r="X10" s="259">
        <f>'SUB. EN'!U12</f>
        <v>5</v>
      </c>
      <c r="Y10" s="259">
        <f>'SUB. EN'!AA12</f>
        <v>5</v>
      </c>
      <c r="Z10" s="259">
        <f>'SUB. EN'!AG12</f>
        <v>5</v>
      </c>
      <c r="AA10" s="259">
        <f>'SUB. EN'!AM12</f>
        <v>5</v>
      </c>
      <c r="AB10" s="257">
        <f>'Pre-Board Exam'!D12</f>
        <v>0</v>
      </c>
      <c r="AC10" s="257">
        <f>'Pre-Board Exam'!E12</f>
        <v>0</v>
      </c>
      <c r="AD10" s="257" t="e">
        <f>'Pre-Board Exam'!#REF!</f>
        <v>#REF!</v>
      </c>
      <c r="AE10" s="257">
        <f>'Pre-Board Exam'!F12</f>
        <v>0</v>
      </c>
      <c r="AF10" s="257">
        <f>'Pre-Board Exam'!G12</f>
        <v>0</v>
      </c>
      <c r="AG10" s="257">
        <f>'Pre-Board Exam'!H12</f>
        <v>0</v>
      </c>
      <c r="AH10" s="259">
        <f t="shared" si="29"/>
        <v>13.333333333333334</v>
      </c>
      <c r="AI10" s="259">
        <f t="shared" si="30"/>
        <v>13.333333333333334</v>
      </c>
      <c r="AJ10" s="259" t="e">
        <f t="shared" si="31"/>
        <v>#REF!</v>
      </c>
      <c r="AK10" s="259">
        <f t="shared" si="32"/>
        <v>13.333333333333334</v>
      </c>
      <c r="AL10" s="259">
        <f t="shared" si="33"/>
        <v>13.333333333333334</v>
      </c>
      <c r="AM10" s="259">
        <f t="shared" si="34"/>
        <v>13.333333333333334</v>
      </c>
      <c r="AN10" s="259" t="e">
        <f t="shared" si="15"/>
        <v>#REF!</v>
      </c>
      <c r="AO10" s="257" t="str">
        <f t="shared" si="1"/>
        <v/>
      </c>
      <c r="AP10" s="257" t="str">
        <f t="shared" si="2"/>
        <v>E</v>
      </c>
      <c r="AQ10" s="257" t="str">
        <f t="shared" si="3"/>
        <v>E</v>
      </c>
      <c r="AR10" s="257" t="e">
        <f t="shared" si="4"/>
        <v>#REF!</v>
      </c>
      <c r="AS10" s="257" t="str">
        <f t="shared" si="5"/>
        <v>E</v>
      </c>
      <c r="AT10" s="257" t="str">
        <f t="shared" si="6"/>
        <v>E</v>
      </c>
      <c r="AU10" s="257" t="str">
        <f t="shared" si="7"/>
        <v>E</v>
      </c>
      <c r="AV10" s="257" t="str">
        <f t="shared" si="16"/>
        <v>P</v>
      </c>
      <c r="AW10" s="257" t="str">
        <f t="shared" si="17"/>
        <v>P</v>
      </c>
      <c r="AX10" s="257" t="str">
        <f t="shared" si="18"/>
        <v>P</v>
      </c>
      <c r="AY10" s="257" t="str">
        <f t="shared" si="19"/>
        <v>P</v>
      </c>
      <c r="AZ10" s="257" t="str">
        <f t="shared" si="20"/>
        <v>P</v>
      </c>
      <c r="BA10" s="257" t="str">
        <f t="shared" si="21"/>
        <v>P</v>
      </c>
      <c r="BB10" s="257" t="str">
        <f t="shared" si="22"/>
        <v>F</v>
      </c>
      <c r="BC10" s="257" t="str">
        <f t="shared" si="23"/>
        <v>F</v>
      </c>
      <c r="BD10" s="257" t="e">
        <f t="shared" si="24"/>
        <v>#REF!</v>
      </c>
      <c r="BE10" s="257" t="str">
        <f t="shared" si="25"/>
        <v>F</v>
      </c>
      <c r="BF10" s="257" t="str">
        <f t="shared" si="26"/>
        <v>F</v>
      </c>
      <c r="BG10" s="257" t="str">
        <f t="shared" si="27"/>
        <v>F</v>
      </c>
      <c r="BH10" s="257" t="e">
        <f t="shared" si="28"/>
        <v>#REF!</v>
      </c>
    </row>
    <row r="11" spans="1:60" s="255" customFormat="1" ht="15.6" customHeight="1" x14ac:dyDescent="0.3">
      <c r="A11" s="257">
        <f>'Pre-Board Exam'!A13</f>
        <v>8</v>
      </c>
      <c r="B11" s="257" t="str">
        <f>'Pre-Board Exam'!B13</f>
        <v/>
      </c>
      <c r="C11" s="258" t="str">
        <f>'Pre-Board Exam'!C13</f>
        <v/>
      </c>
      <c r="D11" s="296" t="str">
        <f>IFERROR(SUM(LARGE((PWT!D13,PWT!J13,PWT!P13),1),LARGE((PWT!D13,PWT!J13,PWT!P13),2))/20,"")</f>
        <v/>
      </c>
      <c r="E11" s="296" t="str">
        <f>IFERROR(SUM(LARGE((PWT!E13,PWT!K13,PWT!Q13),1),LARGE((PWT!E13,PWT!K13,PWT!Q13),2))/20,"")</f>
        <v/>
      </c>
      <c r="F11" s="296" t="str">
        <f>IFERROR(SUM(LARGE((PWT!#REF!,PWT!#REF!,PWT!#REF!),1),LARGE((PWT!#REF!,PWT!#REF!,PWT!#REF!),2))/20,"")</f>
        <v/>
      </c>
      <c r="G11" s="296" t="str">
        <f>IFERROR(SUM(LARGE((PWT!F13,PWT!L13,PWT!R13),1),LARGE((PWT!F13,PWT!L13,PWT!R13),2))/20,"")</f>
        <v/>
      </c>
      <c r="H11" s="296" t="str">
        <f>IFERROR(SUM(LARGE((PWT!G13,PWT!M13,PWT!S13),1),LARGE((PWT!G13,PWT!M13,PWT!S13),2))/20,"")</f>
        <v/>
      </c>
      <c r="I11" s="296" t="str">
        <f>IFERROR(SUM(LARGE((PWT!H13,PWT!N13,PWT!T13),1),LARGE((PWT!H13,PWT!N13,PWT!T13),2))/20,"")</f>
        <v/>
      </c>
      <c r="J11" s="296">
        <f>IF(ISNUMBER(Assignment!G13),(Assignment!G13)/6,"")</f>
        <v>5</v>
      </c>
      <c r="K11" s="296">
        <f>IF(ISNUMBER(Assignment!K13),(Assignment!K13)/6,"")</f>
        <v>5</v>
      </c>
      <c r="L11" s="296">
        <f>IF(ISNUMBER(Assignment!O13),(Assignment!O13)/6,"")</f>
        <v>5</v>
      </c>
      <c r="M11" s="296">
        <f>IF(ISNUMBER(Assignment!S13),(Assignment!S13)/6,"")</f>
        <v>5</v>
      </c>
      <c r="N11" s="296">
        <f>IF(ISNUMBER(Assignment!W13),(Assignment!W13)/6,"")</f>
        <v>5</v>
      </c>
      <c r="O11" s="296">
        <f>IF(ISNUMBER(Assignment!AA13),(Assignment!AA13)/6,"")</f>
        <v>5</v>
      </c>
      <c r="P11" s="257">
        <f>IFERROR(SUM(LARGE((Portfolio!G13,Portfolio!K13,Portfolio!O13),1),LARGE((Portfolio!G13,Portfolio!K13,Portfolio!O13),2))/6,"")</f>
        <v>3.3333333333333335</v>
      </c>
      <c r="Q11" s="257">
        <f>IFERROR(SUM(LARGE((Portfolio!S13,Portfolio!W13,Portfolio!AA13),1),LARGE((Portfolio!S13,Portfolio!W13,Portfolio!AA13),2))/6,"")</f>
        <v>3.3333333333333335</v>
      </c>
      <c r="R11" s="257">
        <f>IFERROR(SUM(LARGE((Portfolio!AE13,Portfolio!AI13,Portfolio!AM13),1),LARGE((Portfolio!AE13,Portfolio!AI13,Portfolio!AM13),2))/6,"")</f>
        <v>3.3333333333333335</v>
      </c>
      <c r="S11" s="257">
        <f>IFERROR(SUM(LARGE((Portfolio!AQ13,Portfolio!AU13,Portfolio!AY13),1),LARGE((Portfolio!AQ13,Portfolio!AU13,Portfolio!AY13),2))/6,"")</f>
        <v>3.3333333333333335</v>
      </c>
      <c r="T11" s="257">
        <f>IFERROR(SUM(LARGE((Portfolio!BC13,Portfolio!BG13,Portfolio!BK13),1),LARGE((Portfolio!BC13,Portfolio!BG13,Portfolio!BK13),2))/6,"")</f>
        <v>3.3333333333333335</v>
      </c>
      <c r="U11" s="257">
        <f>IFERROR(SUM(LARGE((Portfolio!BO13,Portfolio!BS13,Portfolio!BW13),1),LARGE((Portfolio!BO13,Portfolio!BS13,Portfolio!BW13),2))/6,"")</f>
        <v>3.3333333333333335</v>
      </c>
      <c r="V11" s="259">
        <f>'SUB. EN'!I13</f>
        <v>5</v>
      </c>
      <c r="W11" s="259">
        <f>'SUB. EN'!O13</f>
        <v>5</v>
      </c>
      <c r="X11" s="259">
        <f>'SUB. EN'!U13</f>
        <v>5</v>
      </c>
      <c r="Y11" s="259">
        <f>'SUB. EN'!AA13</f>
        <v>5</v>
      </c>
      <c r="Z11" s="259">
        <f>'SUB. EN'!AG13</f>
        <v>5</v>
      </c>
      <c r="AA11" s="259">
        <f>'SUB. EN'!AM13</f>
        <v>5</v>
      </c>
      <c r="AB11" s="257">
        <f>'Pre-Board Exam'!D13</f>
        <v>0</v>
      </c>
      <c r="AC11" s="257">
        <f>'Pre-Board Exam'!E13</f>
        <v>0</v>
      </c>
      <c r="AD11" s="257" t="e">
        <f>'Pre-Board Exam'!#REF!</f>
        <v>#REF!</v>
      </c>
      <c r="AE11" s="257">
        <f>'Pre-Board Exam'!F13</f>
        <v>0</v>
      </c>
      <c r="AF11" s="257">
        <f>'Pre-Board Exam'!G13</f>
        <v>0</v>
      </c>
      <c r="AG11" s="257">
        <f>'Pre-Board Exam'!H13</f>
        <v>0</v>
      </c>
      <c r="AH11" s="259">
        <f t="shared" si="29"/>
        <v>13.333333333333334</v>
      </c>
      <c r="AI11" s="259">
        <f t="shared" si="30"/>
        <v>13.333333333333334</v>
      </c>
      <c r="AJ11" s="259" t="e">
        <f t="shared" si="31"/>
        <v>#REF!</v>
      </c>
      <c r="AK11" s="259">
        <f t="shared" si="32"/>
        <v>13.333333333333334</v>
      </c>
      <c r="AL11" s="259">
        <f t="shared" si="33"/>
        <v>13.333333333333334</v>
      </c>
      <c r="AM11" s="259">
        <f t="shared" si="34"/>
        <v>13.333333333333334</v>
      </c>
      <c r="AN11" s="259" t="e">
        <f t="shared" si="15"/>
        <v>#REF!</v>
      </c>
      <c r="AO11" s="257" t="str">
        <f t="shared" si="1"/>
        <v/>
      </c>
      <c r="AP11" s="257" t="str">
        <f t="shared" si="2"/>
        <v>E</v>
      </c>
      <c r="AQ11" s="257" t="str">
        <f t="shared" si="3"/>
        <v>E</v>
      </c>
      <c r="AR11" s="257" t="e">
        <f t="shared" si="4"/>
        <v>#REF!</v>
      </c>
      <c r="AS11" s="257" t="str">
        <f t="shared" si="5"/>
        <v>E</v>
      </c>
      <c r="AT11" s="257" t="str">
        <f t="shared" si="6"/>
        <v>E</v>
      </c>
      <c r="AU11" s="257" t="str">
        <f t="shared" si="7"/>
        <v>E</v>
      </c>
      <c r="AV11" s="257" t="str">
        <f t="shared" si="16"/>
        <v>P</v>
      </c>
      <c r="AW11" s="257" t="str">
        <f t="shared" si="17"/>
        <v>P</v>
      </c>
      <c r="AX11" s="257" t="str">
        <f t="shared" si="18"/>
        <v>P</v>
      </c>
      <c r="AY11" s="257" t="str">
        <f t="shared" si="19"/>
        <v>P</v>
      </c>
      <c r="AZ11" s="257" t="str">
        <f t="shared" si="20"/>
        <v>P</v>
      </c>
      <c r="BA11" s="257" t="str">
        <f t="shared" si="21"/>
        <v>P</v>
      </c>
      <c r="BB11" s="257" t="str">
        <f t="shared" si="22"/>
        <v>F</v>
      </c>
      <c r="BC11" s="257" t="str">
        <f t="shared" si="23"/>
        <v>F</v>
      </c>
      <c r="BD11" s="257" t="e">
        <f t="shared" si="24"/>
        <v>#REF!</v>
      </c>
      <c r="BE11" s="257" t="str">
        <f t="shared" si="25"/>
        <v>F</v>
      </c>
      <c r="BF11" s="257" t="str">
        <f t="shared" si="26"/>
        <v>F</v>
      </c>
      <c r="BG11" s="257" t="str">
        <f t="shared" si="27"/>
        <v>F</v>
      </c>
      <c r="BH11" s="257" t="e">
        <f t="shared" si="28"/>
        <v>#REF!</v>
      </c>
    </row>
    <row r="12" spans="1:60" s="255" customFormat="1" ht="15.6" customHeight="1" x14ac:dyDescent="0.3">
      <c r="A12" s="257">
        <f>'Pre-Board Exam'!A14</f>
        <v>9</v>
      </c>
      <c r="B12" s="257" t="str">
        <f>'Pre-Board Exam'!B14</f>
        <v/>
      </c>
      <c r="C12" s="258" t="str">
        <f>'Pre-Board Exam'!C14</f>
        <v/>
      </c>
      <c r="D12" s="296" t="str">
        <f>IFERROR(SUM(LARGE((PWT!D14,PWT!J14,PWT!P14),1),LARGE((PWT!D14,PWT!J14,PWT!P14),2))/20,"")</f>
        <v/>
      </c>
      <c r="E12" s="296" t="str">
        <f>IFERROR(SUM(LARGE((PWT!E14,PWT!K14,PWT!Q14),1),LARGE((PWT!E14,PWT!K14,PWT!Q14),2))/20,"")</f>
        <v/>
      </c>
      <c r="F12" s="296" t="str">
        <f>IFERROR(SUM(LARGE((PWT!#REF!,PWT!#REF!,PWT!#REF!),1),LARGE((PWT!#REF!,PWT!#REF!,PWT!#REF!),2))/20,"")</f>
        <v/>
      </c>
      <c r="G12" s="296" t="str">
        <f>IFERROR(SUM(LARGE((PWT!F14,PWT!L14,PWT!R14),1),LARGE((PWT!F14,PWT!L14,PWT!R14),2))/20,"")</f>
        <v/>
      </c>
      <c r="H12" s="296" t="str">
        <f>IFERROR(SUM(LARGE((PWT!G14,PWT!M14,PWT!S14),1),LARGE((PWT!G14,PWT!M14,PWT!S14),2))/20,"")</f>
        <v/>
      </c>
      <c r="I12" s="296" t="str">
        <f>IFERROR(SUM(LARGE((PWT!H14,PWT!N14,PWT!T14),1),LARGE((PWT!H14,PWT!N14,PWT!T14),2))/20,"")</f>
        <v/>
      </c>
      <c r="J12" s="296" t="str">
        <f>IF(ISNUMBER(Assignment!G14),(Assignment!G14)/6,"")</f>
        <v/>
      </c>
      <c r="K12" s="296" t="str">
        <f>IF(ISNUMBER(Assignment!K14),(Assignment!K14)/6,"")</f>
        <v/>
      </c>
      <c r="L12" s="296" t="str">
        <f>IF(ISNUMBER(Assignment!O14),(Assignment!O14)/6,"")</f>
        <v/>
      </c>
      <c r="M12" s="296" t="str">
        <f>IF(ISNUMBER(Assignment!S14),(Assignment!S14)/6,"")</f>
        <v/>
      </c>
      <c r="N12" s="296" t="str">
        <f>IF(ISNUMBER(Assignment!W14),(Assignment!W14)/6,"")</f>
        <v/>
      </c>
      <c r="O12" s="296" t="str">
        <f>IF(ISNUMBER(Assignment!AA14),(Assignment!AA14)/6,"")</f>
        <v/>
      </c>
      <c r="P12" s="257" t="str">
        <f>IFERROR(SUM(LARGE((Portfolio!G14,Portfolio!K14,Portfolio!O14),1),LARGE((Portfolio!G14,Portfolio!K14,Portfolio!O14),2))/6,"")</f>
        <v/>
      </c>
      <c r="Q12" s="257" t="str">
        <f>IFERROR(SUM(LARGE((Portfolio!S14,Portfolio!W14,Portfolio!AA14),1),LARGE((Portfolio!S14,Portfolio!W14,Portfolio!AA14),2))/6,"")</f>
        <v/>
      </c>
      <c r="R12" s="257" t="str">
        <f>IFERROR(SUM(LARGE((Portfolio!AE14,Portfolio!AI14,Portfolio!AM14),1),LARGE((Portfolio!AE14,Portfolio!AI14,Portfolio!AM14),2))/6,"")</f>
        <v/>
      </c>
      <c r="S12" s="257" t="str">
        <f>IFERROR(SUM(LARGE((Portfolio!AQ14,Portfolio!AU14,Portfolio!AY14),1),LARGE((Portfolio!AQ14,Portfolio!AU14,Portfolio!AY14),2))/6,"")</f>
        <v/>
      </c>
      <c r="T12" s="257" t="str">
        <f>IFERROR(SUM(LARGE((Portfolio!BC14,Portfolio!BG14,Portfolio!BK14),1),LARGE((Portfolio!BC14,Portfolio!BG14,Portfolio!BK14),2))/6,"")</f>
        <v/>
      </c>
      <c r="U12" s="257" t="str">
        <f>IFERROR(SUM(LARGE((Portfolio!BO14,Portfolio!BS14,Portfolio!BW14),1),LARGE((Portfolio!BO14,Portfolio!BS14,Portfolio!BW14),2))/6,"")</f>
        <v/>
      </c>
      <c r="V12" s="259">
        <f>'SUB. EN'!I14</f>
        <v>5</v>
      </c>
      <c r="W12" s="259">
        <f>'SUB. EN'!O14</f>
        <v>5</v>
      </c>
      <c r="X12" s="259">
        <f>'SUB. EN'!U14</f>
        <v>5</v>
      </c>
      <c r="Y12" s="259">
        <f>'SUB. EN'!AA14</f>
        <v>5</v>
      </c>
      <c r="Z12" s="259">
        <f>'SUB. EN'!AG14</f>
        <v>5</v>
      </c>
      <c r="AA12" s="259">
        <f>'SUB. EN'!AM14</f>
        <v>5</v>
      </c>
      <c r="AB12" s="257">
        <f>'Pre-Board Exam'!D14</f>
        <v>0</v>
      </c>
      <c r="AC12" s="257">
        <f>'Pre-Board Exam'!E14</f>
        <v>0</v>
      </c>
      <c r="AD12" s="257" t="e">
        <f>'Pre-Board Exam'!#REF!</f>
        <v>#REF!</v>
      </c>
      <c r="AE12" s="257">
        <f>'Pre-Board Exam'!F14</f>
        <v>0</v>
      </c>
      <c r="AF12" s="257">
        <f>'Pre-Board Exam'!G14</f>
        <v>0</v>
      </c>
      <c r="AG12" s="257">
        <f>'Pre-Board Exam'!H14</f>
        <v>0</v>
      </c>
      <c r="AH12" s="259">
        <f t="shared" si="29"/>
        <v>5</v>
      </c>
      <c r="AI12" s="259">
        <f t="shared" si="30"/>
        <v>5</v>
      </c>
      <c r="AJ12" s="259" t="e">
        <f t="shared" si="31"/>
        <v>#REF!</v>
      </c>
      <c r="AK12" s="259">
        <f t="shared" si="32"/>
        <v>5</v>
      </c>
      <c r="AL12" s="259">
        <f t="shared" si="33"/>
        <v>5</v>
      </c>
      <c r="AM12" s="259">
        <f t="shared" si="34"/>
        <v>5</v>
      </c>
      <c r="AN12" s="259" t="e">
        <f t="shared" si="15"/>
        <v>#REF!</v>
      </c>
      <c r="AO12" s="257" t="str">
        <f t="shared" si="1"/>
        <v/>
      </c>
      <c r="AP12" s="257" t="str">
        <f t="shared" si="2"/>
        <v>E</v>
      </c>
      <c r="AQ12" s="257" t="str">
        <f t="shared" si="3"/>
        <v>E</v>
      </c>
      <c r="AR12" s="257" t="e">
        <f t="shared" si="4"/>
        <v>#REF!</v>
      </c>
      <c r="AS12" s="257" t="str">
        <f t="shared" si="5"/>
        <v>E</v>
      </c>
      <c r="AT12" s="257" t="str">
        <f t="shared" si="6"/>
        <v>E</v>
      </c>
      <c r="AU12" s="257" t="str">
        <f t="shared" si="7"/>
        <v>E</v>
      </c>
      <c r="AV12" s="257" t="str">
        <f t="shared" si="16"/>
        <v>F</v>
      </c>
      <c r="AW12" s="257" t="str">
        <f t="shared" si="17"/>
        <v>F</v>
      </c>
      <c r="AX12" s="257" t="str">
        <f t="shared" si="18"/>
        <v>F</v>
      </c>
      <c r="AY12" s="257" t="str">
        <f t="shared" si="19"/>
        <v>F</v>
      </c>
      <c r="AZ12" s="257" t="str">
        <f t="shared" si="20"/>
        <v>F</v>
      </c>
      <c r="BA12" s="257" t="str">
        <f t="shared" si="21"/>
        <v>F</v>
      </c>
      <c r="BB12" s="257" t="str">
        <f t="shared" si="22"/>
        <v>F</v>
      </c>
      <c r="BC12" s="257" t="str">
        <f t="shared" si="23"/>
        <v>F</v>
      </c>
      <c r="BD12" s="257" t="e">
        <f t="shared" si="24"/>
        <v>#REF!</v>
      </c>
      <c r="BE12" s="257" t="str">
        <f t="shared" si="25"/>
        <v>F</v>
      </c>
      <c r="BF12" s="257" t="str">
        <f t="shared" si="26"/>
        <v>F</v>
      </c>
      <c r="BG12" s="257" t="str">
        <f t="shared" si="27"/>
        <v>F</v>
      </c>
      <c r="BH12" s="257" t="e">
        <f t="shared" si="28"/>
        <v>#REF!</v>
      </c>
    </row>
    <row r="13" spans="1:60" s="255" customFormat="1" ht="15.6" customHeight="1" x14ac:dyDescent="0.3">
      <c r="A13" s="257">
        <f>'Pre-Board Exam'!A15</f>
        <v>10</v>
      </c>
      <c r="B13" s="257" t="str">
        <f>'Pre-Board Exam'!B15</f>
        <v/>
      </c>
      <c r="C13" s="258" t="str">
        <f>'Pre-Board Exam'!C15</f>
        <v/>
      </c>
      <c r="D13" s="296" t="str">
        <f>IFERROR(SUM(LARGE((PWT!D15,PWT!J15,PWT!P15),1),LARGE((PWT!D15,PWT!J15,PWT!P15),2))/20,"")</f>
        <v/>
      </c>
      <c r="E13" s="296" t="str">
        <f>IFERROR(SUM(LARGE((PWT!E15,PWT!K15,PWT!Q15),1),LARGE((PWT!E15,PWT!K15,PWT!Q15),2))/20,"")</f>
        <v/>
      </c>
      <c r="F13" s="296" t="str">
        <f>IFERROR(SUM(LARGE((PWT!#REF!,PWT!#REF!,PWT!#REF!),1),LARGE((PWT!#REF!,PWT!#REF!,PWT!#REF!),2))/20,"")</f>
        <v/>
      </c>
      <c r="G13" s="296" t="str">
        <f>IFERROR(SUM(LARGE((PWT!F15,PWT!L15,PWT!R15),1),LARGE((PWT!F15,PWT!L15,PWT!R15),2))/20,"")</f>
        <v/>
      </c>
      <c r="H13" s="296" t="str">
        <f>IFERROR(SUM(LARGE((PWT!G15,PWT!M15,PWT!S15),1),LARGE((PWT!G15,PWT!M15,PWT!S15),2))/20,"")</f>
        <v/>
      </c>
      <c r="I13" s="296" t="str">
        <f>IFERROR(SUM(LARGE((PWT!H15,PWT!N15,PWT!T15),1),LARGE((PWT!H15,PWT!N15,PWT!T15),2))/20,"")</f>
        <v/>
      </c>
      <c r="J13" s="296">
        <f>IF(ISNUMBER(Assignment!G15),(Assignment!G15)/6,"")</f>
        <v>5</v>
      </c>
      <c r="K13" s="296">
        <f>IF(ISNUMBER(Assignment!K15),(Assignment!K15)/6,"")</f>
        <v>5</v>
      </c>
      <c r="L13" s="296">
        <f>IF(ISNUMBER(Assignment!O15),(Assignment!O15)/6,"")</f>
        <v>5</v>
      </c>
      <c r="M13" s="296">
        <f>IF(ISNUMBER(Assignment!S15),(Assignment!S15)/6,"")</f>
        <v>5</v>
      </c>
      <c r="N13" s="296">
        <f>IF(ISNUMBER(Assignment!W15),(Assignment!W15)/6,"")</f>
        <v>5</v>
      </c>
      <c r="O13" s="296">
        <f>IF(ISNUMBER(Assignment!AA15),(Assignment!AA15)/6,"")</f>
        <v>5</v>
      </c>
      <c r="P13" s="257">
        <f>IFERROR(SUM(LARGE((Portfolio!G15,Portfolio!K15,Portfolio!O15),1),LARGE((Portfolio!G15,Portfolio!K15,Portfolio!O15),2))/6,"")</f>
        <v>3.3333333333333335</v>
      </c>
      <c r="Q13" s="257">
        <f>IFERROR(SUM(LARGE((Portfolio!S15,Portfolio!W15,Portfolio!AA15),1),LARGE((Portfolio!S15,Portfolio!W15,Portfolio!AA15),2))/6,"")</f>
        <v>3.3333333333333335</v>
      </c>
      <c r="R13" s="257">
        <f>IFERROR(SUM(LARGE((Portfolio!AE15,Portfolio!AI15,Portfolio!AM15),1),LARGE((Portfolio!AE15,Portfolio!AI15,Portfolio!AM15),2))/6,"")</f>
        <v>3.3333333333333335</v>
      </c>
      <c r="S13" s="257">
        <f>IFERROR(SUM(LARGE((Portfolio!AQ15,Portfolio!AU15,Portfolio!AY15),1),LARGE((Portfolio!AQ15,Portfolio!AU15,Portfolio!AY15),2))/6,"")</f>
        <v>3.3333333333333335</v>
      </c>
      <c r="T13" s="257">
        <f>IFERROR(SUM(LARGE((Portfolio!BC15,Portfolio!BG15,Portfolio!BK15),1),LARGE((Portfolio!BC15,Portfolio!BG15,Portfolio!BK15),2))/6,"")</f>
        <v>3.3333333333333335</v>
      </c>
      <c r="U13" s="257">
        <f>IFERROR(SUM(LARGE((Portfolio!BO15,Portfolio!BS15,Portfolio!BW15),1),LARGE((Portfolio!BO15,Portfolio!BS15,Portfolio!BW15),2))/6,"")</f>
        <v>3.3333333333333335</v>
      </c>
      <c r="V13" s="259">
        <f>'SUB. EN'!I15</f>
        <v>5</v>
      </c>
      <c r="W13" s="259">
        <f>'SUB. EN'!O15</f>
        <v>5</v>
      </c>
      <c r="X13" s="259">
        <f>'SUB. EN'!U15</f>
        <v>5</v>
      </c>
      <c r="Y13" s="259">
        <f>'SUB. EN'!AA15</f>
        <v>5</v>
      </c>
      <c r="Z13" s="259">
        <f>'SUB. EN'!AG15</f>
        <v>5</v>
      </c>
      <c r="AA13" s="259">
        <f>'SUB. EN'!AM15</f>
        <v>5</v>
      </c>
      <c r="AB13" s="257">
        <f>'Pre-Board Exam'!D15</f>
        <v>0</v>
      </c>
      <c r="AC13" s="257">
        <f>'Pre-Board Exam'!E15</f>
        <v>0</v>
      </c>
      <c r="AD13" s="257" t="e">
        <f>'Pre-Board Exam'!#REF!</f>
        <v>#REF!</v>
      </c>
      <c r="AE13" s="257">
        <f>'Pre-Board Exam'!F15</f>
        <v>0</v>
      </c>
      <c r="AF13" s="257">
        <f>'Pre-Board Exam'!G15</f>
        <v>0</v>
      </c>
      <c r="AG13" s="257">
        <f>'Pre-Board Exam'!H15</f>
        <v>0</v>
      </c>
      <c r="AH13" s="259">
        <f t="shared" si="29"/>
        <v>13.333333333333334</v>
      </c>
      <c r="AI13" s="259">
        <f t="shared" si="30"/>
        <v>13.333333333333334</v>
      </c>
      <c r="AJ13" s="259" t="e">
        <f t="shared" si="31"/>
        <v>#REF!</v>
      </c>
      <c r="AK13" s="259">
        <f t="shared" si="32"/>
        <v>13.333333333333334</v>
      </c>
      <c r="AL13" s="259">
        <f t="shared" si="33"/>
        <v>13.333333333333334</v>
      </c>
      <c r="AM13" s="259">
        <f t="shared" si="34"/>
        <v>13.333333333333334</v>
      </c>
      <c r="AN13" s="259" t="e">
        <f t="shared" si="15"/>
        <v>#REF!</v>
      </c>
      <c r="AO13" s="257" t="str">
        <f t="shared" si="1"/>
        <v/>
      </c>
      <c r="AP13" s="257" t="str">
        <f t="shared" si="2"/>
        <v>E</v>
      </c>
      <c r="AQ13" s="257" t="str">
        <f t="shared" si="3"/>
        <v>E</v>
      </c>
      <c r="AR13" s="257" t="e">
        <f t="shared" si="4"/>
        <v>#REF!</v>
      </c>
      <c r="AS13" s="257" t="str">
        <f t="shared" si="5"/>
        <v>E</v>
      </c>
      <c r="AT13" s="257" t="str">
        <f t="shared" si="6"/>
        <v>E</v>
      </c>
      <c r="AU13" s="257" t="str">
        <f t="shared" si="7"/>
        <v>E</v>
      </c>
      <c r="AV13" s="257" t="str">
        <f t="shared" si="16"/>
        <v>P</v>
      </c>
      <c r="AW13" s="257" t="str">
        <f t="shared" si="17"/>
        <v>P</v>
      </c>
      <c r="AX13" s="257" t="str">
        <f t="shared" si="18"/>
        <v>P</v>
      </c>
      <c r="AY13" s="257" t="str">
        <f t="shared" si="19"/>
        <v>P</v>
      </c>
      <c r="AZ13" s="257" t="str">
        <f t="shared" si="20"/>
        <v>P</v>
      </c>
      <c r="BA13" s="257" t="str">
        <f t="shared" si="21"/>
        <v>P</v>
      </c>
      <c r="BB13" s="257" t="str">
        <f t="shared" si="22"/>
        <v>F</v>
      </c>
      <c r="BC13" s="257" t="str">
        <f t="shared" si="23"/>
        <v>F</v>
      </c>
      <c r="BD13" s="257" t="e">
        <f t="shared" si="24"/>
        <v>#REF!</v>
      </c>
      <c r="BE13" s="257" t="str">
        <f t="shared" si="25"/>
        <v>F</v>
      </c>
      <c r="BF13" s="257" t="str">
        <f t="shared" si="26"/>
        <v>F</v>
      </c>
      <c r="BG13" s="257" t="str">
        <f t="shared" si="27"/>
        <v>F</v>
      </c>
      <c r="BH13" s="257" t="e">
        <f t="shared" si="28"/>
        <v>#REF!</v>
      </c>
    </row>
    <row r="14" spans="1:60" s="255" customFormat="1" ht="15.6" customHeight="1" x14ac:dyDescent="0.3">
      <c r="A14" s="257">
        <f>'Pre-Board Exam'!A16</f>
        <v>11</v>
      </c>
      <c r="B14" s="257" t="str">
        <f>'Pre-Board Exam'!B16</f>
        <v/>
      </c>
      <c r="C14" s="258" t="str">
        <f>'Pre-Board Exam'!C16</f>
        <v/>
      </c>
      <c r="D14" s="296" t="str">
        <f>IFERROR(SUM(LARGE((PWT!D16,PWT!J16,PWT!P16),1),LARGE((PWT!D16,PWT!J16,PWT!P16),2))/20,"")</f>
        <v/>
      </c>
      <c r="E14" s="296" t="str">
        <f>IFERROR(SUM(LARGE((PWT!E16,PWT!K16,PWT!Q16),1),LARGE((PWT!E16,PWT!K16,PWT!Q16),2))/20,"")</f>
        <v/>
      </c>
      <c r="F14" s="296" t="str">
        <f>IFERROR(SUM(LARGE((PWT!#REF!,PWT!#REF!,PWT!#REF!),1),LARGE((PWT!#REF!,PWT!#REF!,PWT!#REF!),2))/20,"")</f>
        <v/>
      </c>
      <c r="G14" s="296" t="str">
        <f>IFERROR(SUM(LARGE((PWT!F16,PWT!L16,PWT!R16),1),LARGE((PWT!F16,PWT!L16,PWT!R16),2))/20,"")</f>
        <v/>
      </c>
      <c r="H14" s="296" t="str">
        <f>IFERROR(SUM(LARGE((PWT!G16,PWT!M16,PWT!S16),1),LARGE((PWT!G16,PWT!M16,PWT!S16),2))/20,"")</f>
        <v/>
      </c>
      <c r="I14" s="296" t="str">
        <f>IFERROR(SUM(LARGE((PWT!H16,PWT!N16,PWT!T16),1),LARGE((PWT!H16,PWT!N16,PWT!T16),2))/20,"")</f>
        <v/>
      </c>
      <c r="J14" s="296">
        <f>IF(ISNUMBER(Assignment!G16),(Assignment!G16)/6,"")</f>
        <v>5</v>
      </c>
      <c r="K14" s="296">
        <f>IF(ISNUMBER(Assignment!K16),(Assignment!K16)/6,"")</f>
        <v>5</v>
      </c>
      <c r="L14" s="296">
        <f>IF(ISNUMBER(Assignment!O16),(Assignment!O16)/6,"")</f>
        <v>5</v>
      </c>
      <c r="M14" s="296">
        <f>IF(ISNUMBER(Assignment!S16),(Assignment!S16)/6,"")</f>
        <v>5</v>
      </c>
      <c r="N14" s="296">
        <f>IF(ISNUMBER(Assignment!W16),(Assignment!W16)/6,"")</f>
        <v>5</v>
      </c>
      <c r="O14" s="296">
        <f>IF(ISNUMBER(Assignment!AA16),(Assignment!AA16)/6,"")</f>
        <v>5</v>
      </c>
      <c r="P14" s="257">
        <f>IFERROR(SUM(LARGE((Portfolio!G16,Portfolio!K16,Portfolio!O16),1),LARGE((Portfolio!G16,Portfolio!K16,Portfolio!O16),2))/6,"")</f>
        <v>3.3333333333333335</v>
      </c>
      <c r="Q14" s="257">
        <f>IFERROR(SUM(LARGE((Portfolio!S16,Portfolio!W16,Portfolio!AA16),1),LARGE((Portfolio!S16,Portfolio!W16,Portfolio!AA16),2))/6,"")</f>
        <v>3.3333333333333335</v>
      </c>
      <c r="R14" s="257">
        <f>IFERROR(SUM(LARGE((Portfolio!AE16,Portfolio!AI16,Portfolio!AM16),1),LARGE((Portfolio!AE16,Portfolio!AI16,Portfolio!AM16),2))/6,"")</f>
        <v>3.3333333333333335</v>
      </c>
      <c r="S14" s="257">
        <f>IFERROR(SUM(LARGE((Portfolio!AQ16,Portfolio!AU16,Portfolio!AY16),1),LARGE((Portfolio!AQ16,Portfolio!AU16,Portfolio!AY16),2))/6,"")</f>
        <v>3.3333333333333335</v>
      </c>
      <c r="T14" s="257">
        <f>IFERROR(SUM(LARGE((Portfolio!BC16,Portfolio!BG16,Portfolio!BK16),1),LARGE((Portfolio!BC16,Portfolio!BG16,Portfolio!BK16),2))/6,"")</f>
        <v>3.3333333333333335</v>
      </c>
      <c r="U14" s="257">
        <f>IFERROR(SUM(LARGE((Portfolio!BO16,Portfolio!BS16,Portfolio!BW16),1),LARGE((Portfolio!BO16,Portfolio!BS16,Portfolio!BW16),2))/6,"")</f>
        <v>3.3333333333333335</v>
      </c>
      <c r="V14" s="259">
        <f>'SUB. EN'!I16</f>
        <v>5</v>
      </c>
      <c r="W14" s="259">
        <f>'SUB. EN'!O16</f>
        <v>5</v>
      </c>
      <c r="X14" s="259">
        <f>'SUB. EN'!U16</f>
        <v>5</v>
      </c>
      <c r="Y14" s="259">
        <f>'SUB. EN'!AA16</f>
        <v>5</v>
      </c>
      <c r="Z14" s="259">
        <f>'SUB. EN'!AG16</f>
        <v>5</v>
      </c>
      <c r="AA14" s="259">
        <f>'SUB. EN'!AM16</f>
        <v>5</v>
      </c>
      <c r="AB14" s="257">
        <f>'Pre-Board Exam'!D16</f>
        <v>0</v>
      </c>
      <c r="AC14" s="257">
        <f>'Pre-Board Exam'!E16</f>
        <v>0</v>
      </c>
      <c r="AD14" s="257" t="e">
        <f>'Pre-Board Exam'!#REF!</f>
        <v>#REF!</v>
      </c>
      <c r="AE14" s="257">
        <f>'Pre-Board Exam'!F16</f>
        <v>0</v>
      </c>
      <c r="AF14" s="257">
        <f>'Pre-Board Exam'!G16</f>
        <v>0</v>
      </c>
      <c r="AG14" s="257">
        <f>'Pre-Board Exam'!H16</f>
        <v>0</v>
      </c>
      <c r="AH14" s="259">
        <f t="shared" si="29"/>
        <v>13.333333333333334</v>
      </c>
      <c r="AI14" s="259">
        <f t="shared" si="30"/>
        <v>13.333333333333334</v>
      </c>
      <c r="AJ14" s="259" t="e">
        <f t="shared" si="31"/>
        <v>#REF!</v>
      </c>
      <c r="AK14" s="259">
        <f t="shared" si="32"/>
        <v>13.333333333333334</v>
      </c>
      <c r="AL14" s="259">
        <f t="shared" si="33"/>
        <v>13.333333333333334</v>
      </c>
      <c r="AM14" s="259">
        <f t="shared" si="34"/>
        <v>13.333333333333334</v>
      </c>
      <c r="AN14" s="259" t="e">
        <f t="shared" si="15"/>
        <v>#REF!</v>
      </c>
      <c r="AO14" s="257" t="str">
        <f t="shared" si="1"/>
        <v/>
      </c>
      <c r="AP14" s="257" t="str">
        <f t="shared" si="2"/>
        <v>E</v>
      </c>
      <c r="AQ14" s="257" t="str">
        <f t="shared" si="3"/>
        <v>E</v>
      </c>
      <c r="AR14" s="257" t="e">
        <f t="shared" si="4"/>
        <v>#REF!</v>
      </c>
      <c r="AS14" s="257" t="str">
        <f t="shared" si="5"/>
        <v>E</v>
      </c>
      <c r="AT14" s="257" t="str">
        <f t="shared" si="6"/>
        <v>E</v>
      </c>
      <c r="AU14" s="257" t="str">
        <f t="shared" si="7"/>
        <v>E</v>
      </c>
      <c r="AV14" s="257" t="str">
        <f t="shared" si="16"/>
        <v>P</v>
      </c>
      <c r="AW14" s="257" t="str">
        <f t="shared" si="17"/>
        <v>P</v>
      </c>
      <c r="AX14" s="257" t="str">
        <f t="shared" si="18"/>
        <v>P</v>
      </c>
      <c r="AY14" s="257" t="str">
        <f t="shared" si="19"/>
        <v>P</v>
      </c>
      <c r="AZ14" s="257" t="str">
        <f t="shared" si="20"/>
        <v>P</v>
      </c>
      <c r="BA14" s="257" t="str">
        <f t="shared" si="21"/>
        <v>P</v>
      </c>
      <c r="BB14" s="257" t="str">
        <f t="shared" si="22"/>
        <v>F</v>
      </c>
      <c r="BC14" s="257" t="str">
        <f t="shared" si="23"/>
        <v>F</v>
      </c>
      <c r="BD14" s="257" t="e">
        <f t="shared" si="24"/>
        <v>#REF!</v>
      </c>
      <c r="BE14" s="257" t="str">
        <f t="shared" si="25"/>
        <v>F</v>
      </c>
      <c r="BF14" s="257" t="str">
        <f t="shared" si="26"/>
        <v>F</v>
      </c>
      <c r="BG14" s="257" t="str">
        <f t="shared" si="27"/>
        <v>F</v>
      </c>
      <c r="BH14" s="257" t="e">
        <f t="shared" si="28"/>
        <v>#REF!</v>
      </c>
    </row>
    <row r="15" spans="1:60" s="255" customFormat="1" ht="15.6" customHeight="1" x14ac:dyDescent="0.3">
      <c r="A15" s="257">
        <f>'Pre-Board Exam'!A17</f>
        <v>12</v>
      </c>
      <c r="B15" s="257" t="str">
        <f>'Pre-Board Exam'!B17</f>
        <v/>
      </c>
      <c r="C15" s="258" t="str">
        <f>'Pre-Board Exam'!C17</f>
        <v/>
      </c>
      <c r="D15" s="296" t="str">
        <f>IFERROR(SUM(LARGE((PWT!D17,PWT!J17,PWT!P17),1),LARGE((PWT!D17,PWT!J17,PWT!P17),2))/20,"")</f>
        <v/>
      </c>
      <c r="E15" s="296" t="str">
        <f>IFERROR(SUM(LARGE((PWT!E17,PWT!K17,PWT!Q17),1),LARGE((PWT!E17,PWT!K17,PWT!Q17),2))/20,"")</f>
        <v/>
      </c>
      <c r="F15" s="296" t="str">
        <f>IFERROR(SUM(LARGE((PWT!#REF!,PWT!#REF!,PWT!#REF!),1),LARGE((PWT!#REF!,PWT!#REF!,PWT!#REF!),2))/20,"")</f>
        <v/>
      </c>
      <c r="G15" s="296" t="str">
        <f>IFERROR(SUM(LARGE((PWT!F17,PWT!L17,PWT!R17),1),LARGE((PWT!F17,PWT!L17,PWT!R17),2))/20,"")</f>
        <v/>
      </c>
      <c r="H15" s="296" t="str">
        <f>IFERROR(SUM(LARGE((PWT!G17,PWT!M17,PWT!S17),1),LARGE((PWT!G17,PWT!M17,PWT!S17),2))/20,"")</f>
        <v/>
      </c>
      <c r="I15" s="296" t="str">
        <f>IFERROR(SUM(LARGE((PWT!H17,PWT!N17,PWT!T17),1),LARGE((PWT!H17,PWT!N17,PWT!T17),2))/20,"")</f>
        <v/>
      </c>
      <c r="J15" s="296">
        <f>IF(ISNUMBER(Assignment!G17),(Assignment!G17)/6,"")</f>
        <v>5</v>
      </c>
      <c r="K15" s="296">
        <f>IF(ISNUMBER(Assignment!K17),(Assignment!K17)/6,"")</f>
        <v>5</v>
      </c>
      <c r="L15" s="296">
        <f>IF(ISNUMBER(Assignment!O17),(Assignment!O17)/6,"")</f>
        <v>5</v>
      </c>
      <c r="M15" s="296">
        <f>IF(ISNUMBER(Assignment!S17),(Assignment!S17)/6,"")</f>
        <v>5</v>
      </c>
      <c r="N15" s="296">
        <f>IF(ISNUMBER(Assignment!W17),(Assignment!W17)/6,"")</f>
        <v>5</v>
      </c>
      <c r="O15" s="296">
        <f>IF(ISNUMBER(Assignment!AA17),(Assignment!AA17)/6,"")</f>
        <v>5</v>
      </c>
      <c r="P15" s="257">
        <f>IFERROR(SUM(LARGE((Portfolio!G17,Portfolio!K17,Portfolio!O17),1),LARGE((Portfolio!G17,Portfolio!K17,Portfolio!O17),2))/6,"")</f>
        <v>3.3333333333333335</v>
      </c>
      <c r="Q15" s="257">
        <f>IFERROR(SUM(LARGE((Portfolio!S17,Portfolio!W17,Portfolio!AA17),1),LARGE((Portfolio!S17,Portfolio!W17,Portfolio!AA17),2))/6,"")</f>
        <v>3.3333333333333335</v>
      </c>
      <c r="R15" s="257">
        <f>IFERROR(SUM(LARGE((Portfolio!AE17,Portfolio!AI17,Portfolio!AM17),1),LARGE((Portfolio!AE17,Portfolio!AI17,Portfolio!AM17),2))/6,"")</f>
        <v>3.3333333333333335</v>
      </c>
      <c r="S15" s="257">
        <f>IFERROR(SUM(LARGE((Portfolio!AQ17,Portfolio!AU17,Portfolio!AY17),1),LARGE((Portfolio!AQ17,Portfolio!AU17,Portfolio!AY17),2))/6,"")</f>
        <v>3.3333333333333335</v>
      </c>
      <c r="T15" s="257">
        <f>IFERROR(SUM(LARGE((Portfolio!BC17,Portfolio!BG17,Portfolio!BK17),1),LARGE((Portfolio!BC17,Portfolio!BG17,Portfolio!BK17),2))/6,"")</f>
        <v>3.3333333333333335</v>
      </c>
      <c r="U15" s="257">
        <f>IFERROR(SUM(LARGE((Portfolio!BO17,Portfolio!BS17,Portfolio!BW17),1),LARGE((Portfolio!BO17,Portfolio!BS17,Portfolio!BW17),2))/6,"")</f>
        <v>3.3333333333333335</v>
      </c>
      <c r="V15" s="259">
        <f>'SUB. EN'!I17</f>
        <v>5</v>
      </c>
      <c r="W15" s="259">
        <f>'SUB. EN'!O17</f>
        <v>5</v>
      </c>
      <c r="X15" s="259">
        <f>'SUB. EN'!U17</f>
        <v>5</v>
      </c>
      <c r="Y15" s="259">
        <f>'SUB. EN'!AA17</f>
        <v>5</v>
      </c>
      <c r="Z15" s="259">
        <f>'SUB. EN'!AG17</f>
        <v>5</v>
      </c>
      <c r="AA15" s="259">
        <f>'SUB. EN'!AM17</f>
        <v>5</v>
      </c>
      <c r="AB15" s="257">
        <f>'Pre-Board Exam'!D17</f>
        <v>0</v>
      </c>
      <c r="AC15" s="257">
        <f>'Pre-Board Exam'!E17</f>
        <v>0</v>
      </c>
      <c r="AD15" s="257" t="e">
        <f>'Pre-Board Exam'!#REF!</f>
        <v>#REF!</v>
      </c>
      <c r="AE15" s="257">
        <f>'Pre-Board Exam'!F17</f>
        <v>0</v>
      </c>
      <c r="AF15" s="257">
        <f>'Pre-Board Exam'!G17</f>
        <v>0</v>
      </c>
      <c r="AG15" s="257">
        <f>'Pre-Board Exam'!H17</f>
        <v>0</v>
      </c>
      <c r="AH15" s="259">
        <f t="shared" si="29"/>
        <v>13.333333333333334</v>
      </c>
      <c r="AI15" s="259">
        <f t="shared" si="30"/>
        <v>13.333333333333334</v>
      </c>
      <c r="AJ15" s="259" t="e">
        <f t="shared" si="31"/>
        <v>#REF!</v>
      </c>
      <c r="AK15" s="259">
        <f t="shared" si="32"/>
        <v>13.333333333333334</v>
      </c>
      <c r="AL15" s="259">
        <f t="shared" si="33"/>
        <v>13.333333333333334</v>
      </c>
      <c r="AM15" s="259">
        <f t="shared" si="34"/>
        <v>13.333333333333334</v>
      </c>
      <c r="AN15" s="259" t="e">
        <f t="shared" si="15"/>
        <v>#REF!</v>
      </c>
      <c r="AO15" s="257" t="str">
        <f t="shared" si="1"/>
        <v/>
      </c>
      <c r="AP15" s="257" t="str">
        <f t="shared" si="2"/>
        <v>E</v>
      </c>
      <c r="AQ15" s="257" t="str">
        <f t="shared" si="3"/>
        <v>E</v>
      </c>
      <c r="AR15" s="257" t="e">
        <f t="shared" si="4"/>
        <v>#REF!</v>
      </c>
      <c r="AS15" s="257" t="str">
        <f t="shared" si="5"/>
        <v>E</v>
      </c>
      <c r="AT15" s="257" t="str">
        <f t="shared" si="6"/>
        <v>E</v>
      </c>
      <c r="AU15" s="257" t="str">
        <f t="shared" si="7"/>
        <v>E</v>
      </c>
      <c r="AV15" s="257" t="str">
        <f t="shared" si="16"/>
        <v>P</v>
      </c>
      <c r="AW15" s="257" t="str">
        <f t="shared" si="17"/>
        <v>P</v>
      </c>
      <c r="AX15" s="257" t="str">
        <f t="shared" si="18"/>
        <v>P</v>
      </c>
      <c r="AY15" s="257" t="str">
        <f t="shared" si="19"/>
        <v>P</v>
      </c>
      <c r="AZ15" s="257" t="str">
        <f t="shared" si="20"/>
        <v>P</v>
      </c>
      <c r="BA15" s="257" t="str">
        <f t="shared" si="21"/>
        <v>P</v>
      </c>
      <c r="BB15" s="257" t="str">
        <f t="shared" si="22"/>
        <v>F</v>
      </c>
      <c r="BC15" s="257" t="str">
        <f t="shared" si="23"/>
        <v>F</v>
      </c>
      <c r="BD15" s="257" t="e">
        <f t="shared" si="24"/>
        <v>#REF!</v>
      </c>
      <c r="BE15" s="257" t="str">
        <f t="shared" si="25"/>
        <v>F</v>
      </c>
      <c r="BF15" s="257" t="str">
        <f t="shared" si="26"/>
        <v>F</v>
      </c>
      <c r="BG15" s="257" t="str">
        <f t="shared" si="27"/>
        <v>F</v>
      </c>
      <c r="BH15" s="257" t="e">
        <f t="shared" si="28"/>
        <v>#REF!</v>
      </c>
    </row>
    <row r="16" spans="1:60" s="255" customFormat="1" ht="15.6" customHeight="1" x14ac:dyDescent="0.3">
      <c r="A16" s="257">
        <f>'Pre-Board Exam'!A18</f>
        <v>13</v>
      </c>
      <c r="B16" s="257" t="str">
        <f>'Pre-Board Exam'!B18</f>
        <v/>
      </c>
      <c r="C16" s="258" t="str">
        <f>'Pre-Board Exam'!C18</f>
        <v/>
      </c>
      <c r="D16" s="296" t="str">
        <f>IFERROR(SUM(LARGE((PWT!D18,PWT!J18,PWT!P18),1),LARGE((PWT!D18,PWT!J18,PWT!P18),2))/20,"")</f>
        <v/>
      </c>
      <c r="E16" s="296" t="str">
        <f>IFERROR(SUM(LARGE((PWT!E18,PWT!K18,PWT!Q18),1),LARGE((PWT!E18,PWT!K18,PWT!Q18),2))/20,"")</f>
        <v/>
      </c>
      <c r="F16" s="296" t="str">
        <f>IFERROR(SUM(LARGE((PWT!#REF!,PWT!#REF!,PWT!#REF!),1),LARGE((PWT!#REF!,PWT!#REF!,PWT!#REF!),2))/20,"")</f>
        <v/>
      </c>
      <c r="G16" s="296" t="str">
        <f>IFERROR(SUM(LARGE((PWT!F18,PWT!L18,PWT!R18),1),LARGE((PWT!F18,PWT!L18,PWT!R18),2))/20,"")</f>
        <v/>
      </c>
      <c r="H16" s="296" t="str">
        <f>IFERROR(SUM(LARGE((PWT!G18,PWT!M18,PWT!S18),1),LARGE((PWT!G18,PWT!M18,PWT!S18),2))/20,"")</f>
        <v/>
      </c>
      <c r="I16" s="296" t="str">
        <f>IFERROR(SUM(LARGE((PWT!H18,PWT!N18,PWT!T18),1),LARGE((PWT!H18,PWT!N18,PWT!T18),2))/20,"")</f>
        <v/>
      </c>
      <c r="J16" s="296">
        <f>IF(ISNUMBER(Assignment!G18),(Assignment!G18)/6,"")</f>
        <v>5</v>
      </c>
      <c r="K16" s="296">
        <f>IF(ISNUMBER(Assignment!K18),(Assignment!K18)/6,"")</f>
        <v>5</v>
      </c>
      <c r="L16" s="296">
        <f>IF(ISNUMBER(Assignment!O18),(Assignment!O18)/6,"")</f>
        <v>5</v>
      </c>
      <c r="M16" s="296">
        <f>IF(ISNUMBER(Assignment!S18),(Assignment!S18)/6,"")</f>
        <v>5</v>
      </c>
      <c r="N16" s="296">
        <f>IF(ISNUMBER(Assignment!W18),(Assignment!W18)/6,"")</f>
        <v>5</v>
      </c>
      <c r="O16" s="296">
        <f>IF(ISNUMBER(Assignment!AA18),(Assignment!AA18)/6,"")</f>
        <v>5</v>
      </c>
      <c r="P16" s="257">
        <f>IFERROR(SUM(LARGE((Portfolio!G18,Portfolio!K18,Portfolio!O18),1),LARGE((Portfolio!G18,Portfolio!K18,Portfolio!O18),2))/6,"")</f>
        <v>3.3333333333333335</v>
      </c>
      <c r="Q16" s="257">
        <f>IFERROR(SUM(LARGE((Portfolio!S18,Portfolio!W18,Portfolio!AA18),1),LARGE((Portfolio!S18,Portfolio!W18,Portfolio!AA18),2))/6,"")</f>
        <v>3.3333333333333335</v>
      </c>
      <c r="R16" s="257">
        <f>IFERROR(SUM(LARGE((Portfolio!AE18,Portfolio!AI18,Portfolio!AM18),1),LARGE((Portfolio!AE18,Portfolio!AI18,Portfolio!AM18),2))/6,"")</f>
        <v>3.3333333333333335</v>
      </c>
      <c r="S16" s="257">
        <f>IFERROR(SUM(LARGE((Portfolio!AQ18,Portfolio!AU18,Portfolio!AY18),1),LARGE((Portfolio!AQ18,Portfolio!AU18,Portfolio!AY18),2))/6,"")</f>
        <v>3.3333333333333335</v>
      </c>
      <c r="T16" s="257">
        <f>IFERROR(SUM(LARGE((Portfolio!BC18,Portfolio!BG18,Portfolio!BK18),1),LARGE((Portfolio!BC18,Portfolio!BG18,Portfolio!BK18),2))/6,"")</f>
        <v>3.3333333333333335</v>
      </c>
      <c r="U16" s="257">
        <f>IFERROR(SUM(LARGE((Portfolio!BO18,Portfolio!BS18,Portfolio!BW18),1),LARGE((Portfolio!BO18,Portfolio!BS18,Portfolio!BW18),2))/6,"")</f>
        <v>3.3333333333333335</v>
      </c>
      <c r="V16" s="259">
        <f>'SUB. EN'!I18</f>
        <v>5</v>
      </c>
      <c r="W16" s="259">
        <f>'SUB. EN'!O18</f>
        <v>5</v>
      </c>
      <c r="X16" s="259">
        <f>'SUB. EN'!U18</f>
        <v>5</v>
      </c>
      <c r="Y16" s="259">
        <f>'SUB. EN'!AA18</f>
        <v>5</v>
      </c>
      <c r="Z16" s="259">
        <f>'SUB. EN'!AG18</f>
        <v>5</v>
      </c>
      <c r="AA16" s="259">
        <f>'SUB. EN'!AM18</f>
        <v>5</v>
      </c>
      <c r="AB16" s="257">
        <f>'Pre-Board Exam'!D18</f>
        <v>0</v>
      </c>
      <c r="AC16" s="257">
        <f>'Pre-Board Exam'!E18</f>
        <v>0</v>
      </c>
      <c r="AD16" s="257" t="e">
        <f>'Pre-Board Exam'!#REF!</f>
        <v>#REF!</v>
      </c>
      <c r="AE16" s="257">
        <f>'Pre-Board Exam'!F18</f>
        <v>0</v>
      </c>
      <c r="AF16" s="257">
        <f>'Pre-Board Exam'!G18</f>
        <v>0</v>
      </c>
      <c r="AG16" s="257">
        <f>'Pre-Board Exam'!H18</f>
        <v>0</v>
      </c>
      <c r="AH16" s="259">
        <f t="shared" si="29"/>
        <v>13.333333333333334</v>
      </c>
      <c r="AI16" s="259">
        <f t="shared" si="30"/>
        <v>13.333333333333334</v>
      </c>
      <c r="AJ16" s="259" t="e">
        <f t="shared" si="31"/>
        <v>#REF!</v>
      </c>
      <c r="AK16" s="259">
        <f t="shared" si="32"/>
        <v>13.333333333333334</v>
      </c>
      <c r="AL16" s="259">
        <f t="shared" si="33"/>
        <v>13.333333333333334</v>
      </c>
      <c r="AM16" s="259">
        <f t="shared" si="34"/>
        <v>13.333333333333334</v>
      </c>
      <c r="AN16" s="259" t="e">
        <f t="shared" si="15"/>
        <v>#REF!</v>
      </c>
      <c r="AO16" s="257" t="str">
        <f t="shared" si="1"/>
        <v/>
      </c>
      <c r="AP16" s="257" t="str">
        <f t="shared" si="2"/>
        <v>E</v>
      </c>
      <c r="AQ16" s="257" t="str">
        <f t="shared" si="3"/>
        <v>E</v>
      </c>
      <c r="AR16" s="257" t="e">
        <f t="shared" si="4"/>
        <v>#REF!</v>
      </c>
      <c r="AS16" s="257" t="str">
        <f t="shared" si="5"/>
        <v>E</v>
      </c>
      <c r="AT16" s="257" t="str">
        <f t="shared" si="6"/>
        <v>E</v>
      </c>
      <c r="AU16" s="257" t="str">
        <f t="shared" si="7"/>
        <v>E</v>
      </c>
      <c r="AV16" s="257" t="str">
        <f t="shared" si="16"/>
        <v>P</v>
      </c>
      <c r="AW16" s="257" t="str">
        <f t="shared" si="17"/>
        <v>P</v>
      </c>
      <c r="AX16" s="257" t="str">
        <f t="shared" si="18"/>
        <v>P</v>
      </c>
      <c r="AY16" s="257" t="str">
        <f t="shared" si="19"/>
        <v>P</v>
      </c>
      <c r="AZ16" s="257" t="str">
        <f t="shared" si="20"/>
        <v>P</v>
      </c>
      <c r="BA16" s="257" t="str">
        <f t="shared" si="21"/>
        <v>P</v>
      </c>
      <c r="BB16" s="257" t="str">
        <f t="shared" si="22"/>
        <v>F</v>
      </c>
      <c r="BC16" s="257" t="str">
        <f t="shared" si="23"/>
        <v>F</v>
      </c>
      <c r="BD16" s="257" t="e">
        <f t="shared" si="24"/>
        <v>#REF!</v>
      </c>
      <c r="BE16" s="257" t="str">
        <f t="shared" si="25"/>
        <v>F</v>
      </c>
      <c r="BF16" s="257" t="str">
        <f t="shared" si="26"/>
        <v>F</v>
      </c>
      <c r="BG16" s="257" t="str">
        <f t="shared" si="27"/>
        <v>F</v>
      </c>
      <c r="BH16" s="257" t="e">
        <f t="shared" si="28"/>
        <v>#REF!</v>
      </c>
    </row>
    <row r="17" spans="1:60" s="255" customFormat="1" ht="15.6" customHeight="1" x14ac:dyDescent="0.3">
      <c r="A17" s="257">
        <f>'Pre-Board Exam'!A19</f>
        <v>14</v>
      </c>
      <c r="B17" s="257" t="str">
        <f>'Pre-Board Exam'!B19</f>
        <v/>
      </c>
      <c r="C17" s="258" t="str">
        <f>'Pre-Board Exam'!C19</f>
        <v/>
      </c>
      <c r="D17" s="296" t="str">
        <f>IFERROR(SUM(LARGE((PWT!D19,PWT!J19,PWT!P19),1),LARGE((PWT!D19,PWT!J19,PWT!P19),2))/20,"")</f>
        <v/>
      </c>
      <c r="E17" s="296" t="str">
        <f>IFERROR(SUM(LARGE((PWT!E19,PWT!K19,PWT!Q19),1),LARGE((PWT!E19,PWT!K19,PWT!Q19),2))/20,"")</f>
        <v/>
      </c>
      <c r="F17" s="296" t="str">
        <f>IFERROR(SUM(LARGE((PWT!#REF!,PWT!#REF!,PWT!#REF!),1),LARGE((PWT!#REF!,PWT!#REF!,PWT!#REF!),2))/20,"")</f>
        <v/>
      </c>
      <c r="G17" s="296" t="str">
        <f>IFERROR(SUM(LARGE((PWT!F19,PWT!L19,PWT!R19),1),LARGE((PWT!F19,PWT!L19,PWT!R19),2))/20,"")</f>
        <v/>
      </c>
      <c r="H17" s="296" t="str">
        <f>IFERROR(SUM(LARGE((PWT!G19,PWT!M19,PWT!S19),1),LARGE((PWT!G19,PWT!M19,PWT!S19),2))/20,"")</f>
        <v/>
      </c>
      <c r="I17" s="296" t="str">
        <f>IFERROR(SUM(LARGE((PWT!H19,PWT!N19,PWT!T19),1),LARGE((PWT!H19,PWT!N19,PWT!T19),2))/20,"")</f>
        <v/>
      </c>
      <c r="J17" s="296">
        <f>IF(ISNUMBER(Assignment!G19),(Assignment!G19)/6,"")</f>
        <v>5</v>
      </c>
      <c r="K17" s="296">
        <f>IF(ISNUMBER(Assignment!K19),(Assignment!K19)/6,"")</f>
        <v>5</v>
      </c>
      <c r="L17" s="296">
        <f>IF(ISNUMBER(Assignment!O19),(Assignment!O19)/6,"")</f>
        <v>5</v>
      </c>
      <c r="M17" s="296">
        <f>IF(ISNUMBER(Assignment!S19),(Assignment!S19)/6,"")</f>
        <v>5</v>
      </c>
      <c r="N17" s="296">
        <f>IF(ISNUMBER(Assignment!W19),(Assignment!W19)/6,"")</f>
        <v>5</v>
      </c>
      <c r="O17" s="296">
        <f>IF(ISNUMBER(Assignment!AA19),(Assignment!AA19)/6,"")</f>
        <v>5</v>
      </c>
      <c r="P17" s="257">
        <f>IFERROR(SUM(LARGE((Portfolio!G19,Portfolio!K19,Portfolio!O19),1),LARGE((Portfolio!G19,Portfolio!K19,Portfolio!O19),2))/6,"")</f>
        <v>3.3333333333333335</v>
      </c>
      <c r="Q17" s="257">
        <f>IFERROR(SUM(LARGE((Portfolio!S19,Portfolio!W19,Portfolio!AA19),1),LARGE((Portfolio!S19,Portfolio!W19,Portfolio!AA19),2))/6,"")</f>
        <v>3.3333333333333335</v>
      </c>
      <c r="R17" s="257">
        <f>IFERROR(SUM(LARGE((Portfolio!AE19,Portfolio!AI19,Portfolio!AM19),1),LARGE((Portfolio!AE19,Portfolio!AI19,Portfolio!AM19),2))/6,"")</f>
        <v>3.3333333333333335</v>
      </c>
      <c r="S17" s="257">
        <f>IFERROR(SUM(LARGE((Portfolio!AQ19,Portfolio!AU19,Portfolio!AY19),1),LARGE((Portfolio!AQ19,Portfolio!AU19,Portfolio!AY19),2))/6,"")</f>
        <v>3.3333333333333335</v>
      </c>
      <c r="T17" s="257">
        <f>IFERROR(SUM(LARGE((Portfolio!BC19,Portfolio!BG19,Portfolio!BK19),1),LARGE((Portfolio!BC19,Portfolio!BG19,Portfolio!BK19),2))/6,"")</f>
        <v>3.3333333333333335</v>
      </c>
      <c r="U17" s="257">
        <f>IFERROR(SUM(LARGE((Portfolio!BO19,Portfolio!BS19,Portfolio!BW19),1),LARGE((Portfolio!BO19,Portfolio!BS19,Portfolio!BW19),2))/6,"")</f>
        <v>3.3333333333333335</v>
      </c>
      <c r="V17" s="259">
        <f>'SUB. EN'!I19</f>
        <v>5</v>
      </c>
      <c r="W17" s="259">
        <f>'SUB. EN'!O19</f>
        <v>5</v>
      </c>
      <c r="X17" s="259">
        <f>'SUB. EN'!U19</f>
        <v>5</v>
      </c>
      <c r="Y17" s="259">
        <f>'SUB. EN'!AA19</f>
        <v>5</v>
      </c>
      <c r="Z17" s="259">
        <f>'SUB. EN'!AG19</f>
        <v>5</v>
      </c>
      <c r="AA17" s="259">
        <f>'SUB. EN'!AM19</f>
        <v>5</v>
      </c>
      <c r="AB17" s="257">
        <f>'Pre-Board Exam'!D19</f>
        <v>0</v>
      </c>
      <c r="AC17" s="257">
        <f>'Pre-Board Exam'!E19</f>
        <v>0</v>
      </c>
      <c r="AD17" s="257" t="e">
        <f>'Pre-Board Exam'!#REF!</f>
        <v>#REF!</v>
      </c>
      <c r="AE17" s="257">
        <f>'Pre-Board Exam'!F19</f>
        <v>0</v>
      </c>
      <c r="AF17" s="257">
        <f>'Pre-Board Exam'!G19</f>
        <v>0</v>
      </c>
      <c r="AG17" s="257">
        <f>'Pre-Board Exam'!H19</f>
        <v>0</v>
      </c>
      <c r="AH17" s="259">
        <f t="shared" si="29"/>
        <v>13.333333333333334</v>
      </c>
      <c r="AI17" s="259">
        <f t="shared" si="30"/>
        <v>13.333333333333334</v>
      </c>
      <c r="AJ17" s="259" t="e">
        <f t="shared" si="31"/>
        <v>#REF!</v>
      </c>
      <c r="AK17" s="259">
        <f t="shared" si="32"/>
        <v>13.333333333333334</v>
      </c>
      <c r="AL17" s="259">
        <f t="shared" si="33"/>
        <v>13.333333333333334</v>
      </c>
      <c r="AM17" s="259">
        <f t="shared" si="34"/>
        <v>13.333333333333334</v>
      </c>
      <c r="AN17" s="259" t="e">
        <f t="shared" si="15"/>
        <v>#REF!</v>
      </c>
      <c r="AO17" s="257" t="str">
        <f t="shared" si="1"/>
        <v/>
      </c>
      <c r="AP17" s="257" t="str">
        <f t="shared" si="2"/>
        <v>E</v>
      </c>
      <c r="AQ17" s="257" t="str">
        <f t="shared" si="3"/>
        <v>E</v>
      </c>
      <c r="AR17" s="257" t="e">
        <f t="shared" si="4"/>
        <v>#REF!</v>
      </c>
      <c r="AS17" s="257" t="str">
        <f t="shared" si="5"/>
        <v>E</v>
      </c>
      <c r="AT17" s="257" t="str">
        <f t="shared" si="6"/>
        <v>E</v>
      </c>
      <c r="AU17" s="257" t="str">
        <f t="shared" si="7"/>
        <v>E</v>
      </c>
      <c r="AV17" s="257" t="str">
        <f t="shared" si="16"/>
        <v>P</v>
      </c>
      <c r="AW17" s="257" t="str">
        <f t="shared" si="17"/>
        <v>P</v>
      </c>
      <c r="AX17" s="257" t="str">
        <f t="shared" si="18"/>
        <v>P</v>
      </c>
      <c r="AY17" s="257" t="str">
        <f t="shared" si="19"/>
        <v>P</v>
      </c>
      <c r="AZ17" s="257" t="str">
        <f t="shared" si="20"/>
        <v>P</v>
      </c>
      <c r="BA17" s="257" t="str">
        <f t="shared" si="21"/>
        <v>P</v>
      </c>
      <c r="BB17" s="257" t="str">
        <f t="shared" si="22"/>
        <v>F</v>
      </c>
      <c r="BC17" s="257" t="str">
        <f t="shared" si="23"/>
        <v>F</v>
      </c>
      <c r="BD17" s="257" t="e">
        <f t="shared" si="24"/>
        <v>#REF!</v>
      </c>
      <c r="BE17" s="257" t="str">
        <f t="shared" si="25"/>
        <v>F</v>
      </c>
      <c r="BF17" s="257" t="str">
        <f t="shared" si="26"/>
        <v>F</v>
      </c>
      <c r="BG17" s="257" t="str">
        <f t="shared" si="27"/>
        <v>F</v>
      </c>
      <c r="BH17" s="257" t="e">
        <f t="shared" si="28"/>
        <v>#REF!</v>
      </c>
    </row>
    <row r="18" spans="1:60" s="255" customFormat="1" ht="15.6" customHeight="1" x14ac:dyDescent="0.3">
      <c r="A18" s="257">
        <f>'Pre-Board Exam'!A20</f>
        <v>15</v>
      </c>
      <c r="B18" s="257" t="str">
        <f>'Pre-Board Exam'!B20</f>
        <v/>
      </c>
      <c r="C18" s="258" t="str">
        <f>'Pre-Board Exam'!C20</f>
        <v/>
      </c>
      <c r="D18" s="296" t="str">
        <f>IFERROR(SUM(LARGE((PWT!D20,PWT!J20,PWT!P20),1),LARGE((PWT!D20,PWT!J20,PWT!P20),2))/20,"")</f>
        <v/>
      </c>
      <c r="E18" s="296" t="str">
        <f>IFERROR(SUM(LARGE((PWT!E20,PWT!K20,PWT!Q20),1),LARGE((PWT!E20,PWT!K20,PWT!Q20),2))/20,"")</f>
        <v/>
      </c>
      <c r="F18" s="296" t="str">
        <f>IFERROR(SUM(LARGE((PWT!#REF!,PWT!#REF!,PWT!#REF!),1),LARGE((PWT!#REF!,PWT!#REF!,PWT!#REF!),2))/20,"")</f>
        <v/>
      </c>
      <c r="G18" s="296" t="str">
        <f>IFERROR(SUM(LARGE((PWT!F20,PWT!L20,PWT!R20),1),LARGE((PWT!F20,PWT!L20,PWT!R20),2))/20,"")</f>
        <v/>
      </c>
      <c r="H18" s="296" t="str">
        <f>IFERROR(SUM(LARGE((PWT!G20,PWT!M20,PWT!S20),1),LARGE((PWT!G20,PWT!M20,PWT!S20),2))/20,"")</f>
        <v/>
      </c>
      <c r="I18" s="296" t="str">
        <f>IFERROR(SUM(LARGE((PWT!H20,PWT!N20,PWT!T20),1),LARGE((PWT!H20,PWT!N20,PWT!T20),2))/20,"")</f>
        <v/>
      </c>
      <c r="J18" s="296">
        <f>IF(ISNUMBER(Assignment!G20),(Assignment!G20)/6,"")</f>
        <v>5</v>
      </c>
      <c r="K18" s="296">
        <f>IF(ISNUMBER(Assignment!K20),(Assignment!K20)/6,"")</f>
        <v>5</v>
      </c>
      <c r="L18" s="296">
        <f>IF(ISNUMBER(Assignment!O20),(Assignment!O20)/6,"")</f>
        <v>5</v>
      </c>
      <c r="M18" s="296">
        <f>IF(ISNUMBER(Assignment!S20),(Assignment!S20)/6,"")</f>
        <v>5</v>
      </c>
      <c r="N18" s="296">
        <f>IF(ISNUMBER(Assignment!W20),(Assignment!W20)/6,"")</f>
        <v>5</v>
      </c>
      <c r="O18" s="296">
        <f>IF(ISNUMBER(Assignment!AA20),(Assignment!AA20)/6,"")</f>
        <v>5</v>
      </c>
      <c r="P18" s="257">
        <f>IFERROR(SUM(LARGE((Portfolio!G20,Portfolio!K20,Portfolio!O20),1),LARGE((Portfolio!G20,Portfolio!K20,Portfolio!O20),2))/6,"")</f>
        <v>3.3333333333333335</v>
      </c>
      <c r="Q18" s="257">
        <f>IFERROR(SUM(LARGE((Portfolio!S20,Portfolio!W20,Portfolio!AA20),1),LARGE((Portfolio!S20,Portfolio!W20,Portfolio!AA20),2))/6,"")</f>
        <v>3.3333333333333335</v>
      </c>
      <c r="R18" s="257">
        <f>IFERROR(SUM(LARGE((Portfolio!AE20,Portfolio!AI20,Portfolio!AM20),1),LARGE((Portfolio!AE20,Portfolio!AI20,Portfolio!AM20),2))/6,"")</f>
        <v>3.3333333333333335</v>
      </c>
      <c r="S18" s="257">
        <f>IFERROR(SUM(LARGE((Portfolio!AQ20,Portfolio!AU20,Portfolio!AY20),1),LARGE((Portfolio!AQ20,Portfolio!AU20,Portfolio!AY20),2))/6,"")</f>
        <v>3.3333333333333335</v>
      </c>
      <c r="T18" s="257">
        <f>IFERROR(SUM(LARGE((Portfolio!BC20,Portfolio!BG20,Portfolio!BK20),1),LARGE((Portfolio!BC20,Portfolio!BG20,Portfolio!BK20),2))/6,"")</f>
        <v>3.3333333333333335</v>
      </c>
      <c r="U18" s="257">
        <f>IFERROR(SUM(LARGE((Portfolio!BO20,Portfolio!BS20,Portfolio!BW20),1),LARGE((Portfolio!BO20,Portfolio!BS20,Portfolio!BW20),2))/6,"")</f>
        <v>3.3333333333333335</v>
      </c>
      <c r="V18" s="259">
        <f>'SUB. EN'!I20</f>
        <v>5</v>
      </c>
      <c r="W18" s="259">
        <f>'SUB. EN'!O20</f>
        <v>5</v>
      </c>
      <c r="X18" s="259">
        <f>'SUB. EN'!U20</f>
        <v>5</v>
      </c>
      <c r="Y18" s="259">
        <f>'SUB. EN'!AA20</f>
        <v>5</v>
      </c>
      <c r="Z18" s="259">
        <f>'SUB. EN'!AG20</f>
        <v>5</v>
      </c>
      <c r="AA18" s="259">
        <f>'SUB. EN'!AM20</f>
        <v>5</v>
      </c>
      <c r="AB18" s="257">
        <f>'Pre-Board Exam'!D20</f>
        <v>0</v>
      </c>
      <c r="AC18" s="257">
        <f>'Pre-Board Exam'!E20</f>
        <v>0</v>
      </c>
      <c r="AD18" s="257" t="e">
        <f>'Pre-Board Exam'!#REF!</f>
        <v>#REF!</v>
      </c>
      <c r="AE18" s="257">
        <f>'Pre-Board Exam'!F20</f>
        <v>0</v>
      </c>
      <c r="AF18" s="257">
        <f>'Pre-Board Exam'!G20</f>
        <v>0</v>
      </c>
      <c r="AG18" s="257">
        <f>'Pre-Board Exam'!H20</f>
        <v>0</v>
      </c>
      <c r="AH18" s="259">
        <f t="shared" si="29"/>
        <v>13.333333333333334</v>
      </c>
      <c r="AI18" s="259">
        <f t="shared" si="30"/>
        <v>13.333333333333334</v>
      </c>
      <c r="AJ18" s="259" t="e">
        <f t="shared" si="31"/>
        <v>#REF!</v>
      </c>
      <c r="AK18" s="259">
        <f t="shared" si="32"/>
        <v>13.333333333333334</v>
      </c>
      <c r="AL18" s="259">
        <f t="shared" si="33"/>
        <v>13.333333333333334</v>
      </c>
      <c r="AM18" s="259">
        <f t="shared" si="34"/>
        <v>13.333333333333334</v>
      </c>
      <c r="AN18" s="259" t="e">
        <f t="shared" si="15"/>
        <v>#REF!</v>
      </c>
      <c r="AO18" s="257" t="str">
        <f t="shared" si="1"/>
        <v/>
      </c>
      <c r="AP18" s="257" t="str">
        <f t="shared" si="2"/>
        <v>E</v>
      </c>
      <c r="AQ18" s="257" t="str">
        <f t="shared" si="3"/>
        <v>E</v>
      </c>
      <c r="AR18" s="257" t="e">
        <f t="shared" si="4"/>
        <v>#REF!</v>
      </c>
      <c r="AS18" s="257" t="str">
        <f t="shared" si="5"/>
        <v>E</v>
      </c>
      <c r="AT18" s="257" t="str">
        <f t="shared" si="6"/>
        <v>E</v>
      </c>
      <c r="AU18" s="257" t="str">
        <f t="shared" si="7"/>
        <v>E</v>
      </c>
      <c r="AV18" s="257" t="str">
        <f t="shared" si="16"/>
        <v>P</v>
      </c>
      <c r="AW18" s="257" t="str">
        <f t="shared" si="17"/>
        <v>P</v>
      </c>
      <c r="AX18" s="257" t="str">
        <f t="shared" si="18"/>
        <v>P</v>
      </c>
      <c r="AY18" s="257" t="str">
        <f t="shared" si="19"/>
        <v>P</v>
      </c>
      <c r="AZ18" s="257" t="str">
        <f t="shared" si="20"/>
        <v>P</v>
      </c>
      <c r="BA18" s="257" t="str">
        <f t="shared" si="21"/>
        <v>P</v>
      </c>
      <c r="BB18" s="257" t="str">
        <f t="shared" si="22"/>
        <v>F</v>
      </c>
      <c r="BC18" s="257" t="str">
        <f t="shared" si="23"/>
        <v>F</v>
      </c>
      <c r="BD18" s="257" t="e">
        <f t="shared" si="24"/>
        <v>#REF!</v>
      </c>
      <c r="BE18" s="257" t="str">
        <f t="shared" si="25"/>
        <v>F</v>
      </c>
      <c r="BF18" s="257" t="str">
        <f t="shared" si="26"/>
        <v>F</v>
      </c>
      <c r="BG18" s="257" t="str">
        <f t="shared" si="27"/>
        <v>F</v>
      </c>
      <c r="BH18" s="257" t="e">
        <f t="shared" si="28"/>
        <v>#REF!</v>
      </c>
    </row>
    <row r="19" spans="1:60" s="255" customFormat="1" ht="15.6" customHeight="1" x14ac:dyDescent="0.3">
      <c r="A19" s="257">
        <f>'Pre-Board Exam'!A21</f>
        <v>16</v>
      </c>
      <c r="B19" s="257" t="str">
        <f>'Pre-Board Exam'!B21</f>
        <v/>
      </c>
      <c r="C19" s="258" t="str">
        <f>'Pre-Board Exam'!C21</f>
        <v/>
      </c>
      <c r="D19" s="296" t="str">
        <f>IFERROR(SUM(LARGE((PWT!D21,PWT!J21,PWT!P21),1),LARGE((PWT!D21,PWT!J21,PWT!P21),2))/20,"")</f>
        <v/>
      </c>
      <c r="E19" s="296" t="str">
        <f>IFERROR(SUM(LARGE((PWT!E21,PWT!K21,PWT!Q21),1),LARGE((PWT!E21,PWT!K21,PWT!Q21),2))/20,"")</f>
        <v/>
      </c>
      <c r="F19" s="296" t="str">
        <f>IFERROR(SUM(LARGE((PWT!#REF!,PWT!#REF!,PWT!#REF!),1),LARGE((PWT!#REF!,PWT!#REF!,PWT!#REF!),2))/20,"")</f>
        <v/>
      </c>
      <c r="G19" s="296" t="str">
        <f>IFERROR(SUM(LARGE((PWT!F21,PWT!L21,PWT!R21),1),LARGE((PWT!F21,PWT!L21,PWT!R21),2))/20,"")</f>
        <v/>
      </c>
      <c r="H19" s="296" t="str">
        <f>IFERROR(SUM(LARGE((PWT!G21,PWT!M21,PWT!S21),1),LARGE((PWT!G21,PWT!M21,PWT!S21),2))/20,"")</f>
        <v/>
      </c>
      <c r="I19" s="296" t="str">
        <f>IFERROR(SUM(LARGE((PWT!H21,PWT!N21,PWT!T21),1),LARGE((PWT!H21,PWT!N21,PWT!T21),2))/20,"")</f>
        <v/>
      </c>
      <c r="J19" s="296">
        <f>IF(ISNUMBER(Assignment!G21),(Assignment!G21)/6,"")</f>
        <v>5</v>
      </c>
      <c r="K19" s="296">
        <f>IF(ISNUMBER(Assignment!K21),(Assignment!K21)/6,"")</f>
        <v>5</v>
      </c>
      <c r="L19" s="296">
        <f>IF(ISNUMBER(Assignment!O21),(Assignment!O21)/6,"")</f>
        <v>5</v>
      </c>
      <c r="M19" s="296">
        <f>IF(ISNUMBER(Assignment!S21),(Assignment!S21)/6,"")</f>
        <v>5</v>
      </c>
      <c r="N19" s="296">
        <f>IF(ISNUMBER(Assignment!W21),(Assignment!W21)/6,"")</f>
        <v>5</v>
      </c>
      <c r="O19" s="296">
        <f>IF(ISNUMBER(Assignment!AA21),(Assignment!AA21)/6,"")</f>
        <v>5</v>
      </c>
      <c r="P19" s="257">
        <f>IFERROR(SUM(LARGE((Portfolio!G21,Portfolio!K21,Portfolio!O21),1),LARGE((Portfolio!G21,Portfolio!K21,Portfolio!O21),2))/6,"")</f>
        <v>3.3333333333333335</v>
      </c>
      <c r="Q19" s="257">
        <f>IFERROR(SUM(LARGE((Portfolio!S21,Portfolio!W21,Portfolio!AA21),1),LARGE((Portfolio!S21,Portfolio!W21,Portfolio!AA21),2))/6,"")</f>
        <v>3.3333333333333335</v>
      </c>
      <c r="R19" s="257">
        <f>IFERROR(SUM(LARGE((Portfolio!AE21,Portfolio!AI21,Portfolio!AM21),1),LARGE((Portfolio!AE21,Portfolio!AI21,Portfolio!AM21),2))/6,"")</f>
        <v>3.3333333333333335</v>
      </c>
      <c r="S19" s="257">
        <f>IFERROR(SUM(LARGE((Portfolio!AQ21,Portfolio!AU21,Portfolio!AY21),1),LARGE((Portfolio!AQ21,Portfolio!AU21,Portfolio!AY21),2))/6,"")</f>
        <v>3.3333333333333335</v>
      </c>
      <c r="T19" s="257">
        <f>IFERROR(SUM(LARGE((Portfolio!BC21,Portfolio!BG21,Portfolio!BK21),1),LARGE((Portfolio!BC21,Portfolio!BG21,Portfolio!BK21),2))/6,"")</f>
        <v>3.3333333333333335</v>
      </c>
      <c r="U19" s="257">
        <f>IFERROR(SUM(LARGE((Portfolio!BO21,Portfolio!BS21,Portfolio!BW21),1),LARGE((Portfolio!BO21,Portfolio!BS21,Portfolio!BW21),2))/6,"")</f>
        <v>3.3333333333333335</v>
      </c>
      <c r="V19" s="259">
        <f>'SUB. EN'!I21</f>
        <v>5</v>
      </c>
      <c r="W19" s="259">
        <f>'SUB. EN'!O21</f>
        <v>5</v>
      </c>
      <c r="X19" s="259">
        <f>'SUB. EN'!U21</f>
        <v>5</v>
      </c>
      <c r="Y19" s="259">
        <f>'SUB. EN'!AA21</f>
        <v>5</v>
      </c>
      <c r="Z19" s="259">
        <f>'SUB. EN'!AG21</f>
        <v>5</v>
      </c>
      <c r="AA19" s="259">
        <f>'SUB. EN'!AM21</f>
        <v>5</v>
      </c>
      <c r="AB19" s="257">
        <f>'Pre-Board Exam'!D21</f>
        <v>0</v>
      </c>
      <c r="AC19" s="257">
        <f>'Pre-Board Exam'!E21</f>
        <v>0</v>
      </c>
      <c r="AD19" s="257" t="e">
        <f>'Pre-Board Exam'!#REF!</f>
        <v>#REF!</v>
      </c>
      <c r="AE19" s="257">
        <f>'Pre-Board Exam'!F21</f>
        <v>0</v>
      </c>
      <c r="AF19" s="257">
        <f>'Pre-Board Exam'!G21</f>
        <v>0</v>
      </c>
      <c r="AG19" s="257">
        <f>'Pre-Board Exam'!H21</f>
        <v>0</v>
      </c>
      <c r="AH19" s="259">
        <f t="shared" si="29"/>
        <v>13.333333333333334</v>
      </c>
      <c r="AI19" s="259">
        <f t="shared" si="30"/>
        <v>13.333333333333334</v>
      </c>
      <c r="AJ19" s="259" t="e">
        <f t="shared" si="31"/>
        <v>#REF!</v>
      </c>
      <c r="AK19" s="259">
        <f t="shared" si="32"/>
        <v>13.333333333333334</v>
      </c>
      <c r="AL19" s="259">
        <f t="shared" si="33"/>
        <v>13.333333333333334</v>
      </c>
      <c r="AM19" s="259">
        <f t="shared" si="34"/>
        <v>13.333333333333334</v>
      </c>
      <c r="AN19" s="259" t="e">
        <f t="shared" si="15"/>
        <v>#REF!</v>
      </c>
      <c r="AO19" s="257" t="str">
        <f t="shared" si="1"/>
        <v/>
      </c>
      <c r="AP19" s="257" t="str">
        <f t="shared" si="2"/>
        <v>E</v>
      </c>
      <c r="AQ19" s="257" t="str">
        <f t="shared" si="3"/>
        <v>E</v>
      </c>
      <c r="AR19" s="257" t="e">
        <f t="shared" si="4"/>
        <v>#REF!</v>
      </c>
      <c r="AS19" s="257" t="str">
        <f t="shared" si="5"/>
        <v>E</v>
      </c>
      <c r="AT19" s="257" t="str">
        <f t="shared" si="6"/>
        <v>E</v>
      </c>
      <c r="AU19" s="257" t="str">
        <f t="shared" si="7"/>
        <v>E</v>
      </c>
      <c r="AV19" s="257" t="str">
        <f t="shared" si="16"/>
        <v>P</v>
      </c>
      <c r="AW19" s="257" t="str">
        <f t="shared" si="17"/>
        <v>P</v>
      </c>
      <c r="AX19" s="257" t="str">
        <f t="shared" si="18"/>
        <v>P</v>
      </c>
      <c r="AY19" s="257" t="str">
        <f t="shared" si="19"/>
        <v>P</v>
      </c>
      <c r="AZ19" s="257" t="str">
        <f t="shared" si="20"/>
        <v>P</v>
      </c>
      <c r="BA19" s="257" t="str">
        <f t="shared" si="21"/>
        <v>P</v>
      </c>
      <c r="BB19" s="257" t="str">
        <f t="shared" si="22"/>
        <v>F</v>
      </c>
      <c r="BC19" s="257" t="str">
        <f t="shared" si="23"/>
        <v>F</v>
      </c>
      <c r="BD19" s="257" t="e">
        <f t="shared" si="24"/>
        <v>#REF!</v>
      </c>
      <c r="BE19" s="257" t="str">
        <f t="shared" si="25"/>
        <v>F</v>
      </c>
      <c r="BF19" s="257" t="str">
        <f t="shared" si="26"/>
        <v>F</v>
      </c>
      <c r="BG19" s="257" t="str">
        <f t="shared" si="27"/>
        <v>F</v>
      </c>
      <c r="BH19" s="257" t="e">
        <f t="shared" si="28"/>
        <v>#REF!</v>
      </c>
    </row>
    <row r="20" spans="1:60" s="255" customFormat="1" ht="15.6" customHeight="1" x14ac:dyDescent="0.3">
      <c r="A20" s="257">
        <f>'Pre-Board Exam'!A22</f>
        <v>17</v>
      </c>
      <c r="B20" s="257" t="str">
        <f>'Pre-Board Exam'!B22</f>
        <v/>
      </c>
      <c r="C20" s="258" t="str">
        <f>'Pre-Board Exam'!C22</f>
        <v/>
      </c>
      <c r="D20" s="296" t="str">
        <f>IFERROR(SUM(LARGE((PWT!D22,PWT!J22,PWT!P22),1),LARGE((PWT!D22,PWT!J22,PWT!P22),2))/20,"")</f>
        <v/>
      </c>
      <c r="E20" s="296" t="str">
        <f>IFERROR(SUM(LARGE((PWT!E22,PWT!K22,PWT!Q22),1),LARGE((PWT!E22,PWT!K22,PWT!Q22),2))/20,"")</f>
        <v/>
      </c>
      <c r="F20" s="296" t="str">
        <f>IFERROR(SUM(LARGE((PWT!#REF!,PWT!#REF!,PWT!#REF!),1),LARGE((PWT!#REF!,PWT!#REF!,PWT!#REF!),2))/20,"")</f>
        <v/>
      </c>
      <c r="G20" s="296" t="str">
        <f>IFERROR(SUM(LARGE((PWT!F22,PWT!L22,PWT!R22),1),LARGE((PWT!F22,PWT!L22,PWT!R22),2))/20,"")</f>
        <v/>
      </c>
      <c r="H20" s="296" t="str">
        <f>IFERROR(SUM(LARGE((PWT!G22,PWT!M22,PWT!S22),1),LARGE((PWT!G22,PWT!M22,PWT!S22),2))/20,"")</f>
        <v/>
      </c>
      <c r="I20" s="296" t="str">
        <f>IFERROR(SUM(LARGE((PWT!H22,PWT!N22,PWT!T22),1),LARGE((PWT!H22,PWT!N22,PWT!T22),2))/20,"")</f>
        <v/>
      </c>
      <c r="J20" s="296">
        <f>IF(ISNUMBER(Assignment!G22),(Assignment!G22)/6,"")</f>
        <v>5</v>
      </c>
      <c r="K20" s="296">
        <f>IF(ISNUMBER(Assignment!K22),(Assignment!K22)/6,"")</f>
        <v>5</v>
      </c>
      <c r="L20" s="296">
        <f>IF(ISNUMBER(Assignment!O22),(Assignment!O22)/6,"")</f>
        <v>5</v>
      </c>
      <c r="M20" s="296">
        <f>IF(ISNUMBER(Assignment!S22),(Assignment!S22)/6,"")</f>
        <v>5</v>
      </c>
      <c r="N20" s="296">
        <f>IF(ISNUMBER(Assignment!W22),(Assignment!W22)/6,"")</f>
        <v>5</v>
      </c>
      <c r="O20" s="296">
        <f>IF(ISNUMBER(Assignment!AA22),(Assignment!AA22)/6,"")</f>
        <v>5</v>
      </c>
      <c r="P20" s="257">
        <f>IFERROR(SUM(LARGE((Portfolio!G22,Portfolio!K22,Portfolio!O22),1),LARGE((Portfolio!G22,Portfolio!K22,Portfolio!O22),2))/6,"")</f>
        <v>3.3333333333333335</v>
      </c>
      <c r="Q20" s="257">
        <f>IFERROR(SUM(LARGE((Portfolio!S22,Portfolio!W22,Portfolio!AA22),1),LARGE((Portfolio!S22,Portfolio!W22,Portfolio!AA22),2))/6,"")</f>
        <v>3.3333333333333335</v>
      </c>
      <c r="R20" s="257">
        <f>IFERROR(SUM(LARGE((Portfolio!AE22,Portfolio!AI22,Portfolio!AM22),1),LARGE((Portfolio!AE22,Portfolio!AI22,Portfolio!AM22),2))/6,"")</f>
        <v>3.3333333333333335</v>
      </c>
      <c r="S20" s="257">
        <f>IFERROR(SUM(LARGE((Portfolio!AQ22,Portfolio!AU22,Portfolio!AY22),1),LARGE((Portfolio!AQ22,Portfolio!AU22,Portfolio!AY22),2))/6,"")</f>
        <v>3.3333333333333335</v>
      </c>
      <c r="T20" s="257">
        <f>IFERROR(SUM(LARGE((Portfolio!BC22,Portfolio!BG22,Portfolio!BK22),1),LARGE((Portfolio!BC22,Portfolio!BG22,Portfolio!BK22),2))/6,"")</f>
        <v>3.3333333333333335</v>
      </c>
      <c r="U20" s="257">
        <f>IFERROR(SUM(LARGE((Portfolio!BO22,Portfolio!BS22,Portfolio!BW22),1),LARGE((Portfolio!BO22,Portfolio!BS22,Portfolio!BW22),2))/6,"")</f>
        <v>3.3333333333333335</v>
      </c>
      <c r="V20" s="259">
        <f>'SUB. EN'!I22</f>
        <v>5</v>
      </c>
      <c r="W20" s="259">
        <f>'SUB. EN'!O22</f>
        <v>5</v>
      </c>
      <c r="X20" s="259">
        <f>'SUB. EN'!U22</f>
        <v>5</v>
      </c>
      <c r="Y20" s="259">
        <f>'SUB. EN'!AA22</f>
        <v>5</v>
      </c>
      <c r="Z20" s="259">
        <f>'SUB. EN'!AG22</f>
        <v>5</v>
      </c>
      <c r="AA20" s="259">
        <f>'SUB. EN'!AM22</f>
        <v>5</v>
      </c>
      <c r="AB20" s="257">
        <f>'Pre-Board Exam'!D22</f>
        <v>0</v>
      </c>
      <c r="AC20" s="257">
        <f>'Pre-Board Exam'!E22</f>
        <v>0</v>
      </c>
      <c r="AD20" s="257" t="e">
        <f>'Pre-Board Exam'!#REF!</f>
        <v>#REF!</v>
      </c>
      <c r="AE20" s="257">
        <f>'Pre-Board Exam'!F22</f>
        <v>0</v>
      </c>
      <c r="AF20" s="257">
        <f>'Pre-Board Exam'!G22</f>
        <v>0</v>
      </c>
      <c r="AG20" s="257">
        <f>'Pre-Board Exam'!H22</f>
        <v>0</v>
      </c>
      <c r="AH20" s="259">
        <f t="shared" si="29"/>
        <v>13.333333333333334</v>
      </c>
      <c r="AI20" s="259">
        <f t="shared" si="30"/>
        <v>13.333333333333334</v>
      </c>
      <c r="AJ20" s="259" t="e">
        <f t="shared" si="31"/>
        <v>#REF!</v>
      </c>
      <c r="AK20" s="259">
        <f t="shared" si="32"/>
        <v>13.333333333333334</v>
      </c>
      <c r="AL20" s="259">
        <f t="shared" si="33"/>
        <v>13.333333333333334</v>
      </c>
      <c r="AM20" s="259">
        <f t="shared" si="34"/>
        <v>13.333333333333334</v>
      </c>
      <c r="AN20" s="259" t="e">
        <f t="shared" si="15"/>
        <v>#REF!</v>
      </c>
      <c r="AO20" s="257" t="str">
        <f t="shared" si="1"/>
        <v/>
      </c>
      <c r="AP20" s="257" t="str">
        <f t="shared" si="2"/>
        <v>E</v>
      </c>
      <c r="AQ20" s="257" t="str">
        <f t="shared" si="3"/>
        <v>E</v>
      </c>
      <c r="AR20" s="257" t="e">
        <f t="shared" si="4"/>
        <v>#REF!</v>
      </c>
      <c r="AS20" s="257" t="str">
        <f t="shared" si="5"/>
        <v>E</v>
      </c>
      <c r="AT20" s="257" t="str">
        <f t="shared" si="6"/>
        <v>E</v>
      </c>
      <c r="AU20" s="257" t="str">
        <f t="shared" si="7"/>
        <v>E</v>
      </c>
      <c r="AV20" s="257" t="str">
        <f t="shared" si="16"/>
        <v>P</v>
      </c>
      <c r="AW20" s="257" t="str">
        <f t="shared" si="17"/>
        <v>P</v>
      </c>
      <c r="AX20" s="257" t="str">
        <f t="shared" si="18"/>
        <v>P</v>
      </c>
      <c r="AY20" s="257" t="str">
        <f t="shared" si="19"/>
        <v>P</v>
      </c>
      <c r="AZ20" s="257" t="str">
        <f t="shared" si="20"/>
        <v>P</v>
      </c>
      <c r="BA20" s="257" t="str">
        <f t="shared" si="21"/>
        <v>P</v>
      </c>
      <c r="BB20" s="257" t="str">
        <f t="shared" si="22"/>
        <v>F</v>
      </c>
      <c r="BC20" s="257" t="str">
        <f t="shared" si="23"/>
        <v>F</v>
      </c>
      <c r="BD20" s="257" t="e">
        <f t="shared" si="24"/>
        <v>#REF!</v>
      </c>
      <c r="BE20" s="257" t="str">
        <f t="shared" si="25"/>
        <v>F</v>
      </c>
      <c r="BF20" s="257" t="str">
        <f t="shared" si="26"/>
        <v>F</v>
      </c>
      <c r="BG20" s="257" t="str">
        <f t="shared" si="27"/>
        <v>F</v>
      </c>
      <c r="BH20" s="257" t="e">
        <f t="shared" si="28"/>
        <v>#REF!</v>
      </c>
    </row>
    <row r="21" spans="1:60" s="255" customFormat="1" ht="15.6" customHeight="1" x14ac:dyDescent="0.3">
      <c r="A21" s="257">
        <f>'Pre-Board Exam'!A23</f>
        <v>18</v>
      </c>
      <c r="B21" s="257" t="str">
        <f>'Pre-Board Exam'!B23</f>
        <v/>
      </c>
      <c r="C21" s="258" t="str">
        <f>'Pre-Board Exam'!C23</f>
        <v/>
      </c>
      <c r="D21" s="296" t="str">
        <f>IFERROR(SUM(LARGE((PWT!D23,PWT!J23,PWT!P23),1),LARGE((PWT!D23,PWT!J23,PWT!P23),2))/20,"")</f>
        <v/>
      </c>
      <c r="E21" s="296" t="str">
        <f>IFERROR(SUM(LARGE((PWT!E23,PWT!K23,PWT!Q23),1),LARGE((PWT!E23,PWT!K23,PWT!Q23),2))/20,"")</f>
        <v/>
      </c>
      <c r="F21" s="296" t="str">
        <f>IFERROR(SUM(LARGE((PWT!#REF!,PWT!#REF!,PWT!#REF!),1),LARGE((PWT!#REF!,PWT!#REF!,PWT!#REF!),2))/20,"")</f>
        <v/>
      </c>
      <c r="G21" s="296" t="str">
        <f>IFERROR(SUM(LARGE((PWT!F23,PWT!L23,PWT!R23),1),LARGE((PWT!F23,PWT!L23,PWT!R23),2))/20,"")</f>
        <v/>
      </c>
      <c r="H21" s="296" t="str">
        <f>IFERROR(SUM(LARGE((PWT!G23,PWT!M23,PWT!S23),1),LARGE((PWT!G23,PWT!M23,PWT!S23),2))/20,"")</f>
        <v/>
      </c>
      <c r="I21" s="296" t="str">
        <f>IFERROR(SUM(LARGE((PWT!H23,PWT!N23,PWT!T23),1),LARGE((PWT!H23,PWT!N23,PWT!T23),2))/20,"")</f>
        <v/>
      </c>
      <c r="J21" s="296">
        <f>IF(ISNUMBER(Assignment!G23),(Assignment!G23)/6,"")</f>
        <v>5</v>
      </c>
      <c r="K21" s="296">
        <f>IF(ISNUMBER(Assignment!K23),(Assignment!K23)/6,"")</f>
        <v>5</v>
      </c>
      <c r="L21" s="296">
        <f>IF(ISNUMBER(Assignment!O23),(Assignment!O23)/6,"")</f>
        <v>5</v>
      </c>
      <c r="M21" s="296">
        <f>IF(ISNUMBER(Assignment!S23),(Assignment!S23)/6,"")</f>
        <v>5</v>
      </c>
      <c r="N21" s="296">
        <f>IF(ISNUMBER(Assignment!W23),(Assignment!W23)/6,"")</f>
        <v>5</v>
      </c>
      <c r="O21" s="296">
        <f>IF(ISNUMBER(Assignment!AA23),(Assignment!AA23)/6,"")</f>
        <v>5</v>
      </c>
      <c r="P21" s="257">
        <f>IFERROR(SUM(LARGE((Portfolio!G23,Portfolio!K23,Portfolio!O23),1),LARGE((Portfolio!G23,Portfolio!K23,Portfolio!O23),2))/6,"")</f>
        <v>3.3333333333333335</v>
      </c>
      <c r="Q21" s="257">
        <f>IFERROR(SUM(LARGE((Portfolio!S23,Portfolio!W23,Portfolio!AA23),1),LARGE((Portfolio!S23,Portfolio!W23,Portfolio!AA23),2))/6,"")</f>
        <v>3.3333333333333335</v>
      </c>
      <c r="R21" s="257">
        <f>IFERROR(SUM(LARGE((Portfolio!AE23,Portfolio!AI23,Portfolio!AM23),1),LARGE((Portfolio!AE23,Portfolio!AI23,Portfolio!AM23),2))/6,"")</f>
        <v>3.3333333333333335</v>
      </c>
      <c r="S21" s="257">
        <f>IFERROR(SUM(LARGE((Portfolio!AQ23,Portfolio!AU23,Portfolio!AY23),1),LARGE((Portfolio!AQ23,Portfolio!AU23,Portfolio!AY23),2))/6,"")</f>
        <v>3.3333333333333335</v>
      </c>
      <c r="T21" s="257">
        <f>IFERROR(SUM(LARGE((Portfolio!BC23,Portfolio!BG23,Portfolio!BK23),1),LARGE((Portfolio!BC23,Portfolio!BG23,Portfolio!BK23),2))/6,"")</f>
        <v>3.3333333333333335</v>
      </c>
      <c r="U21" s="257">
        <f>IFERROR(SUM(LARGE((Portfolio!BO23,Portfolio!BS23,Portfolio!BW23),1),LARGE((Portfolio!BO23,Portfolio!BS23,Portfolio!BW23),2))/6,"")</f>
        <v>3.3333333333333335</v>
      </c>
      <c r="V21" s="259">
        <f>'SUB. EN'!I23</f>
        <v>5</v>
      </c>
      <c r="W21" s="259">
        <f>'SUB. EN'!O23</f>
        <v>5</v>
      </c>
      <c r="X21" s="259">
        <f>'SUB. EN'!U23</f>
        <v>5</v>
      </c>
      <c r="Y21" s="259">
        <f>'SUB. EN'!AA23</f>
        <v>5</v>
      </c>
      <c r="Z21" s="259">
        <f>'SUB. EN'!AG23</f>
        <v>5</v>
      </c>
      <c r="AA21" s="259">
        <f>'SUB. EN'!AM23</f>
        <v>5</v>
      </c>
      <c r="AB21" s="257">
        <f>'Pre-Board Exam'!D23</f>
        <v>0</v>
      </c>
      <c r="AC21" s="257">
        <f>'Pre-Board Exam'!E23</f>
        <v>0</v>
      </c>
      <c r="AD21" s="257" t="e">
        <f>'Pre-Board Exam'!#REF!</f>
        <v>#REF!</v>
      </c>
      <c r="AE21" s="257">
        <f>'Pre-Board Exam'!F23</f>
        <v>0</v>
      </c>
      <c r="AF21" s="257">
        <f>'Pre-Board Exam'!G23</f>
        <v>0</v>
      </c>
      <c r="AG21" s="257">
        <f>'Pre-Board Exam'!H23</f>
        <v>0</v>
      </c>
      <c r="AH21" s="259">
        <f t="shared" si="29"/>
        <v>13.333333333333334</v>
      </c>
      <c r="AI21" s="259">
        <f t="shared" si="30"/>
        <v>13.333333333333334</v>
      </c>
      <c r="AJ21" s="259" t="e">
        <f t="shared" si="31"/>
        <v>#REF!</v>
      </c>
      <c r="AK21" s="259">
        <f t="shared" si="32"/>
        <v>13.333333333333334</v>
      </c>
      <c r="AL21" s="259">
        <f t="shared" si="33"/>
        <v>13.333333333333334</v>
      </c>
      <c r="AM21" s="259">
        <f t="shared" si="34"/>
        <v>13.333333333333334</v>
      </c>
      <c r="AN21" s="259" t="e">
        <f t="shared" si="15"/>
        <v>#REF!</v>
      </c>
      <c r="AO21" s="257" t="str">
        <f t="shared" si="1"/>
        <v/>
      </c>
      <c r="AP21" s="257" t="str">
        <f t="shared" si="2"/>
        <v>E</v>
      </c>
      <c r="AQ21" s="257" t="str">
        <f t="shared" si="3"/>
        <v>E</v>
      </c>
      <c r="AR21" s="257" t="e">
        <f t="shared" si="4"/>
        <v>#REF!</v>
      </c>
      <c r="AS21" s="257" t="str">
        <f t="shared" si="5"/>
        <v>E</v>
      </c>
      <c r="AT21" s="257" t="str">
        <f t="shared" si="6"/>
        <v>E</v>
      </c>
      <c r="AU21" s="257" t="str">
        <f t="shared" si="7"/>
        <v>E</v>
      </c>
      <c r="AV21" s="257" t="str">
        <f t="shared" si="16"/>
        <v>P</v>
      </c>
      <c r="AW21" s="257" t="str">
        <f t="shared" si="17"/>
        <v>P</v>
      </c>
      <c r="AX21" s="257" t="str">
        <f t="shared" si="18"/>
        <v>P</v>
      </c>
      <c r="AY21" s="257" t="str">
        <f t="shared" si="19"/>
        <v>P</v>
      </c>
      <c r="AZ21" s="257" t="str">
        <f t="shared" si="20"/>
        <v>P</v>
      </c>
      <c r="BA21" s="257" t="str">
        <f t="shared" si="21"/>
        <v>P</v>
      </c>
      <c r="BB21" s="257" t="str">
        <f t="shared" si="22"/>
        <v>F</v>
      </c>
      <c r="BC21" s="257" t="str">
        <f t="shared" si="23"/>
        <v>F</v>
      </c>
      <c r="BD21" s="257" t="e">
        <f t="shared" si="24"/>
        <v>#REF!</v>
      </c>
      <c r="BE21" s="257" t="str">
        <f t="shared" si="25"/>
        <v>F</v>
      </c>
      <c r="BF21" s="257" t="str">
        <f t="shared" si="26"/>
        <v>F</v>
      </c>
      <c r="BG21" s="257" t="str">
        <f t="shared" si="27"/>
        <v>F</v>
      </c>
      <c r="BH21" s="257" t="e">
        <f t="shared" si="28"/>
        <v>#REF!</v>
      </c>
    </row>
    <row r="22" spans="1:60" s="255" customFormat="1" ht="15.6" customHeight="1" x14ac:dyDescent="0.3">
      <c r="A22" s="257">
        <f>'Pre-Board Exam'!A24</f>
        <v>19</v>
      </c>
      <c r="B22" s="257" t="str">
        <f>'Pre-Board Exam'!B24</f>
        <v/>
      </c>
      <c r="C22" s="258" t="str">
        <f>'Pre-Board Exam'!C24</f>
        <v/>
      </c>
      <c r="D22" s="296" t="str">
        <f>IFERROR(SUM(LARGE((PWT!D24,PWT!J24,PWT!P24),1),LARGE((PWT!D24,PWT!J24,PWT!P24),2))/20,"")</f>
        <v/>
      </c>
      <c r="E22" s="296" t="str">
        <f>IFERROR(SUM(LARGE((PWT!E24,PWT!K24,PWT!Q24),1),LARGE((PWT!E24,PWT!K24,PWT!Q24),2))/20,"")</f>
        <v/>
      </c>
      <c r="F22" s="296" t="str">
        <f>IFERROR(SUM(LARGE((PWT!#REF!,PWT!#REF!,PWT!#REF!),1),LARGE((PWT!#REF!,PWT!#REF!,PWT!#REF!),2))/20,"")</f>
        <v/>
      </c>
      <c r="G22" s="296" t="str">
        <f>IFERROR(SUM(LARGE((PWT!F24,PWT!L24,PWT!R24),1),LARGE((PWT!F24,PWT!L24,PWT!R24),2))/20,"")</f>
        <v/>
      </c>
      <c r="H22" s="296" t="str">
        <f>IFERROR(SUM(LARGE((PWT!G24,PWT!M24,PWT!S24),1),LARGE((PWT!G24,PWT!M24,PWT!S24),2))/20,"")</f>
        <v/>
      </c>
      <c r="I22" s="296" t="str">
        <f>IFERROR(SUM(LARGE((PWT!H24,PWT!N24,PWT!T24),1),LARGE((PWT!H24,PWT!N24,PWT!T24),2))/20,"")</f>
        <v/>
      </c>
      <c r="J22" s="296">
        <f>IF(ISNUMBER(Assignment!G24),(Assignment!G24)/6,"")</f>
        <v>5</v>
      </c>
      <c r="K22" s="296">
        <f>IF(ISNUMBER(Assignment!K24),(Assignment!K24)/6,"")</f>
        <v>5</v>
      </c>
      <c r="L22" s="296">
        <f>IF(ISNUMBER(Assignment!O24),(Assignment!O24)/6,"")</f>
        <v>5</v>
      </c>
      <c r="M22" s="296">
        <f>IF(ISNUMBER(Assignment!S24),(Assignment!S24)/6,"")</f>
        <v>5</v>
      </c>
      <c r="N22" s="296">
        <f>IF(ISNUMBER(Assignment!W24),(Assignment!W24)/6,"")</f>
        <v>5</v>
      </c>
      <c r="O22" s="296">
        <f>IF(ISNUMBER(Assignment!AA24),(Assignment!AA24)/6,"")</f>
        <v>5</v>
      </c>
      <c r="P22" s="257">
        <f>IFERROR(SUM(LARGE((Portfolio!G24,Portfolio!K24,Portfolio!O24),1),LARGE((Portfolio!G24,Portfolio!K24,Portfolio!O24),2))/6,"")</f>
        <v>3.3333333333333335</v>
      </c>
      <c r="Q22" s="257">
        <f>IFERROR(SUM(LARGE((Portfolio!S24,Portfolio!W24,Portfolio!AA24),1),LARGE((Portfolio!S24,Portfolio!W24,Portfolio!AA24),2))/6,"")</f>
        <v>3.3333333333333335</v>
      </c>
      <c r="R22" s="257">
        <f>IFERROR(SUM(LARGE((Portfolio!AE24,Portfolio!AI24,Portfolio!AM24),1),LARGE((Portfolio!AE24,Portfolio!AI24,Portfolio!AM24),2))/6,"")</f>
        <v>3.3333333333333335</v>
      </c>
      <c r="S22" s="257">
        <f>IFERROR(SUM(LARGE((Portfolio!AQ24,Portfolio!AU24,Portfolio!AY24),1),LARGE((Portfolio!AQ24,Portfolio!AU24,Portfolio!AY24),2))/6,"")</f>
        <v>3.3333333333333335</v>
      </c>
      <c r="T22" s="257">
        <f>IFERROR(SUM(LARGE((Portfolio!BC24,Portfolio!BG24,Portfolio!BK24),1),LARGE((Portfolio!BC24,Portfolio!BG24,Portfolio!BK24),2))/6,"")</f>
        <v>3.3333333333333335</v>
      </c>
      <c r="U22" s="257">
        <f>IFERROR(SUM(LARGE((Portfolio!BO24,Portfolio!BS24,Portfolio!BW24),1),LARGE((Portfolio!BO24,Portfolio!BS24,Portfolio!BW24),2))/6,"")</f>
        <v>3.3333333333333335</v>
      </c>
      <c r="V22" s="259">
        <f>'SUB. EN'!I24</f>
        <v>5</v>
      </c>
      <c r="W22" s="259">
        <f>'SUB. EN'!O24</f>
        <v>5</v>
      </c>
      <c r="X22" s="259">
        <f>'SUB. EN'!U24</f>
        <v>5</v>
      </c>
      <c r="Y22" s="259">
        <f>'SUB. EN'!AA24</f>
        <v>5</v>
      </c>
      <c r="Z22" s="259">
        <f>'SUB. EN'!AG24</f>
        <v>5</v>
      </c>
      <c r="AA22" s="259">
        <f>'SUB. EN'!AM24</f>
        <v>5</v>
      </c>
      <c r="AB22" s="257">
        <f>'Pre-Board Exam'!D24</f>
        <v>0</v>
      </c>
      <c r="AC22" s="257">
        <f>'Pre-Board Exam'!E24</f>
        <v>0</v>
      </c>
      <c r="AD22" s="257" t="e">
        <f>'Pre-Board Exam'!#REF!</f>
        <v>#REF!</v>
      </c>
      <c r="AE22" s="257">
        <f>'Pre-Board Exam'!F24</f>
        <v>0</v>
      </c>
      <c r="AF22" s="257">
        <f>'Pre-Board Exam'!G24</f>
        <v>0</v>
      </c>
      <c r="AG22" s="257">
        <f>'Pre-Board Exam'!H24</f>
        <v>0</v>
      </c>
      <c r="AH22" s="259">
        <f t="shared" si="29"/>
        <v>13.333333333333334</v>
      </c>
      <c r="AI22" s="259">
        <f t="shared" si="30"/>
        <v>13.333333333333334</v>
      </c>
      <c r="AJ22" s="259" t="e">
        <f t="shared" si="31"/>
        <v>#REF!</v>
      </c>
      <c r="AK22" s="259">
        <f t="shared" si="32"/>
        <v>13.333333333333334</v>
      </c>
      <c r="AL22" s="259">
        <f t="shared" si="33"/>
        <v>13.333333333333334</v>
      </c>
      <c r="AM22" s="259">
        <f t="shared" si="34"/>
        <v>13.333333333333334</v>
      </c>
      <c r="AN22" s="259" t="e">
        <f t="shared" si="15"/>
        <v>#REF!</v>
      </c>
      <c r="AO22" s="257" t="str">
        <f t="shared" si="1"/>
        <v/>
      </c>
      <c r="AP22" s="257" t="str">
        <f t="shared" si="2"/>
        <v>E</v>
      </c>
      <c r="AQ22" s="257" t="str">
        <f t="shared" si="3"/>
        <v>E</v>
      </c>
      <c r="AR22" s="257" t="e">
        <f t="shared" si="4"/>
        <v>#REF!</v>
      </c>
      <c r="AS22" s="257" t="str">
        <f t="shared" si="5"/>
        <v>E</v>
      </c>
      <c r="AT22" s="257" t="str">
        <f t="shared" si="6"/>
        <v>E</v>
      </c>
      <c r="AU22" s="257" t="str">
        <f t="shared" si="7"/>
        <v>E</v>
      </c>
      <c r="AV22" s="257" t="str">
        <f t="shared" si="16"/>
        <v>P</v>
      </c>
      <c r="AW22" s="257" t="str">
        <f t="shared" si="17"/>
        <v>P</v>
      </c>
      <c r="AX22" s="257" t="str">
        <f t="shared" si="18"/>
        <v>P</v>
      </c>
      <c r="AY22" s="257" t="str">
        <f t="shared" si="19"/>
        <v>P</v>
      </c>
      <c r="AZ22" s="257" t="str">
        <f t="shared" si="20"/>
        <v>P</v>
      </c>
      <c r="BA22" s="257" t="str">
        <f t="shared" si="21"/>
        <v>P</v>
      </c>
      <c r="BB22" s="257" t="str">
        <f t="shared" si="22"/>
        <v>F</v>
      </c>
      <c r="BC22" s="257" t="str">
        <f t="shared" si="23"/>
        <v>F</v>
      </c>
      <c r="BD22" s="257" t="e">
        <f t="shared" si="24"/>
        <v>#REF!</v>
      </c>
      <c r="BE22" s="257" t="str">
        <f t="shared" si="25"/>
        <v>F</v>
      </c>
      <c r="BF22" s="257" t="str">
        <f t="shared" si="26"/>
        <v>F</v>
      </c>
      <c r="BG22" s="257" t="str">
        <f t="shared" si="27"/>
        <v>F</v>
      </c>
      <c r="BH22" s="257" t="e">
        <f t="shared" si="28"/>
        <v>#REF!</v>
      </c>
    </row>
    <row r="23" spans="1:60" s="255" customFormat="1" ht="15.6" customHeight="1" x14ac:dyDescent="0.3">
      <c r="A23" s="257">
        <f>'Pre-Board Exam'!A25</f>
        <v>20</v>
      </c>
      <c r="B23" s="257" t="str">
        <f>'Pre-Board Exam'!B25</f>
        <v/>
      </c>
      <c r="C23" s="258" t="str">
        <f>'Pre-Board Exam'!C25</f>
        <v/>
      </c>
      <c r="D23" s="296" t="str">
        <f>IFERROR(SUM(LARGE((PWT!D25,PWT!J25,PWT!P25),1),LARGE((PWT!D25,PWT!J25,PWT!P25),2))/20,"")</f>
        <v/>
      </c>
      <c r="E23" s="296" t="str">
        <f>IFERROR(SUM(LARGE((PWT!E25,PWT!K25,PWT!Q25),1),LARGE((PWT!E25,PWT!K25,PWT!Q25),2))/20,"")</f>
        <v/>
      </c>
      <c r="F23" s="296" t="str">
        <f>IFERROR(SUM(LARGE((PWT!#REF!,PWT!#REF!,PWT!#REF!),1),LARGE((PWT!#REF!,PWT!#REF!,PWT!#REF!),2))/20,"")</f>
        <v/>
      </c>
      <c r="G23" s="296" t="str">
        <f>IFERROR(SUM(LARGE((PWT!F25,PWT!L25,PWT!R25),1),LARGE((PWT!F25,PWT!L25,PWT!R25),2))/20,"")</f>
        <v/>
      </c>
      <c r="H23" s="296" t="str">
        <f>IFERROR(SUM(LARGE((PWT!G25,PWT!M25,PWT!S25),1),LARGE((PWT!G25,PWT!M25,PWT!S25),2))/20,"")</f>
        <v/>
      </c>
      <c r="I23" s="296" t="str">
        <f>IFERROR(SUM(LARGE((PWT!H25,PWT!N25,PWT!T25),1),LARGE((PWT!H25,PWT!N25,PWT!T25),2))/20,"")</f>
        <v/>
      </c>
      <c r="J23" s="296">
        <f>IF(ISNUMBER(Assignment!G25),(Assignment!G25)/6,"")</f>
        <v>5</v>
      </c>
      <c r="K23" s="296">
        <f>IF(ISNUMBER(Assignment!K25),(Assignment!K25)/6,"")</f>
        <v>5</v>
      </c>
      <c r="L23" s="296">
        <f>IF(ISNUMBER(Assignment!O25),(Assignment!O25)/6,"")</f>
        <v>5</v>
      </c>
      <c r="M23" s="296">
        <f>IF(ISNUMBER(Assignment!S25),(Assignment!S25)/6,"")</f>
        <v>5</v>
      </c>
      <c r="N23" s="296">
        <f>IF(ISNUMBER(Assignment!W25),(Assignment!W25)/6,"")</f>
        <v>5</v>
      </c>
      <c r="O23" s="296">
        <f>IF(ISNUMBER(Assignment!AA25),(Assignment!AA25)/6,"")</f>
        <v>5</v>
      </c>
      <c r="P23" s="257">
        <f>IFERROR(SUM(LARGE((Portfolio!G25,Portfolio!K25,Portfolio!O25),1),LARGE((Portfolio!G25,Portfolio!K25,Portfolio!O25),2))/6,"")</f>
        <v>3.3333333333333335</v>
      </c>
      <c r="Q23" s="257">
        <f>IFERROR(SUM(LARGE((Portfolio!S25,Portfolio!W25,Portfolio!AA25),1),LARGE((Portfolio!S25,Portfolio!W25,Portfolio!AA25),2))/6,"")</f>
        <v>3.3333333333333335</v>
      </c>
      <c r="R23" s="257">
        <f>IFERROR(SUM(LARGE((Portfolio!AE25,Portfolio!AI25,Portfolio!AM25),1),LARGE((Portfolio!AE25,Portfolio!AI25,Portfolio!AM25),2))/6,"")</f>
        <v>3.3333333333333335</v>
      </c>
      <c r="S23" s="257">
        <f>IFERROR(SUM(LARGE((Portfolio!AQ25,Portfolio!AU25,Portfolio!AY25),1),LARGE((Portfolio!AQ25,Portfolio!AU25,Portfolio!AY25),2))/6,"")</f>
        <v>3.3333333333333335</v>
      </c>
      <c r="T23" s="257">
        <f>IFERROR(SUM(LARGE((Portfolio!BC25,Portfolio!BG25,Portfolio!BK25),1),LARGE((Portfolio!BC25,Portfolio!BG25,Portfolio!BK25),2))/6,"")</f>
        <v>3.3333333333333335</v>
      </c>
      <c r="U23" s="257">
        <f>IFERROR(SUM(LARGE((Portfolio!BO25,Portfolio!BS25,Portfolio!BW25),1),LARGE((Portfolio!BO25,Portfolio!BS25,Portfolio!BW25),2))/6,"")</f>
        <v>3.3333333333333335</v>
      </c>
      <c r="V23" s="259">
        <f>'SUB. EN'!I25</f>
        <v>5</v>
      </c>
      <c r="W23" s="259">
        <f>'SUB. EN'!O25</f>
        <v>5</v>
      </c>
      <c r="X23" s="259">
        <f>'SUB. EN'!U25</f>
        <v>5</v>
      </c>
      <c r="Y23" s="259">
        <f>'SUB. EN'!AA25</f>
        <v>5</v>
      </c>
      <c r="Z23" s="259">
        <f>'SUB. EN'!AG25</f>
        <v>5</v>
      </c>
      <c r="AA23" s="259">
        <f>'SUB. EN'!AM25</f>
        <v>5</v>
      </c>
      <c r="AB23" s="257">
        <f>'Pre-Board Exam'!D25</f>
        <v>0</v>
      </c>
      <c r="AC23" s="257">
        <f>'Pre-Board Exam'!E25</f>
        <v>0</v>
      </c>
      <c r="AD23" s="257" t="e">
        <f>'Pre-Board Exam'!#REF!</f>
        <v>#REF!</v>
      </c>
      <c r="AE23" s="257">
        <f>'Pre-Board Exam'!F25</f>
        <v>0</v>
      </c>
      <c r="AF23" s="257">
        <f>'Pre-Board Exam'!G25</f>
        <v>0</v>
      </c>
      <c r="AG23" s="257">
        <f>'Pre-Board Exam'!H25</f>
        <v>0</v>
      </c>
      <c r="AH23" s="259">
        <f t="shared" si="29"/>
        <v>13.333333333333334</v>
      </c>
      <c r="AI23" s="259">
        <f t="shared" si="30"/>
        <v>13.333333333333334</v>
      </c>
      <c r="AJ23" s="259" t="e">
        <f t="shared" si="31"/>
        <v>#REF!</v>
      </c>
      <c r="AK23" s="259">
        <f t="shared" si="32"/>
        <v>13.333333333333334</v>
      </c>
      <c r="AL23" s="259">
        <f t="shared" si="33"/>
        <v>13.333333333333334</v>
      </c>
      <c r="AM23" s="259">
        <f t="shared" si="34"/>
        <v>13.333333333333334</v>
      </c>
      <c r="AN23" s="259" t="e">
        <f t="shared" si="15"/>
        <v>#REF!</v>
      </c>
      <c r="AO23" s="257" t="str">
        <f t="shared" si="1"/>
        <v/>
      </c>
      <c r="AP23" s="257" t="str">
        <f t="shared" si="2"/>
        <v>E</v>
      </c>
      <c r="AQ23" s="257" t="str">
        <f t="shared" si="3"/>
        <v>E</v>
      </c>
      <c r="AR23" s="257" t="e">
        <f t="shared" si="4"/>
        <v>#REF!</v>
      </c>
      <c r="AS23" s="257" t="str">
        <f t="shared" si="5"/>
        <v>E</v>
      </c>
      <c r="AT23" s="257" t="str">
        <f t="shared" si="6"/>
        <v>E</v>
      </c>
      <c r="AU23" s="257" t="str">
        <f t="shared" si="7"/>
        <v>E</v>
      </c>
      <c r="AV23" s="257" t="str">
        <f t="shared" si="16"/>
        <v>P</v>
      </c>
      <c r="AW23" s="257" t="str">
        <f t="shared" si="17"/>
        <v>P</v>
      </c>
      <c r="AX23" s="257" t="str">
        <f t="shared" si="18"/>
        <v>P</v>
      </c>
      <c r="AY23" s="257" t="str">
        <f t="shared" si="19"/>
        <v>P</v>
      </c>
      <c r="AZ23" s="257" t="str">
        <f t="shared" si="20"/>
        <v>P</v>
      </c>
      <c r="BA23" s="257" t="str">
        <f t="shared" si="21"/>
        <v>P</v>
      </c>
      <c r="BB23" s="257" t="str">
        <f t="shared" si="22"/>
        <v>F</v>
      </c>
      <c r="BC23" s="257" t="str">
        <f t="shared" si="23"/>
        <v>F</v>
      </c>
      <c r="BD23" s="257" t="e">
        <f t="shared" si="24"/>
        <v>#REF!</v>
      </c>
      <c r="BE23" s="257" t="str">
        <f t="shared" si="25"/>
        <v>F</v>
      </c>
      <c r="BF23" s="257" t="str">
        <f t="shared" si="26"/>
        <v>F</v>
      </c>
      <c r="BG23" s="257" t="str">
        <f t="shared" si="27"/>
        <v>F</v>
      </c>
      <c r="BH23" s="257" t="e">
        <f t="shared" si="28"/>
        <v>#REF!</v>
      </c>
    </row>
    <row r="24" spans="1:60" s="255" customFormat="1" ht="15.6" customHeight="1" x14ac:dyDescent="0.3">
      <c r="A24" s="257">
        <f>'Pre-Board Exam'!A26</f>
        <v>21</v>
      </c>
      <c r="B24" s="257" t="str">
        <f>'Pre-Board Exam'!B26</f>
        <v/>
      </c>
      <c r="C24" s="258" t="str">
        <f>'Pre-Board Exam'!C26</f>
        <v/>
      </c>
      <c r="D24" s="296" t="str">
        <f>IFERROR(SUM(LARGE((PWT!D26,PWT!J26,PWT!P26),1),LARGE((PWT!D26,PWT!J26,PWT!P26),2))/20,"")</f>
        <v/>
      </c>
      <c r="E24" s="296" t="str">
        <f>IFERROR(SUM(LARGE((PWT!E26,PWT!K26,PWT!Q26),1),LARGE((PWT!E26,PWT!K26,PWT!Q26),2))/20,"")</f>
        <v/>
      </c>
      <c r="F24" s="296" t="str">
        <f>IFERROR(SUM(LARGE((PWT!#REF!,PWT!#REF!,PWT!#REF!),1),LARGE((PWT!#REF!,PWT!#REF!,PWT!#REF!),2))/20,"")</f>
        <v/>
      </c>
      <c r="G24" s="296" t="str">
        <f>IFERROR(SUM(LARGE((PWT!F26,PWT!L26,PWT!R26),1),LARGE((PWT!F26,PWT!L26,PWT!R26),2))/20,"")</f>
        <v/>
      </c>
      <c r="H24" s="296" t="str">
        <f>IFERROR(SUM(LARGE((PWT!G26,PWT!M26,PWT!S26),1),LARGE((PWT!G26,PWT!M26,PWT!S26),2))/20,"")</f>
        <v/>
      </c>
      <c r="I24" s="296" t="str">
        <f>IFERROR(SUM(LARGE((PWT!H26,PWT!N26,PWT!T26),1),LARGE((PWT!H26,PWT!N26,PWT!T26),2))/20,"")</f>
        <v/>
      </c>
      <c r="J24" s="296">
        <f>IF(ISNUMBER(Assignment!G26),(Assignment!G26)/6,"")</f>
        <v>5</v>
      </c>
      <c r="K24" s="296">
        <f>IF(ISNUMBER(Assignment!K26),(Assignment!K26)/6,"")</f>
        <v>5</v>
      </c>
      <c r="L24" s="296">
        <f>IF(ISNUMBER(Assignment!O26),(Assignment!O26)/6,"")</f>
        <v>5</v>
      </c>
      <c r="M24" s="296">
        <f>IF(ISNUMBER(Assignment!S26),(Assignment!S26)/6,"")</f>
        <v>5</v>
      </c>
      <c r="N24" s="296">
        <f>IF(ISNUMBER(Assignment!W26),(Assignment!W26)/6,"")</f>
        <v>5</v>
      </c>
      <c r="O24" s="296">
        <f>IF(ISNUMBER(Assignment!AA26),(Assignment!AA26)/6,"")</f>
        <v>5</v>
      </c>
      <c r="P24" s="257">
        <f>IFERROR(SUM(LARGE((Portfolio!G26,Portfolio!K26,Portfolio!O26),1),LARGE((Portfolio!G26,Portfolio!K26,Portfolio!O26),2))/6,"")</f>
        <v>3.3333333333333335</v>
      </c>
      <c r="Q24" s="257">
        <f>IFERROR(SUM(LARGE((Portfolio!S26,Portfolio!W26,Portfolio!AA26),1),LARGE((Portfolio!S26,Portfolio!W26,Portfolio!AA26),2))/6,"")</f>
        <v>3.3333333333333335</v>
      </c>
      <c r="R24" s="257">
        <f>IFERROR(SUM(LARGE((Portfolio!AE26,Portfolio!AI26,Portfolio!AM26),1),LARGE((Portfolio!AE26,Portfolio!AI26,Portfolio!AM26),2))/6,"")</f>
        <v>3.3333333333333335</v>
      </c>
      <c r="S24" s="257">
        <f>IFERROR(SUM(LARGE((Portfolio!AQ26,Portfolio!AU26,Portfolio!AY26),1),LARGE((Portfolio!AQ26,Portfolio!AU26,Portfolio!AY26),2))/6,"")</f>
        <v>3.3333333333333335</v>
      </c>
      <c r="T24" s="257">
        <f>IFERROR(SUM(LARGE((Portfolio!BC26,Portfolio!BG26,Portfolio!BK26),1),LARGE((Portfolio!BC26,Portfolio!BG26,Portfolio!BK26),2))/6,"")</f>
        <v>3.3333333333333335</v>
      </c>
      <c r="U24" s="257">
        <f>IFERROR(SUM(LARGE((Portfolio!BO26,Portfolio!BS26,Portfolio!BW26),1),LARGE((Portfolio!BO26,Portfolio!BS26,Portfolio!BW26),2))/6,"")</f>
        <v>3.3333333333333335</v>
      </c>
      <c r="V24" s="259">
        <f>'SUB. EN'!I26</f>
        <v>5</v>
      </c>
      <c r="W24" s="259">
        <f>'SUB. EN'!O26</f>
        <v>5</v>
      </c>
      <c r="X24" s="259">
        <f>'SUB. EN'!U26</f>
        <v>5</v>
      </c>
      <c r="Y24" s="259">
        <f>'SUB. EN'!AA26</f>
        <v>5</v>
      </c>
      <c r="Z24" s="259">
        <f>'SUB. EN'!AG26</f>
        <v>5</v>
      </c>
      <c r="AA24" s="259">
        <f>'SUB. EN'!AM26</f>
        <v>5</v>
      </c>
      <c r="AB24" s="257">
        <f>'Pre-Board Exam'!D26</f>
        <v>0</v>
      </c>
      <c r="AC24" s="257">
        <f>'Pre-Board Exam'!E26</f>
        <v>0</v>
      </c>
      <c r="AD24" s="257" t="e">
        <f>'Pre-Board Exam'!#REF!</f>
        <v>#REF!</v>
      </c>
      <c r="AE24" s="257">
        <f>'Pre-Board Exam'!F26</f>
        <v>0</v>
      </c>
      <c r="AF24" s="257">
        <f>'Pre-Board Exam'!G26</f>
        <v>0</v>
      </c>
      <c r="AG24" s="257">
        <f>'Pre-Board Exam'!H26</f>
        <v>0</v>
      </c>
      <c r="AH24" s="259">
        <f t="shared" si="29"/>
        <v>13.333333333333334</v>
      </c>
      <c r="AI24" s="259">
        <f t="shared" si="30"/>
        <v>13.333333333333334</v>
      </c>
      <c r="AJ24" s="259" t="e">
        <f t="shared" si="31"/>
        <v>#REF!</v>
      </c>
      <c r="AK24" s="259">
        <f t="shared" si="32"/>
        <v>13.333333333333334</v>
      </c>
      <c r="AL24" s="259">
        <f t="shared" si="33"/>
        <v>13.333333333333334</v>
      </c>
      <c r="AM24" s="259">
        <f t="shared" si="34"/>
        <v>13.333333333333334</v>
      </c>
      <c r="AN24" s="259" t="e">
        <f t="shared" si="15"/>
        <v>#REF!</v>
      </c>
      <c r="AO24" s="257" t="str">
        <f t="shared" si="1"/>
        <v/>
      </c>
      <c r="AP24" s="257" t="str">
        <f t="shared" si="2"/>
        <v>E</v>
      </c>
      <c r="AQ24" s="257" t="str">
        <f t="shared" si="3"/>
        <v>E</v>
      </c>
      <c r="AR24" s="257" t="e">
        <f t="shared" si="4"/>
        <v>#REF!</v>
      </c>
      <c r="AS24" s="257" t="str">
        <f t="shared" si="5"/>
        <v>E</v>
      </c>
      <c r="AT24" s="257" t="str">
        <f t="shared" si="6"/>
        <v>E</v>
      </c>
      <c r="AU24" s="257" t="str">
        <f t="shared" si="7"/>
        <v>E</v>
      </c>
      <c r="AV24" s="257" t="str">
        <f t="shared" si="16"/>
        <v>P</v>
      </c>
      <c r="AW24" s="257" t="str">
        <f t="shared" si="17"/>
        <v>P</v>
      </c>
      <c r="AX24" s="257" t="str">
        <f t="shared" si="18"/>
        <v>P</v>
      </c>
      <c r="AY24" s="257" t="str">
        <f t="shared" si="19"/>
        <v>P</v>
      </c>
      <c r="AZ24" s="257" t="str">
        <f t="shared" si="20"/>
        <v>P</v>
      </c>
      <c r="BA24" s="257" t="str">
        <f t="shared" si="21"/>
        <v>P</v>
      </c>
      <c r="BB24" s="257" t="str">
        <f t="shared" si="22"/>
        <v>F</v>
      </c>
      <c r="BC24" s="257" t="str">
        <f t="shared" si="23"/>
        <v>F</v>
      </c>
      <c r="BD24" s="257" t="e">
        <f t="shared" si="24"/>
        <v>#REF!</v>
      </c>
      <c r="BE24" s="257" t="str">
        <f t="shared" si="25"/>
        <v>F</v>
      </c>
      <c r="BF24" s="257" t="str">
        <f t="shared" si="26"/>
        <v>F</v>
      </c>
      <c r="BG24" s="257" t="str">
        <f t="shared" si="27"/>
        <v>F</v>
      </c>
      <c r="BH24" s="257" t="e">
        <f t="shared" si="28"/>
        <v>#REF!</v>
      </c>
    </row>
    <row r="25" spans="1:60" s="255" customFormat="1" ht="15.6" customHeight="1" x14ac:dyDescent="0.3">
      <c r="A25" s="257">
        <f>'Pre-Board Exam'!A27</f>
        <v>22</v>
      </c>
      <c r="B25" s="257" t="str">
        <f>'Pre-Board Exam'!B27</f>
        <v/>
      </c>
      <c r="C25" s="258" t="str">
        <f>'Pre-Board Exam'!C27</f>
        <v/>
      </c>
      <c r="D25" s="296" t="str">
        <f>IFERROR(SUM(LARGE((PWT!D27,PWT!J27,PWT!P27),1),LARGE((PWT!D27,PWT!J27,PWT!P27),2))/20,"")</f>
        <v/>
      </c>
      <c r="E25" s="296" t="str">
        <f>IFERROR(SUM(LARGE((PWT!E27,PWT!K27,PWT!Q27),1),LARGE((PWT!E27,PWT!K27,PWT!Q27),2))/20,"")</f>
        <v/>
      </c>
      <c r="F25" s="296" t="str">
        <f>IFERROR(SUM(LARGE((PWT!#REF!,PWT!#REF!,PWT!#REF!),1),LARGE((PWT!#REF!,PWT!#REF!,PWT!#REF!),2))/20,"")</f>
        <v/>
      </c>
      <c r="G25" s="296" t="str">
        <f>IFERROR(SUM(LARGE((PWT!F27,PWT!L27,PWT!R27),1),LARGE((PWT!F27,PWT!L27,PWT!R27),2))/20,"")</f>
        <v/>
      </c>
      <c r="H25" s="296" t="str">
        <f>IFERROR(SUM(LARGE((PWT!G27,PWT!M27,PWT!S27),1),LARGE((PWT!G27,PWT!M27,PWT!S27),2))/20,"")</f>
        <v/>
      </c>
      <c r="I25" s="296" t="str">
        <f>IFERROR(SUM(LARGE((PWT!H27,PWT!N27,PWT!T27),1),LARGE((PWT!H27,PWT!N27,PWT!T27),2))/20,"")</f>
        <v/>
      </c>
      <c r="J25" s="296">
        <f>IF(ISNUMBER(Assignment!G27),(Assignment!G27)/6,"")</f>
        <v>5</v>
      </c>
      <c r="K25" s="296">
        <f>IF(ISNUMBER(Assignment!K27),(Assignment!K27)/6,"")</f>
        <v>5</v>
      </c>
      <c r="L25" s="296">
        <f>IF(ISNUMBER(Assignment!O27),(Assignment!O27)/6,"")</f>
        <v>5</v>
      </c>
      <c r="M25" s="296">
        <f>IF(ISNUMBER(Assignment!S27),(Assignment!S27)/6,"")</f>
        <v>5</v>
      </c>
      <c r="N25" s="296">
        <f>IF(ISNUMBER(Assignment!W27),(Assignment!W27)/6,"")</f>
        <v>5</v>
      </c>
      <c r="O25" s="296">
        <f>IF(ISNUMBER(Assignment!AA27),(Assignment!AA27)/6,"")</f>
        <v>5</v>
      </c>
      <c r="P25" s="257">
        <f>IFERROR(SUM(LARGE((Portfolio!G27,Portfolio!K27,Portfolio!O27),1),LARGE((Portfolio!G27,Portfolio!K27,Portfolio!O27),2))/6,"")</f>
        <v>3.3333333333333335</v>
      </c>
      <c r="Q25" s="257">
        <f>IFERROR(SUM(LARGE((Portfolio!S27,Portfolio!W27,Portfolio!AA27),1),LARGE((Portfolio!S27,Portfolio!W27,Portfolio!AA27),2))/6,"")</f>
        <v>3.3333333333333335</v>
      </c>
      <c r="R25" s="257">
        <f>IFERROR(SUM(LARGE((Portfolio!AE27,Portfolio!AI27,Portfolio!AM27),1),LARGE((Portfolio!AE27,Portfolio!AI27,Portfolio!AM27),2))/6,"")</f>
        <v>3.3333333333333335</v>
      </c>
      <c r="S25" s="257">
        <f>IFERROR(SUM(LARGE((Portfolio!AQ27,Portfolio!AU27,Portfolio!AY27),1),LARGE((Portfolio!AQ27,Portfolio!AU27,Portfolio!AY27),2))/6,"")</f>
        <v>3.3333333333333335</v>
      </c>
      <c r="T25" s="257">
        <f>IFERROR(SUM(LARGE((Portfolio!BC27,Portfolio!BG27,Portfolio!BK27),1),LARGE((Portfolio!BC27,Portfolio!BG27,Portfolio!BK27),2))/6,"")</f>
        <v>3.3333333333333335</v>
      </c>
      <c r="U25" s="257">
        <f>IFERROR(SUM(LARGE((Portfolio!BO27,Portfolio!BS27,Portfolio!BW27),1),LARGE((Portfolio!BO27,Portfolio!BS27,Portfolio!BW27),2))/6,"")</f>
        <v>3.3333333333333335</v>
      </c>
      <c r="V25" s="259">
        <f>'SUB. EN'!I27</f>
        <v>5</v>
      </c>
      <c r="W25" s="259">
        <f>'SUB. EN'!O27</f>
        <v>5</v>
      </c>
      <c r="X25" s="259">
        <f>'SUB. EN'!U27</f>
        <v>5</v>
      </c>
      <c r="Y25" s="259">
        <f>'SUB. EN'!AA27</f>
        <v>5</v>
      </c>
      <c r="Z25" s="259">
        <f>'SUB. EN'!AG27</f>
        <v>5</v>
      </c>
      <c r="AA25" s="259">
        <f>'SUB. EN'!AM27</f>
        <v>5</v>
      </c>
      <c r="AB25" s="257">
        <f>'Pre-Board Exam'!D27</f>
        <v>0</v>
      </c>
      <c r="AC25" s="257">
        <f>'Pre-Board Exam'!E27</f>
        <v>0</v>
      </c>
      <c r="AD25" s="257" t="e">
        <f>'Pre-Board Exam'!#REF!</f>
        <v>#REF!</v>
      </c>
      <c r="AE25" s="257">
        <f>'Pre-Board Exam'!F27</f>
        <v>0</v>
      </c>
      <c r="AF25" s="257">
        <f>'Pre-Board Exam'!G27</f>
        <v>0</v>
      </c>
      <c r="AG25" s="257">
        <f>'Pre-Board Exam'!H27</f>
        <v>0</v>
      </c>
      <c r="AH25" s="259">
        <f t="shared" si="29"/>
        <v>13.333333333333334</v>
      </c>
      <c r="AI25" s="259">
        <f t="shared" si="30"/>
        <v>13.333333333333334</v>
      </c>
      <c r="AJ25" s="259" t="e">
        <f t="shared" si="31"/>
        <v>#REF!</v>
      </c>
      <c r="AK25" s="259">
        <f t="shared" si="32"/>
        <v>13.333333333333334</v>
      </c>
      <c r="AL25" s="259">
        <f t="shared" si="33"/>
        <v>13.333333333333334</v>
      </c>
      <c r="AM25" s="259">
        <f t="shared" si="34"/>
        <v>13.333333333333334</v>
      </c>
      <c r="AN25" s="259" t="e">
        <f t="shared" si="15"/>
        <v>#REF!</v>
      </c>
      <c r="AO25" s="257" t="str">
        <f t="shared" si="1"/>
        <v/>
      </c>
      <c r="AP25" s="257" t="str">
        <f t="shared" si="2"/>
        <v>E</v>
      </c>
      <c r="AQ25" s="257" t="str">
        <f t="shared" si="3"/>
        <v>E</v>
      </c>
      <c r="AR25" s="257" t="e">
        <f t="shared" si="4"/>
        <v>#REF!</v>
      </c>
      <c r="AS25" s="257" t="str">
        <f t="shared" si="5"/>
        <v>E</v>
      </c>
      <c r="AT25" s="257" t="str">
        <f t="shared" si="6"/>
        <v>E</v>
      </c>
      <c r="AU25" s="257" t="str">
        <f t="shared" si="7"/>
        <v>E</v>
      </c>
      <c r="AV25" s="257" t="str">
        <f t="shared" si="16"/>
        <v>P</v>
      </c>
      <c r="AW25" s="257" t="str">
        <f t="shared" si="17"/>
        <v>P</v>
      </c>
      <c r="AX25" s="257" t="str">
        <f t="shared" si="18"/>
        <v>P</v>
      </c>
      <c r="AY25" s="257" t="str">
        <f t="shared" si="19"/>
        <v>P</v>
      </c>
      <c r="AZ25" s="257" t="str">
        <f t="shared" si="20"/>
        <v>P</v>
      </c>
      <c r="BA25" s="257" t="str">
        <f t="shared" si="21"/>
        <v>P</v>
      </c>
      <c r="BB25" s="257" t="str">
        <f t="shared" si="22"/>
        <v>F</v>
      </c>
      <c r="BC25" s="257" t="str">
        <f t="shared" si="23"/>
        <v>F</v>
      </c>
      <c r="BD25" s="257" t="e">
        <f t="shared" si="24"/>
        <v>#REF!</v>
      </c>
      <c r="BE25" s="257" t="str">
        <f t="shared" si="25"/>
        <v>F</v>
      </c>
      <c r="BF25" s="257" t="str">
        <f t="shared" si="26"/>
        <v>F</v>
      </c>
      <c r="BG25" s="257" t="str">
        <f t="shared" si="27"/>
        <v>F</v>
      </c>
      <c r="BH25" s="257" t="e">
        <f t="shared" si="28"/>
        <v>#REF!</v>
      </c>
    </row>
    <row r="26" spans="1:60" s="255" customFormat="1" ht="15.6" customHeight="1" x14ac:dyDescent="0.3">
      <c r="A26" s="257">
        <f>'Pre-Board Exam'!A28</f>
        <v>23</v>
      </c>
      <c r="B26" s="257" t="str">
        <f>'Pre-Board Exam'!B28</f>
        <v/>
      </c>
      <c r="C26" s="258" t="str">
        <f>'Pre-Board Exam'!C28</f>
        <v/>
      </c>
      <c r="D26" s="296" t="str">
        <f>IFERROR(SUM(LARGE((PWT!D28,PWT!J28,PWT!P28),1),LARGE((PWT!D28,PWT!J28,PWT!P28),2))/20,"")</f>
        <v/>
      </c>
      <c r="E26" s="296" t="str">
        <f>IFERROR(SUM(LARGE((PWT!E28,PWT!K28,PWT!Q28),1),LARGE((PWT!E28,PWT!K28,PWT!Q28),2))/20,"")</f>
        <v/>
      </c>
      <c r="F26" s="296" t="str">
        <f>IFERROR(SUM(LARGE((PWT!#REF!,PWT!#REF!,PWT!#REF!),1),LARGE((PWT!#REF!,PWT!#REF!,PWT!#REF!),2))/20,"")</f>
        <v/>
      </c>
      <c r="G26" s="296" t="str">
        <f>IFERROR(SUM(LARGE((PWT!F28,PWT!L28,PWT!R28),1),LARGE((PWT!F28,PWT!L28,PWT!R28),2))/20,"")</f>
        <v/>
      </c>
      <c r="H26" s="296" t="str">
        <f>IFERROR(SUM(LARGE((PWT!G28,PWT!M28,PWT!S28),1),LARGE((PWT!G28,PWT!M28,PWT!S28),2))/20,"")</f>
        <v/>
      </c>
      <c r="I26" s="296" t="str">
        <f>IFERROR(SUM(LARGE((PWT!H28,PWT!N28,PWT!T28),1),LARGE((PWT!H28,PWT!N28,PWT!T28),2))/20,"")</f>
        <v/>
      </c>
      <c r="J26" s="296">
        <f>IF(ISNUMBER(Assignment!G28),(Assignment!G28)/6,"")</f>
        <v>5</v>
      </c>
      <c r="K26" s="296">
        <f>IF(ISNUMBER(Assignment!K28),(Assignment!K28)/6,"")</f>
        <v>5</v>
      </c>
      <c r="L26" s="296">
        <f>IF(ISNUMBER(Assignment!O28),(Assignment!O28)/6,"")</f>
        <v>5</v>
      </c>
      <c r="M26" s="296">
        <f>IF(ISNUMBER(Assignment!S28),(Assignment!S28)/6,"")</f>
        <v>5</v>
      </c>
      <c r="N26" s="296">
        <f>IF(ISNUMBER(Assignment!W28),(Assignment!W28)/6,"")</f>
        <v>5</v>
      </c>
      <c r="O26" s="296">
        <f>IF(ISNUMBER(Assignment!AA28),(Assignment!AA28)/6,"")</f>
        <v>5</v>
      </c>
      <c r="P26" s="257">
        <f>IFERROR(SUM(LARGE((Portfolio!G28,Portfolio!K28,Portfolio!O28),1),LARGE((Portfolio!G28,Portfolio!K28,Portfolio!O28),2))/6,"")</f>
        <v>3.3333333333333335</v>
      </c>
      <c r="Q26" s="257">
        <f>IFERROR(SUM(LARGE((Portfolio!S28,Portfolio!W28,Portfolio!AA28),1),LARGE((Portfolio!S28,Portfolio!W28,Portfolio!AA28),2))/6,"")</f>
        <v>3.3333333333333335</v>
      </c>
      <c r="R26" s="257">
        <f>IFERROR(SUM(LARGE((Portfolio!AE28,Portfolio!AI28,Portfolio!AM28),1),LARGE((Portfolio!AE28,Portfolio!AI28,Portfolio!AM28),2))/6,"")</f>
        <v>3.3333333333333335</v>
      </c>
      <c r="S26" s="257">
        <f>IFERROR(SUM(LARGE((Portfolio!AQ28,Portfolio!AU28,Portfolio!AY28),1),LARGE((Portfolio!AQ28,Portfolio!AU28,Portfolio!AY28),2))/6,"")</f>
        <v>3.3333333333333335</v>
      </c>
      <c r="T26" s="257">
        <f>IFERROR(SUM(LARGE((Portfolio!BC28,Portfolio!BG28,Portfolio!BK28),1),LARGE((Portfolio!BC28,Portfolio!BG28,Portfolio!BK28),2))/6,"")</f>
        <v>3.3333333333333335</v>
      </c>
      <c r="U26" s="257">
        <f>IFERROR(SUM(LARGE((Portfolio!BO28,Portfolio!BS28,Portfolio!BW28),1),LARGE((Portfolio!BO28,Portfolio!BS28,Portfolio!BW28),2))/6,"")</f>
        <v>3.3333333333333335</v>
      </c>
      <c r="V26" s="259">
        <f>'SUB. EN'!I28</f>
        <v>5</v>
      </c>
      <c r="W26" s="259">
        <f>'SUB. EN'!O28</f>
        <v>5</v>
      </c>
      <c r="X26" s="259">
        <f>'SUB. EN'!U28</f>
        <v>5</v>
      </c>
      <c r="Y26" s="259">
        <f>'SUB. EN'!AA28</f>
        <v>5</v>
      </c>
      <c r="Z26" s="259">
        <f>'SUB. EN'!AG28</f>
        <v>5</v>
      </c>
      <c r="AA26" s="259">
        <f>'SUB. EN'!AM28</f>
        <v>5</v>
      </c>
      <c r="AB26" s="257">
        <f>'Pre-Board Exam'!D28</f>
        <v>0</v>
      </c>
      <c r="AC26" s="257">
        <f>'Pre-Board Exam'!E28</f>
        <v>0</v>
      </c>
      <c r="AD26" s="257" t="e">
        <f>'Pre-Board Exam'!#REF!</f>
        <v>#REF!</v>
      </c>
      <c r="AE26" s="257">
        <f>'Pre-Board Exam'!F28</f>
        <v>0</v>
      </c>
      <c r="AF26" s="257">
        <f>'Pre-Board Exam'!G28</f>
        <v>0</v>
      </c>
      <c r="AG26" s="257">
        <f>'Pre-Board Exam'!H28</f>
        <v>0</v>
      </c>
      <c r="AH26" s="259">
        <f t="shared" si="29"/>
        <v>13.333333333333334</v>
      </c>
      <c r="AI26" s="259">
        <f t="shared" si="30"/>
        <v>13.333333333333334</v>
      </c>
      <c r="AJ26" s="259" t="e">
        <f t="shared" si="31"/>
        <v>#REF!</v>
      </c>
      <c r="AK26" s="259">
        <f t="shared" si="32"/>
        <v>13.333333333333334</v>
      </c>
      <c r="AL26" s="259">
        <f t="shared" si="33"/>
        <v>13.333333333333334</v>
      </c>
      <c r="AM26" s="259">
        <f t="shared" si="34"/>
        <v>13.333333333333334</v>
      </c>
      <c r="AN26" s="259" t="e">
        <f t="shared" si="15"/>
        <v>#REF!</v>
      </c>
      <c r="AO26" s="257" t="str">
        <f t="shared" si="1"/>
        <v/>
      </c>
      <c r="AP26" s="257" t="str">
        <f t="shared" si="2"/>
        <v>E</v>
      </c>
      <c r="AQ26" s="257" t="str">
        <f t="shared" si="3"/>
        <v>E</v>
      </c>
      <c r="AR26" s="257" t="e">
        <f t="shared" si="4"/>
        <v>#REF!</v>
      </c>
      <c r="AS26" s="257" t="str">
        <f t="shared" si="5"/>
        <v>E</v>
      </c>
      <c r="AT26" s="257" t="str">
        <f t="shared" si="6"/>
        <v>E</v>
      </c>
      <c r="AU26" s="257" t="str">
        <f t="shared" si="7"/>
        <v>E</v>
      </c>
      <c r="AV26" s="257" t="str">
        <f t="shared" si="16"/>
        <v>P</v>
      </c>
      <c r="AW26" s="257" t="str">
        <f t="shared" si="17"/>
        <v>P</v>
      </c>
      <c r="AX26" s="257" t="str">
        <f t="shared" si="18"/>
        <v>P</v>
      </c>
      <c r="AY26" s="257" t="str">
        <f t="shared" si="19"/>
        <v>P</v>
      </c>
      <c r="AZ26" s="257" t="str">
        <f t="shared" si="20"/>
        <v>P</v>
      </c>
      <c r="BA26" s="257" t="str">
        <f t="shared" si="21"/>
        <v>P</v>
      </c>
      <c r="BB26" s="257" t="str">
        <f t="shared" si="22"/>
        <v>F</v>
      </c>
      <c r="BC26" s="257" t="str">
        <f t="shared" si="23"/>
        <v>F</v>
      </c>
      <c r="BD26" s="257" t="e">
        <f t="shared" si="24"/>
        <v>#REF!</v>
      </c>
      <c r="BE26" s="257" t="str">
        <f t="shared" si="25"/>
        <v>F</v>
      </c>
      <c r="BF26" s="257" t="str">
        <f t="shared" si="26"/>
        <v>F</v>
      </c>
      <c r="BG26" s="257" t="str">
        <f t="shared" si="27"/>
        <v>F</v>
      </c>
      <c r="BH26" s="257" t="e">
        <f t="shared" si="28"/>
        <v>#REF!</v>
      </c>
    </row>
    <row r="27" spans="1:60" s="255" customFormat="1" ht="15.6" customHeight="1" x14ac:dyDescent="0.3">
      <c r="A27" s="257">
        <f>'Pre-Board Exam'!A29</f>
        <v>24</v>
      </c>
      <c r="B27" s="257" t="str">
        <f>'Pre-Board Exam'!B29</f>
        <v/>
      </c>
      <c r="C27" s="258" t="str">
        <f>'Pre-Board Exam'!C29</f>
        <v/>
      </c>
      <c r="D27" s="296" t="str">
        <f>IFERROR(SUM(LARGE((PWT!D29,PWT!J29,PWT!P29),1),LARGE((PWT!D29,PWT!J29,PWT!P29),2))/20,"")</f>
        <v/>
      </c>
      <c r="E27" s="296" t="str">
        <f>IFERROR(SUM(LARGE((PWT!E29,PWT!K29,PWT!Q29),1),LARGE((PWT!E29,PWT!K29,PWT!Q29),2))/20,"")</f>
        <v/>
      </c>
      <c r="F27" s="296" t="str">
        <f>IFERROR(SUM(LARGE((PWT!#REF!,PWT!#REF!,PWT!#REF!),1),LARGE((PWT!#REF!,PWT!#REF!,PWT!#REF!),2))/20,"")</f>
        <v/>
      </c>
      <c r="G27" s="296" t="str">
        <f>IFERROR(SUM(LARGE((PWT!F29,PWT!L29,PWT!R29),1),LARGE((PWT!F29,PWT!L29,PWT!R29),2))/20,"")</f>
        <v/>
      </c>
      <c r="H27" s="296" t="str">
        <f>IFERROR(SUM(LARGE((PWT!G29,PWT!M29,PWT!S29),1),LARGE((PWT!G29,PWT!M29,PWT!S29),2))/20,"")</f>
        <v/>
      </c>
      <c r="I27" s="296" t="str">
        <f>IFERROR(SUM(LARGE((PWT!H29,PWT!N29,PWT!T29),1),LARGE((PWT!H29,PWT!N29,PWT!T29),2))/20,"")</f>
        <v/>
      </c>
      <c r="J27" s="296" t="str">
        <f>IF(ISNUMBER(Assignment!G29),(Assignment!G29)/6,"")</f>
        <v/>
      </c>
      <c r="K27" s="296" t="str">
        <f>IF(ISNUMBER(Assignment!K29),(Assignment!K29)/6,"")</f>
        <v/>
      </c>
      <c r="L27" s="296" t="str">
        <f>IF(ISNUMBER(Assignment!O29),(Assignment!O29)/6,"")</f>
        <v/>
      </c>
      <c r="M27" s="296" t="str">
        <f>IF(ISNUMBER(Assignment!S29),(Assignment!S29)/6,"")</f>
        <v/>
      </c>
      <c r="N27" s="296" t="str">
        <f>IF(ISNUMBER(Assignment!W29),(Assignment!W29)/6,"")</f>
        <v/>
      </c>
      <c r="O27" s="296" t="str">
        <f>IF(ISNUMBER(Assignment!AA29),(Assignment!AA29)/6,"")</f>
        <v/>
      </c>
      <c r="P27" s="257" t="str">
        <f>IFERROR(SUM(LARGE((Portfolio!G29,Portfolio!K29,Portfolio!O29),1),LARGE((Portfolio!G29,Portfolio!K29,Portfolio!O29),2))/6,"")</f>
        <v/>
      </c>
      <c r="Q27" s="257" t="str">
        <f>IFERROR(SUM(LARGE((Portfolio!S29,Portfolio!W29,Portfolio!AA29),1),LARGE((Portfolio!S29,Portfolio!W29,Portfolio!AA29),2))/6,"")</f>
        <v/>
      </c>
      <c r="R27" s="257" t="str">
        <f>IFERROR(SUM(LARGE((Portfolio!AE29,Portfolio!AI29,Portfolio!AM29),1),LARGE((Portfolio!AE29,Portfolio!AI29,Portfolio!AM29),2))/6,"")</f>
        <v/>
      </c>
      <c r="S27" s="257" t="str">
        <f>IFERROR(SUM(LARGE((Portfolio!AQ29,Portfolio!AU29,Portfolio!AY29),1),LARGE((Portfolio!AQ29,Portfolio!AU29,Portfolio!AY29),2))/6,"")</f>
        <v/>
      </c>
      <c r="T27" s="257" t="str">
        <f>IFERROR(SUM(LARGE((Portfolio!BC29,Portfolio!BG29,Portfolio!BK29),1),LARGE((Portfolio!BC29,Portfolio!BG29,Portfolio!BK29),2))/6,"")</f>
        <v/>
      </c>
      <c r="U27" s="257" t="str">
        <f>IFERROR(SUM(LARGE((Portfolio!BO29,Portfolio!BS29,Portfolio!BW29),1),LARGE((Portfolio!BO29,Portfolio!BS29,Portfolio!BW29),2))/6,"")</f>
        <v/>
      </c>
      <c r="V27" s="259">
        <f>'SUB. EN'!I29</f>
        <v>5</v>
      </c>
      <c r="W27" s="259">
        <f>'SUB. EN'!O29</f>
        <v>5</v>
      </c>
      <c r="X27" s="259">
        <f>'SUB. EN'!U29</f>
        <v>5</v>
      </c>
      <c r="Y27" s="259">
        <f>'SUB. EN'!AA29</f>
        <v>5</v>
      </c>
      <c r="Z27" s="259">
        <f>'SUB. EN'!AG29</f>
        <v>5</v>
      </c>
      <c r="AA27" s="259">
        <f>'SUB. EN'!AM29</f>
        <v>5</v>
      </c>
      <c r="AB27" s="257">
        <f>'Pre-Board Exam'!D29</f>
        <v>0</v>
      </c>
      <c r="AC27" s="257">
        <f>'Pre-Board Exam'!E29</f>
        <v>0</v>
      </c>
      <c r="AD27" s="257" t="e">
        <f>'Pre-Board Exam'!#REF!</f>
        <v>#REF!</v>
      </c>
      <c r="AE27" s="257">
        <f>'Pre-Board Exam'!F29</f>
        <v>0</v>
      </c>
      <c r="AF27" s="257">
        <f>'Pre-Board Exam'!G29</f>
        <v>0</v>
      </c>
      <c r="AG27" s="257">
        <f>'Pre-Board Exam'!H29</f>
        <v>0</v>
      </c>
      <c r="AH27" s="259">
        <f t="shared" si="29"/>
        <v>5</v>
      </c>
      <c r="AI27" s="259">
        <f t="shared" si="30"/>
        <v>5</v>
      </c>
      <c r="AJ27" s="259" t="e">
        <f t="shared" si="31"/>
        <v>#REF!</v>
      </c>
      <c r="AK27" s="259">
        <f t="shared" si="32"/>
        <v>5</v>
      </c>
      <c r="AL27" s="259">
        <f t="shared" si="33"/>
        <v>5</v>
      </c>
      <c r="AM27" s="259">
        <f t="shared" si="34"/>
        <v>5</v>
      </c>
      <c r="AN27" s="259" t="e">
        <f t="shared" si="15"/>
        <v>#REF!</v>
      </c>
      <c r="AO27" s="257" t="str">
        <f t="shared" si="1"/>
        <v/>
      </c>
      <c r="AP27" s="257" t="str">
        <f t="shared" si="2"/>
        <v>E</v>
      </c>
      <c r="AQ27" s="257" t="str">
        <f t="shared" si="3"/>
        <v>E</v>
      </c>
      <c r="AR27" s="257" t="e">
        <f t="shared" si="4"/>
        <v>#REF!</v>
      </c>
      <c r="AS27" s="257" t="str">
        <f t="shared" si="5"/>
        <v>E</v>
      </c>
      <c r="AT27" s="257" t="str">
        <f t="shared" si="6"/>
        <v>E</v>
      </c>
      <c r="AU27" s="257" t="str">
        <f t="shared" si="7"/>
        <v>E</v>
      </c>
      <c r="AV27" s="257" t="str">
        <f t="shared" si="16"/>
        <v>F</v>
      </c>
      <c r="AW27" s="257" t="str">
        <f t="shared" si="17"/>
        <v>F</v>
      </c>
      <c r="AX27" s="257" t="str">
        <f t="shared" si="18"/>
        <v>F</v>
      </c>
      <c r="AY27" s="257" t="str">
        <f t="shared" si="19"/>
        <v>F</v>
      </c>
      <c r="AZ27" s="257" t="str">
        <f t="shared" si="20"/>
        <v>F</v>
      </c>
      <c r="BA27" s="257" t="str">
        <f t="shared" si="21"/>
        <v>F</v>
      </c>
      <c r="BB27" s="257" t="str">
        <f t="shared" si="22"/>
        <v>F</v>
      </c>
      <c r="BC27" s="257" t="str">
        <f t="shared" si="23"/>
        <v>F</v>
      </c>
      <c r="BD27" s="257" t="e">
        <f t="shared" si="24"/>
        <v>#REF!</v>
      </c>
      <c r="BE27" s="257" t="str">
        <f t="shared" si="25"/>
        <v>F</v>
      </c>
      <c r="BF27" s="257" t="str">
        <f t="shared" si="26"/>
        <v>F</v>
      </c>
      <c r="BG27" s="257" t="str">
        <f t="shared" si="27"/>
        <v>F</v>
      </c>
      <c r="BH27" s="257" t="e">
        <f t="shared" si="28"/>
        <v>#REF!</v>
      </c>
    </row>
    <row r="28" spans="1:60" s="255" customFormat="1" ht="15.6" customHeight="1" x14ac:dyDescent="0.3">
      <c r="A28" s="257">
        <f>'Pre-Board Exam'!A30</f>
        <v>25</v>
      </c>
      <c r="B28" s="257" t="str">
        <f>'Pre-Board Exam'!B30</f>
        <v/>
      </c>
      <c r="C28" s="258" t="str">
        <f>'Pre-Board Exam'!C30</f>
        <v/>
      </c>
      <c r="D28" s="296" t="str">
        <f>IFERROR(SUM(LARGE((PWT!D30,PWT!J30,PWT!P30),1),LARGE((PWT!D30,PWT!J30,PWT!P30),2))/20,"")</f>
        <v/>
      </c>
      <c r="E28" s="296" t="str">
        <f>IFERROR(SUM(LARGE((PWT!E30,PWT!K30,PWT!Q30),1),LARGE((PWT!E30,PWT!K30,PWT!Q30),2))/20,"")</f>
        <v/>
      </c>
      <c r="F28" s="296" t="str">
        <f>IFERROR(SUM(LARGE((PWT!#REF!,PWT!#REF!,PWT!#REF!),1),LARGE((PWT!#REF!,PWT!#REF!,PWT!#REF!),2))/20,"")</f>
        <v/>
      </c>
      <c r="G28" s="296" t="str">
        <f>IFERROR(SUM(LARGE((PWT!F30,PWT!L30,PWT!R30),1),LARGE((PWT!F30,PWT!L30,PWT!R30),2))/20,"")</f>
        <v/>
      </c>
      <c r="H28" s="296" t="str">
        <f>IFERROR(SUM(LARGE((PWT!G30,PWT!M30,PWT!S30),1),LARGE((PWT!G30,PWT!M30,PWT!S30),2))/20,"")</f>
        <v/>
      </c>
      <c r="I28" s="296" t="str">
        <f>IFERROR(SUM(LARGE((PWT!H30,PWT!N30,PWT!T30),1),LARGE((PWT!H30,PWT!N30,PWT!T30),2))/20,"")</f>
        <v/>
      </c>
      <c r="J28" s="296">
        <f>IF(ISNUMBER(Assignment!G30),(Assignment!G30)/6,"")</f>
        <v>5</v>
      </c>
      <c r="K28" s="296">
        <f>IF(ISNUMBER(Assignment!K30),(Assignment!K30)/6,"")</f>
        <v>5</v>
      </c>
      <c r="L28" s="296">
        <f>IF(ISNUMBER(Assignment!O30),(Assignment!O30)/6,"")</f>
        <v>5</v>
      </c>
      <c r="M28" s="296">
        <f>IF(ISNUMBER(Assignment!S30),(Assignment!S30)/6,"")</f>
        <v>5</v>
      </c>
      <c r="N28" s="296">
        <f>IF(ISNUMBER(Assignment!W30),(Assignment!W30)/6,"")</f>
        <v>5</v>
      </c>
      <c r="O28" s="296">
        <f>IF(ISNUMBER(Assignment!AA30),(Assignment!AA30)/6,"")</f>
        <v>5</v>
      </c>
      <c r="P28" s="257">
        <f>IFERROR(SUM(LARGE((Portfolio!G30,Portfolio!K30,Portfolio!O30),1),LARGE((Portfolio!G30,Portfolio!K30,Portfolio!O30),2))/6,"")</f>
        <v>3.3333333333333335</v>
      </c>
      <c r="Q28" s="257">
        <f>IFERROR(SUM(LARGE((Portfolio!S30,Portfolio!W30,Portfolio!AA30),1),LARGE((Portfolio!S30,Portfolio!W30,Portfolio!AA30),2))/6,"")</f>
        <v>3.3333333333333335</v>
      </c>
      <c r="R28" s="257">
        <f>IFERROR(SUM(LARGE((Portfolio!AE30,Portfolio!AI30,Portfolio!AM30),1),LARGE((Portfolio!AE30,Portfolio!AI30,Portfolio!AM30),2))/6,"")</f>
        <v>3.3333333333333335</v>
      </c>
      <c r="S28" s="257">
        <f>IFERROR(SUM(LARGE((Portfolio!AQ30,Portfolio!AU30,Portfolio!AY30),1),LARGE((Portfolio!AQ30,Portfolio!AU30,Portfolio!AY30),2))/6,"")</f>
        <v>3.3333333333333335</v>
      </c>
      <c r="T28" s="257">
        <f>IFERROR(SUM(LARGE((Portfolio!BC30,Portfolio!BG30,Portfolio!BK30),1),LARGE((Portfolio!BC30,Portfolio!BG30,Portfolio!BK30),2))/6,"")</f>
        <v>3.3333333333333335</v>
      </c>
      <c r="U28" s="257">
        <f>IFERROR(SUM(LARGE((Portfolio!BO30,Portfolio!BS30,Portfolio!BW30),1),LARGE((Portfolio!BO30,Portfolio!BS30,Portfolio!BW30),2))/6,"")</f>
        <v>3.3333333333333335</v>
      </c>
      <c r="V28" s="259">
        <f>'SUB. EN'!I30</f>
        <v>5</v>
      </c>
      <c r="W28" s="259">
        <f>'SUB. EN'!O30</f>
        <v>5</v>
      </c>
      <c r="X28" s="259">
        <f>'SUB. EN'!U30</f>
        <v>5</v>
      </c>
      <c r="Y28" s="259">
        <f>'SUB. EN'!AA30</f>
        <v>5</v>
      </c>
      <c r="Z28" s="259">
        <f>'SUB. EN'!AG30</f>
        <v>5</v>
      </c>
      <c r="AA28" s="259">
        <f>'SUB. EN'!AM30</f>
        <v>5</v>
      </c>
      <c r="AB28" s="257">
        <f>'Pre-Board Exam'!D30</f>
        <v>0</v>
      </c>
      <c r="AC28" s="257">
        <f>'Pre-Board Exam'!E30</f>
        <v>0</v>
      </c>
      <c r="AD28" s="257" t="e">
        <f>'Pre-Board Exam'!#REF!</f>
        <v>#REF!</v>
      </c>
      <c r="AE28" s="257">
        <f>'Pre-Board Exam'!F30</f>
        <v>0</v>
      </c>
      <c r="AF28" s="257">
        <f>'Pre-Board Exam'!G30</f>
        <v>0</v>
      </c>
      <c r="AG28" s="257">
        <f>'Pre-Board Exam'!H30</f>
        <v>0</v>
      </c>
      <c r="AH28" s="259">
        <f t="shared" si="29"/>
        <v>13.333333333333334</v>
      </c>
      <c r="AI28" s="259">
        <f t="shared" si="30"/>
        <v>13.333333333333334</v>
      </c>
      <c r="AJ28" s="259" t="e">
        <f t="shared" si="31"/>
        <v>#REF!</v>
      </c>
      <c r="AK28" s="259">
        <f t="shared" si="32"/>
        <v>13.333333333333334</v>
      </c>
      <c r="AL28" s="259">
        <f t="shared" si="33"/>
        <v>13.333333333333334</v>
      </c>
      <c r="AM28" s="259">
        <f t="shared" si="34"/>
        <v>13.333333333333334</v>
      </c>
      <c r="AN28" s="259" t="e">
        <f t="shared" si="15"/>
        <v>#REF!</v>
      </c>
      <c r="AO28" s="257" t="str">
        <f t="shared" si="1"/>
        <v/>
      </c>
      <c r="AP28" s="257" t="str">
        <f t="shared" si="2"/>
        <v>E</v>
      </c>
      <c r="AQ28" s="257" t="str">
        <f t="shared" si="3"/>
        <v>E</v>
      </c>
      <c r="AR28" s="257" t="e">
        <f t="shared" si="4"/>
        <v>#REF!</v>
      </c>
      <c r="AS28" s="257" t="str">
        <f t="shared" si="5"/>
        <v>E</v>
      </c>
      <c r="AT28" s="257" t="str">
        <f t="shared" si="6"/>
        <v>E</v>
      </c>
      <c r="AU28" s="257" t="str">
        <f t="shared" si="7"/>
        <v>E</v>
      </c>
      <c r="AV28" s="257" t="str">
        <f t="shared" si="16"/>
        <v>P</v>
      </c>
      <c r="AW28" s="257" t="str">
        <f t="shared" si="17"/>
        <v>P</v>
      </c>
      <c r="AX28" s="257" t="str">
        <f t="shared" si="18"/>
        <v>P</v>
      </c>
      <c r="AY28" s="257" t="str">
        <f t="shared" si="19"/>
        <v>P</v>
      </c>
      <c r="AZ28" s="257" t="str">
        <f t="shared" si="20"/>
        <v>P</v>
      </c>
      <c r="BA28" s="257" t="str">
        <f t="shared" si="21"/>
        <v>P</v>
      </c>
      <c r="BB28" s="257" t="str">
        <f t="shared" si="22"/>
        <v>F</v>
      </c>
      <c r="BC28" s="257" t="str">
        <f t="shared" si="23"/>
        <v>F</v>
      </c>
      <c r="BD28" s="257" t="e">
        <f t="shared" si="24"/>
        <v>#REF!</v>
      </c>
      <c r="BE28" s="257" t="str">
        <f t="shared" si="25"/>
        <v>F</v>
      </c>
      <c r="BF28" s="257" t="str">
        <f t="shared" si="26"/>
        <v>F</v>
      </c>
      <c r="BG28" s="257" t="str">
        <f t="shared" si="27"/>
        <v>F</v>
      </c>
      <c r="BH28" s="257" t="e">
        <f t="shared" si="28"/>
        <v>#REF!</v>
      </c>
    </row>
    <row r="29" spans="1:60" s="255" customFormat="1" ht="15.6" customHeight="1" x14ac:dyDescent="0.3">
      <c r="A29" s="257">
        <f>'Pre-Board Exam'!A31</f>
        <v>26</v>
      </c>
      <c r="B29" s="257" t="str">
        <f>'Pre-Board Exam'!B31</f>
        <v/>
      </c>
      <c r="C29" s="258" t="str">
        <f>'Pre-Board Exam'!C31</f>
        <v/>
      </c>
      <c r="D29" s="296" t="str">
        <f>IFERROR(SUM(LARGE((PWT!D31,PWT!J31,PWT!P31),1),LARGE((PWT!D31,PWT!J31,PWT!P31),2))/20,"")</f>
        <v/>
      </c>
      <c r="E29" s="296" t="str">
        <f>IFERROR(SUM(LARGE((PWT!E31,PWT!K31,PWT!Q31),1),LARGE((PWT!E31,PWT!K31,PWT!Q31),2))/20,"")</f>
        <v/>
      </c>
      <c r="F29" s="296" t="str">
        <f>IFERROR(SUM(LARGE((PWT!#REF!,PWT!#REF!,PWT!#REF!),1),LARGE((PWT!#REF!,PWT!#REF!,PWT!#REF!),2))/20,"")</f>
        <v/>
      </c>
      <c r="G29" s="296" t="str">
        <f>IFERROR(SUM(LARGE((PWT!F31,PWT!L31,PWT!R31),1),LARGE((PWT!F31,PWT!L31,PWT!R31),2))/20,"")</f>
        <v/>
      </c>
      <c r="H29" s="296" t="str">
        <f>IFERROR(SUM(LARGE((PWT!G31,PWT!M31,PWT!S31),1),LARGE((PWT!G31,PWT!M31,PWT!S31),2))/20,"")</f>
        <v/>
      </c>
      <c r="I29" s="296" t="str">
        <f>IFERROR(SUM(LARGE((PWT!H31,PWT!N31,PWT!T31),1),LARGE((PWT!H31,PWT!N31,PWT!T31),2))/20,"")</f>
        <v/>
      </c>
      <c r="J29" s="296">
        <f>IF(ISNUMBER(Assignment!G31),(Assignment!G31)/6,"")</f>
        <v>5</v>
      </c>
      <c r="K29" s="296">
        <f>IF(ISNUMBER(Assignment!K31),(Assignment!K31)/6,"")</f>
        <v>5</v>
      </c>
      <c r="L29" s="296">
        <f>IF(ISNUMBER(Assignment!O31),(Assignment!O31)/6,"")</f>
        <v>5</v>
      </c>
      <c r="M29" s="296">
        <f>IF(ISNUMBER(Assignment!S31),(Assignment!S31)/6,"")</f>
        <v>5</v>
      </c>
      <c r="N29" s="296">
        <f>IF(ISNUMBER(Assignment!W31),(Assignment!W31)/6,"")</f>
        <v>5</v>
      </c>
      <c r="O29" s="296">
        <f>IF(ISNUMBER(Assignment!AA31),(Assignment!AA31)/6,"")</f>
        <v>5</v>
      </c>
      <c r="P29" s="257">
        <f>IFERROR(SUM(LARGE((Portfolio!G31,Portfolio!K31,Portfolio!O31),1),LARGE((Portfolio!G31,Portfolio!K31,Portfolio!O31),2))/6,"")</f>
        <v>3.3333333333333335</v>
      </c>
      <c r="Q29" s="257">
        <f>IFERROR(SUM(LARGE((Portfolio!S31,Portfolio!W31,Portfolio!AA31),1),LARGE((Portfolio!S31,Portfolio!W31,Portfolio!AA31),2))/6,"")</f>
        <v>3.3333333333333335</v>
      </c>
      <c r="R29" s="257">
        <f>IFERROR(SUM(LARGE((Portfolio!AE31,Portfolio!AI31,Portfolio!AM31),1),LARGE((Portfolio!AE31,Portfolio!AI31,Portfolio!AM31),2))/6,"")</f>
        <v>3.3333333333333335</v>
      </c>
      <c r="S29" s="257">
        <f>IFERROR(SUM(LARGE((Portfolio!AQ31,Portfolio!AU31,Portfolio!AY31),1),LARGE((Portfolio!AQ31,Portfolio!AU31,Portfolio!AY31),2))/6,"")</f>
        <v>3.3333333333333335</v>
      </c>
      <c r="T29" s="257">
        <f>IFERROR(SUM(LARGE((Portfolio!BC31,Portfolio!BG31,Portfolio!BK31),1),LARGE((Portfolio!BC31,Portfolio!BG31,Portfolio!BK31),2))/6,"")</f>
        <v>3.3333333333333335</v>
      </c>
      <c r="U29" s="257">
        <f>IFERROR(SUM(LARGE((Portfolio!BO31,Portfolio!BS31,Portfolio!BW31),1),LARGE((Portfolio!BO31,Portfolio!BS31,Portfolio!BW31),2))/6,"")</f>
        <v>3.3333333333333335</v>
      </c>
      <c r="V29" s="259">
        <f>'SUB. EN'!I31</f>
        <v>5</v>
      </c>
      <c r="W29" s="259">
        <f>'SUB. EN'!O31</f>
        <v>5</v>
      </c>
      <c r="X29" s="259">
        <f>'SUB. EN'!U31</f>
        <v>5</v>
      </c>
      <c r="Y29" s="259">
        <f>'SUB. EN'!AA31</f>
        <v>5</v>
      </c>
      <c r="Z29" s="259">
        <f>'SUB. EN'!AG31</f>
        <v>5</v>
      </c>
      <c r="AA29" s="259">
        <f>'SUB. EN'!AM31</f>
        <v>5</v>
      </c>
      <c r="AB29" s="257">
        <f>'Pre-Board Exam'!D31</f>
        <v>0</v>
      </c>
      <c r="AC29" s="257">
        <f>'Pre-Board Exam'!E31</f>
        <v>0</v>
      </c>
      <c r="AD29" s="257" t="e">
        <f>'Pre-Board Exam'!#REF!</f>
        <v>#REF!</v>
      </c>
      <c r="AE29" s="257">
        <f>'Pre-Board Exam'!F31</f>
        <v>0</v>
      </c>
      <c r="AF29" s="257">
        <f>'Pre-Board Exam'!G31</f>
        <v>0</v>
      </c>
      <c r="AG29" s="257">
        <f>'Pre-Board Exam'!H31</f>
        <v>0</v>
      </c>
      <c r="AH29" s="259">
        <f t="shared" si="29"/>
        <v>13.333333333333334</v>
      </c>
      <c r="AI29" s="259">
        <f t="shared" si="30"/>
        <v>13.333333333333334</v>
      </c>
      <c r="AJ29" s="259" t="e">
        <f t="shared" si="31"/>
        <v>#REF!</v>
      </c>
      <c r="AK29" s="259">
        <f t="shared" si="32"/>
        <v>13.333333333333334</v>
      </c>
      <c r="AL29" s="259">
        <f t="shared" si="33"/>
        <v>13.333333333333334</v>
      </c>
      <c r="AM29" s="259">
        <f t="shared" si="34"/>
        <v>13.333333333333334</v>
      </c>
      <c r="AN29" s="259" t="e">
        <f t="shared" si="15"/>
        <v>#REF!</v>
      </c>
      <c r="AO29" s="257" t="str">
        <f t="shared" si="1"/>
        <v/>
      </c>
      <c r="AP29" s="257" t="str">
        <f t="shared" si="2"/>
        <v>E</v>
      </c>
      <c r="AQ29" s="257" t="str">
        <f t="shared" si="3"/>
        <v>E</v>
      </c>
      <c r="AR29" s="257" t="e">
        <f t="shared" si="4"/>
        <v>#REF!</v>
      </c>
      <c r="AS29" s="257" t="str">
        <f t="shared" si="5"/>
        <v>E</v>
      </c>
      <c r="AT29" s="257" t="str">
        <f t="shared" si="6"/>
        <v>E</v>
      </c>
      <c r="AU29" s="257" t="str">
        <f t="shared" si="7"/>
        <v>E</v>
      </c>
      <c r="AV29" s="257" t="str">
        <f t="shared" si="16"/>
        <v>P</v>
      </c>
      <c r="AW29" s="257" t="str">
        <f t="shared" si="17"/>
        <v>P</v>
      </c>
      <c r="AX29" s="257" t="str">
        <f t="shared" si="18"/>
        <v>P</v>
      </c>
      <c r="AY29" s="257" t="str">
        <f t="shared" si="19"/>
        <v>P</v>
      </c>
      <c r="AZ29" s="257" t="str">
        <f t="shared" si="20"/>
        <v>P</v>
      </c>
      <c r="BA29" s="257" t="str">
        <f t="shared" si="21"/>
        <v>P</v>
      </c>
      <c r="BB29" s="257" t="str">
        <f t="shared" si="22"/>
        <v>F</v>
      </c>
      <c r="BC29" s="257" t="str">
        <f t="shared" si="23"/>
        <v>F</v>
      </c>
      <c r="BD29" s="257" t="e">
        <f t="shared" si="24"/>
        <v>#REF!</v>
      </c>
      <c r="BE29" s="257" t="str">
        <f t="shared" si="25"/>
        <v>F</v>
      </c>
      <c r="BF29" s="257" t="str">
        <f t="shared" si="26"/>
        <v>F</v>
      </c>
      <c r="BG29" s="257" t="str">
        <f t="shared" si="27"/>
        <v>F</v>
      </c>
      <c r="BH29" s="257" t="e">
        <f t="shared" si="28"/>
        <v>#REF!</v>
      </c>
    </row>
    <row r="30" spans="1:60" s="255" customFormat="1" ht="15.6" customHeight="1" x14ac:dyDescent="0.3">
      <c r="A30" s="257">
        <f>'Pre-Board Exam'!A32</f>
        <v>27</v>
      </c>
      <c r="B30" s="257" t="str">
        <f>'Pre-Board Exam'!B32</f>
        <v/>
      </c>
      <c r="C30" s="258" t="str">
        <f>'Pre-Board Exam'!C32</f>
        <v/>
      </c>
      <c r="D30" s="296" t="str">
        <f>IFERROR(SUM(LARGE((PWT!D32,PWT!J32,PWT!P32),1),LARGE((PWT!D32,PWT!J32,PWT!P32),2))/20,"")</f>
        <v/>
      </c>
      <c r="E30" s="296" t="str">
        <f>IFERROR(SUM(LARGE((PWT!E32,PWT!K32,PWT!Q32),1),LARGE((PWT!E32,PWT!K32,PWT!Q32),2))/20,"")</f>
        <v/>
      </c>
      <c r="F30" s="296" t="str">
        <f>IFERROR(SUM(LARGE((PWT!#REF!,PWT!#REF!,PWT!#REF!),1),LARGE((PWT!#REF!,PWT!#REF!,PWT!#REF!),2))/20,"")</f>
        <v/>
      </c>
      <c r="G30" s="296" t="str">
        <f>IFERROR(SUM(LARGE((PWT!F32,PWT!L32,PWT!R32),1),LARGE((PWT!F32,PWT!L32,PWT!R32),2))/20,"")</f>
        <v/>
      </c>
      <c r="H30" s="296" t="str">
        <f>IFERROR(SUM(LARGE((PWT!G32,PWT!M32,PWT!S32),1),LARGE((PWT!G32,PWT!M32,PWT!S32),2))/20,"")</f>
        <v/>
      </c>
      <c r="I30" s="296" t="str">
        <f>IFERROR(SUM(LARGE((PWT!H32,PWT!N32,PWT!T32),1),LARGE((PWT!H32,PWT!N32,PWT!T32),2))/20,"")</f>
        <v/>
      </c>
      <c r="J30" s="296">
        <f>IF(ISNUMBER(Assignment!G32),(Assignment!G32)/6,"")</f>
        <v>5</v>
      </c>
      <c r="K30" s="296">
        <f>IF(ISNUMBER(Assignment!K32),(Assignment!K32)/6,"")</f>
        <v>5</v>
      </c>
      <c r="L30" s="296">
        <f>IF(ISNUMBER(Assignment!O32),(Assignment!O32)/6,"")</f>
        <v>5</v>
      </c>
      <c r="M30" s="296">
        <f>IF(ISNUMBER(Assignment!S32),(Assignment!S32)/6,"")</f>
        <v>5</v>
      </c>
      <c r="N30" s="296">
        <f>IF(ISNUMBER(Assignment!W32),(Assignment!W32)/6,"")</f>
        <v>5</v>
      </c>
      <c r="O30" s="296">
        <f>IF(ISNUMBER(Assignment!AA32),(Assignment!AA32)/6,"")</f>
        <v>5</v>
      </c>
      <c r="P30" s="257">
        <f>IFERROR(SUM(LARGE((Portfolio!G32,Portfolio!K32,Portfolio!O32),1),LARGE((Portfolio!G32,Portfolio!K32,Portfolio!O32),2))/6,"")</f>
        <v>3.3333333333333335</v>
      </c>
      <c r="Q30" s="257">
        <f>IFERROR(SUM(LARGE((Portfolio!S32,Portfolio!W32,Portfolio!AA32),1),LARGE((Portfolio!S32,Portfolio!W32,Portfolio!AA32),2))/6,"")</f>
        <v>3.3333333333333335</v>
      </c>
      <c r="R30" s="257">
        <f>IFERROR(SUM(LARGE((Portfolio!AE32,Portfolio!AI32,Portfolio!AM32),1),LARGE((Portfolio!AE32,Portfolio!AI32,Portfolio!AM32),2))/6,"")</f>
        <v>3.3333333333333335</v>
      </c>
      <c r="S30" s="257">
        <f>IFERROR(SUM(LARGE((Portfolio!AQ32,Portfolio!AU32,Portfolio!AY32),1),LARGE((Portfolio!AQ32,Portfolio!AU32,Portfolio!AY32),2))/6,"")</f>
        <v>3.3333333333333335</v>
      </c>
      <c r="T30" s="257">
        <f>IFERROR(SUM(LARGE((Portfolio!BC32,Portfolio!BG32,Portfolio!BK32),1),LARGE((Portfolio!BC32,Portfolio!BG32,Portfolio!BK32),2))/6,"")</f>
        <v>3.3333333333333335</v>
      </c>
      <c r="U30" s="257">
        <f>IFERROR(SUM(LARGE((Portfolio!BO32,Portfolio!BS32,Portfolio!BW32),1),LARGE((Portfolio!BO32,Portfolio!BS32,Portfolio!BW32),2))/6,"")</f>
        <v>3.3333333333333335</v>
      </c>
      <c r="V30" s="259">
        <f>'SUB. EN'!I32</f>
        <v>5</v>
      </c>
      <c r="W30" s="259">
        <f>'SUB. EN'!O32</f>
        <v>5</v>
      </c>
      <c r="X30" s="259">
        <f>'SUB. EN'!U32</f>
        <v>5</v>
      </c>
      <c r="Y30" s="259">
        <f>'SUB. EN'!AA32</f>
        <v>5</v>
      </c>
      <c r="Z30" s="259">
        <f>'SUB. EN'!AG32</f>
        <v>5</v>
      </c>
      <c r="AA30" s="259">
        <f>'SUB. EN'!AM32</f>
        <v>5</v>
      </c>
      <c r="AB30" s="257">
        <f>'Pre-Board Exam'!D32</f>
        <v>0</v>
      </c>
      <c r="AC30" s="257">
        <f>'Pre-Board Exam'!E32</f>
        <v>0</v>
      </c>
      <c r="AD30" s="257" t="e">
        <f>'Pre-Board Exam'!#REF!</f>
        <v>#REF!</v>
      </c>
      <c r="AE30" s="257">
        <f>'Pre-Board Exam'!F32</f>
        <v>0</v>
      </c>
      <c r="AF30" s="257">
        <f>'Pre-Board Exam'!G32</f>
        <v>0</v>
      </c>
      <c r="AG30" s="257">
        <f>'Pre-Board Exam'!H32</f>
        <v>0</v>
      </c>
      <c r="AH30" s="259">
        <f t="shared" si="29"/>
        <v>13.333333333333334</v>
      </c>
      <c r="AI30" s="259">
        <f t="shared" si="30"/>
        <v>13.333333333333334</v>
      </c>
      <c r="AJ30" s="259" t="e">
        <f t="shared" si="31"/>
        <v>#REF!</v>
      </c>
      <c r="AK30" s="259">
        <f t="shared" si="32"/>
        <v>13.333333333333334</v>
      </c>
      <c r="AL30" s="259">
        <f t="shared" si="33"/>
        <v>13.333333333333334</v>
      </c>
      <c r="AM30" s="259">
        <f t="shared" si="34"/>
        <v>13.333333333333334</v>
      </c>
      <c r="AN30" s="259" t="e">
        <f t="shared" si="15"/>
        <v>#REF!</v>
      </c>
      <c r="AO30" s="257" t="str">
        <f t="shared" si="1"/>
        <v/>
      </c>
      <c r="AP30" s="257" t="str">
        <f t="shared" si="2"/>
        <v>E</v>
      </c>
      <c r="AQ30" s="257" t="str">
        <f t="shared" si="3"/>
        <v>E</v>
      </c>
      <c r="AR30" s="257" t="e">
        <f t="shared" si="4"/>
        <v>#REF!</v>
      </c>
      <c r="AS30" s="257" t="str">
        <f t="shared" si="5"/>
        <v>E</v>
      </c>
      <c r="AT30" s="257" t="str">
        <f t="shared" si="6"/>
        <v>E</v>
      </c>
      <c r="AU30" s="257" t="str">
        <f t="shared" si="7"/>
        <v>E</v>
      </c>
      <c r="AV30" s="257" t="str">
        <f t="shared" si="16"/>
        <v>P</v>
      </c>
      <c r="AW30" s="257" t="str">
        <f t="shared" si="17"/>
        <v>P</v>
      </c>
      <c r="AX30" s="257" t="str">
        <f t="shared" si="18"/>
        <v>P</v>
      </c>
      <c r="AY30" s="257" t="str">
        <f t="shared" si="19"/>
        <v>P</v>
      </c>
      <c r="AZ30" s="257" t="str">
        <f t="shared" si="20"/>
        <v>P</v>
      </c>
      <c r="BA30" s="257" t="str">
        <f t="shared" si="21"/>
        <v>P</v>
      </c>
      <c r="BB30" s="257" t="str">
        <f t="shared" si="22"/>
        <v>F</v>
      </c>
      <c r="BC30" s="257" t="str">
        <f t="shared" si="23"/>
        <v>F</v>
      </c>
      <c r="BD30" s="257" t="e">
        <f t="shared" si="24"/>
        <v>#REF!</v>
      </c>
      <c r="BE30" s="257" t="str">
        <f t="shared" si="25"/>
        <v>F</v>
      </c>
      <c r="BF30" s="257" t="str">
        <f t="shared" si="26"/>
        <v>F</v>
      </c>
      <c r="BG30" s="257" t="str">
        <f t="shared" si="27"/>
        <v>F</v>
      </c>
      <c r="BH30" s="257" t="e">
        <f t="shared" si="28"/>
        <v>#REF!</v>
      </c>
    </row>
    <row r="31" spans="1:60" s="255" customFormat="1" ht="15.6" customHeight="1" x14ac:dyDescent="0.3">
      <c r="A31" s="257">
        <f>'Pre-Board Exam'!A33</f>
        <v>28</v>
      </c>
      <c r="B31" s="257" t="str">
        <f>'Pre-Board Exam'!B33</f>
        <v/>
      </c>
      <c r="C31" s="258" t="str">
        <f>'Pre-Board Exam'!C33</f>
        <v/>
      </c>
      <c r="D31" s="296" t="str">
        <f>IFERROR(SUM(LARGE((PWT!D33,PWT!J33,PWT!P33),1),LARGE((PWT!D33,PWT!J33,PWT!P33),2))/20,"")</f>
        <v/>
      </c>
      <c r="E31" s="296" t="str">
        <f>IFERROR(SUM(LARGE((PWT!E33,PWT!K33,PWT!Q33),1),LARGE((PWT!E33,PWT!K33,PWT!Q33),2))/20,"")</f>
        <v/>
      </c>
      <c r="F31" s="296" t="str">
        <f>IFERROR(SUM(LARGE((PWT!#REF!,PWT!#REF!,PWT!#REF!),1),LARGE((PWT!#REF!,PWT!#REF!,PWT!#REF!),2))/20,"")</f>
        <v/>
      </c>
      <c r="G31" s="296" t="str">
        <f>IFERROR(SUM(LARGE((PWT!F33,PWT!L33,PWT!R33),1),LARGE((PWT!F33,PWT!L33,PWT!R33),2))/20,"")</f>
        <v/>
      </c>
      <c r="H31" s="296" t="str">
        <f>IFERROR(SUM(LARGE((PWT!G33,PWT!M33,PWT!S33),1),LARGE((PWT!G33,PWT!M33,PWT!S33),2))/20,"")</f>
        <v/>
      </c>
      <c r="I31" s="296" t="str">
        <f>IFERROR(SUM(LARGE((PWT!H33,PWT!N33,PWT!T33),1),LARGE((PWT!H33,PWT!N33,PWT!T33),2))/20,"")</f>
        <v/>
      </c>
      <c r="J31" s="296">
        <f>IF(ISNUMBER(Assignment!G33),(Assignment!G33)/6,"")</f>
        <v>5</v>
      </c>
      <c r="K31" s="296">
        <f>IF(ISNUMBER(Assignment!K33),(Assignment!K33)/6,"")</f>
        <v>5</v>
      </c>
      <c r="L31" s="296">
        <f>IF(ISNUMBER(Assignment!O33),(Assignment!O33)/6,"")</f>
        <v>5</v>
      </c>
      <c r="M31" s="296">
        <f>IF(ISNUMBER(Assignment!S33),(Assignment!S33)/6,"")</f>
        <v>5</v>
      </c>
      <c r="N31" s="296">
        <f>IF(ISNUMBER(Assignment!W33),(Assignment!W33)/6,"")</f>
        <v>5</v>
      </c>
      <c r="O31" s="296">
        <f>IF(ISNUMBER(Assignment!AA33),(Assignment!AA33)/6,"")</f>
        <v>5</v>
      </c>
      <c r="P31" s="257">
        <f>IFERROR(SUM(LARGE((Portfolio!G33,Portfolio!K33,Portfolio!O33),1),LARGE((Portfolio!G33,Portfolio!K33,Portfolio!O33),2))/6,"")</f>
        <v>3.3333333333333335</v>
      </c>
      <c r="Q31" s="257">
        <f>IFERROR(SUM(LARGE((Portfolio!S33,Portfolio!W33,Portfolio!AA33),1),LARGE((Portfolio!S33,Portfolio!W33,Portfolio!AA33),2))/6,"")</f>
        <v>3.3333333333333335</v>
      </c>
      <c r="R31" s="257">
        <f>IFERROR(SUM(LARGE((Portfolio!AE33,Portfolio!AI33,Portfolio!AM33),1),LARGE((Portfolio!AE33,Portfolio!AI33,Portfolio!AM33),2))/6,"")</f>
        <v>3.3333333333333335</v>
      </c>
      <c r="S31" s="257">
        <f>IFERROR(SUM(LARGE((Portfolio!AQ33,Portfolio!AU33,Portfolio!AY33),1),LARGE((Portfolio!AQ33,Portfolio!AU33,Portfolio!AY33),2))/6,"")</f>
        <v>3.3333333333333335</v>
      </c>
      <c r="T31" s="257">
        <f>IFERROR(SUM(LARGE((Portfolio!BC33,Portfolio!BG33,Portfolio!BK33),1),LARGE((Portfolio!BC33,Portfolio!BG33,Portfolio!BK33),2))/6,"")</f>
        <v>3.3333333333333335</v>
      </c>
      <c r="U31" s="257">
        <f>IFERROR(SUM(LARGE((Portfolio!BO33,Portfolio!BS33,Portfolio!BW33),1),LARGE((Portfolio!BO33,Portfolio!BS33,Portfolio!BW33),2))/6,"")</f>
        <v>3.3333333333333335</v>
      </c>
      <c r="V31" s="259">
        <f>'SUB. EN'!I33</f>
        <v>5</v>
      </c>
      <c r="W31" s="259">
        <f>'SUB. EN'!O33</f>
        <v>5</v>
      </c>
      <c r="X31" s="259">
        <f>'SUB. EN'!U33</f>
        <v>5</v>
      </c>
      <c r="Y31" s="259">
        <f>'SUB. EN'!AA33</f>
        <v>5</v>
      </c>
      <c r="Z31" s="259">
        <f>'SUB. EN'!AG33</f>
        <v>5</v>
      </c>
      <c r="AA31" s="259">
        <f>'SUB. EN'!AM33</f>
        <v>5</v>
      </c>
      <c r="AB31" s="257">
        <f>'Pre-Board Exam'!D33</f>
        <v>0</v>
      </c>
      <c r="AC31" s="257">
        <f>'Pre-Board Exam'!E33</f>
        <v>0</v>
      </c>
      <c r="AD31" s="257" t="e">
        <f>'Pre-Board Exam'!#REF!</f>
        <v>#REF!</v>
      </c>
      <c r="AE31" s="257">
        <f>'Pre-Board Exam'!F33</f>
        <v>0</v>
      </c>
      <c r="AF31" s="257">
        <f>'Pre-Board Exam'!G33</f>
        <v>0</v>
      </c>
      <c r="AG31" s="257">
        <f>'Pre-Board Exam'!H33</f>
        <v>0</v>
      </c>
      <c r="AH31" s="259">
        <f t="shared" si="29"/>
        <v>13.333333333333334</v>
      </c>
      <c r="AI31" s="259">
        <f t="shared" si="30"/>
        <v>13.333333333333334</v>
      </c>
      <c r="AJ31" s="259" t="e">
        <f t="shared" si="31"/>
        <v>#REF!</v>
      </c>
      <c r="AK31" s="259">
        <f t="shared" si="32"/>
        <v>13.333333333333334</v>
      </c>
      <c r="AL31" s="259">
        <f t="shared" si="33"/>
        <v>13.333333333333334</v>
      </c>
      <c r="AM31" s="259">
        <f t="shared" si="34"/>
        <v>13.333333333333334</v>
      </c>
      <c r="AN31" s="259" t="e">
        <f t="shared" si="15"/>
        <v>#REF!</v>
      </c>
      <c r="AO31" s="257" t="str">
        <f t="shared" si="1"/>
        <v/>
      </c>
      <c r="AP31" s="257" t="str">
        <f t="shared" si="2"/>
        <v>E</v>
      </c>
      <c r="AQ31" s="257" t="str">
        <f t="shared" si="3"/>
        <v>E</v>
      </c>
      <c r="AR31" s="257" t="e">
        <f t="shared" si="4"/>
        <v>#REF!</v>
      </c>
      <c r="AS31" s="257" t="str">
        <f t="shared" si="5"/>
        <v>E</v>
      </c>
      <c r="AT31" s="257" t="str">
        <f t="shared" si="6"/>
        <v>E</v>
      </c>
      <c r="AU31" s="257" t="str">
        <f t="shared" si="7"/>
        <v>E</v>
      </c>
      <c r="AV31" s="257" t="str">
        <f t="shared" si="16"/>
        <v>P</v>
      </c>
      <c r="AW31" s="257" t="str">
        <f t="shared" si="17"/>
        <v>P</v>
      </c>
      <c r="AX31" s="257" t="str">
        <f t="shared" si="18"/>
        <v>P</v>
      </c>
      <c r="AY31" s="257" t="str">
        <f t="shared" si="19"/>
        <v>P</v>
      </c>
      <c r="AZ31" s="257" t="str">
        <f t="shared" si="20"/>
        <v>P</v>
      </c>
      <c r="BA31" s="257" t="str">
        <f t="shared" si="21"/>
        <v>P</v>
      </c>
      <c r="BB31" s="257" t="str">
        <f t="shared" si="22"/>
        <v>F</v>
      </c>
      <c r="BC31" s="257" t="str">
        <f t="shared" si="23"/>
        <v>F</v>
      </c>
      <c r="BD31" s="257" t="e">
        <f t="shared" si="24"/>
        <v>#REF!</v>
      </c>
      <c r="BE31" s="257" t="str">
        <f t="shared" si="25"/>
        <v>F</v>
      </c>
      <c r="BF31" s="257" t="str">
        <f t="shared" si="26"/>
        <v>F</v>
      </c>
      <c r="BG31" s="257" t="str">
        <f t="shared" si="27"/>
        <v>F</v>
      </c>
      <c r="BH31" s="257" t="e">
        <f t="shared" si="28"/>
        <v>#REF!</v>
      </c>
    </row>
    <row r="32" spans="1:60" s="255" customFormat="1" ht="15.6" customHeight="1" x14ac:dyDescent="0.3">
      <c r="A32" s="257">
        <f>'Pre-Board Exam'!A34</f>
        <v>29</v>
      </c>
      <c r="B32" s="257" t="str">
        <f>'Pre-Board Exam'!B34</f>
        <v/>
      </c>
      <c r="C32" s="258" t="str">
        <f>'Pre-Board Exam'!C34</f>
        <v/>
      </c>
      <c r="D32" s="296" t="str">
        <f>IFERROR(SUM(LARGE((PWT!D34,PWT!J34,PWT!P34),1),LARGE((PWT!D34,PWT!J34,PWT!P34),2))/20,"")</f>
        <v/>
      </c>
      <c r="E32" s="296" t="str">
        <f>IFERROR(SUM(LARGE((PWT!E34,PWT!K34,PWT!Q34),1),LARGE((PWT!E34,PWT!K34,PWT!Q34),2))/20,"")</f>
        <v/>
      </c>
      <c r="F32" s="296" t="str">
        <f>IFERROR(SUM(LARGE((PWT!#REF!,PWT!#REF!,PWT!#REF!),1),LARGE((PWT!#REF!,PWT!#REF!,PWT!#REF!),2))/20,"")</f>
        <v/>
      </c>
      <c r="G32" s="296" t="str">
        <f>IFERROR(SUM(LARGE((PWT!F34,PWT!L34,PWT!R34),1),LARGE((PWT!F34,PWT!L34,PWT!R34),2))/20,"")</f>
        <v/>
      </c>
      <c r="H32" s="296" t="str">
        <f>IFERROR(SUM(LARGE((PWT!G34,PWT!M34,PWT!S34),1),LARGE((PWT!G34,PWT!M34,PWT!S34),2))/20,"")</f>
        <v/>
      </c>
      <c r="I32" s="296" t="str">
        <f>IFERROR(SUM(LARGE((PWT!H34,PWT!N34,PWT!T34),1),LARGE((PWT!H34,PWT!N34,PWT!T34),2))/20,"")</f>
        <v/>
      </c>
      <c r="J32" s="296">
        <f>IF(ISNUMBER(Assignment!G34),(Assignment!G34)/6,"")</f>
        <v>5</v>
      </c>
      <c r="K32" s="296">
        <f>IF(ISNUMBER(Assignment!K34),(Assignment!K34)/6,"")</f>
        <v>5</v>
      </c>
      <c r="L32" s="296">
        <f>IF(ISNUMBER(Assignment!O34),(Assignment!O34)/6,"")</f>
        <v>5</v>
      </c>
      <c r="M32" s="296">
        <f>IF(ISNUMBER(Assignment!S34),(Assignment!S34)/6,"")</f>
        <v>5</v>
      </c>
      <c r="N32" s="296">
        <f>IF(ISNUMBER(Assignment!W34),(Assignment!W34)/6,"")</f>
        <v>5</v>
      </c>
      <c r="O32" s="296">
        <f>IF(ISNUMBER(Assignment!AA34),(Assignment!AA34)/6,"")</f>
        <v>5</v>
      </c>
      <c r="P32" s="257">
        <f>IFERROR(SUM(LARGE((Portfolio!G34,Portfolio!K34,Portfolio!O34),1),LARGE((Portfolio!G34,Portfolio!K34,Portfolio!O34),2))/6,"")</f>
        <v>3.3333333333333335</v>
      </c>
      <c r="Q32" s="257">
        <f>IFERROR(SUM(LARGE((Portfolio!S34,Portfolio!W34,Portfolio!AA34),1),LARGE((Portfolio!S34,Portfolio!W34,Portfolio!AA34),2))/6,"")</f>
        <v>3.3333333333333335</v>
      </c>
      <c r="R32" s="257">
        <f>IFERROR(SUM(LARGE((Portfolio!AE34,Portfolio!AI34,Portfolio!AM34),1),LARGE((Portfolio!AE34,Portfolio!AI34,Portfolio!AM34),2))/6,"")</f>
        <v>3.3333333333333335</v>
      </c>
      <c r="S32" s="257">
        <f>IFERROR(SUM(LARGE((Portfolio!AQ34,Portfolio!AU34,Portfolio!AY34),1),LARGE((Portfolio!AQ34,Portfolio!AU34,Portfolio!AY34),2))/6,"")</f>
        <v>3.3333333333333335</v>
      </c>
      <c r="T32" s="257">
        <f>IFERROR(SUM(LARGE((Portfolio!BC34,Portfolio!BG34,Portfolio!BK34),1),LARGE((Portfolio!BC34,Portfolio!BG34,Portfolio!BK34),2))/6,"")</f>
        <v>3.3333333333333335</v>
      </c>
      <c r="U32" s="257">
        <f>IFERROR(SUM(LARGE((Portfolio!BO34,Portfolio!BS34,Portfolio!BW34),1),LARGE((Portfolio!BO34,Portfolio!BS34,Portfolio!BW34),2))/6,"")</f>
        <v>3.3333333333333335</v>
      </c>
      <c r="V32" s="259">
        <f>'SUB. EN'!I34</f>
        <v>5</v>
      </c>
      <c r="W32" s="259">
        <f>'SUB. EN'!O34</f>
        <v>5</v>
      </c>
      <c r="X32" s="259">
        <f>'SUB. EN'!U34</f>
        <v>5</v>
      </c>
      <c r="Y32" s="259">
        <f>'SUB. EN'!AA34</f>
        <v>5</v>
      </c>
      <c r="Z32" s="259">
        <f>'SUB. EN'!AG34</f>
        <v>5</v>
      </c>
      <c r="AA32" s="259">
        <f>'SUB. EN'!AM34</f>
        <v>5</v>
      </c>
      <c r="AB32" s="257">
        <f>'Pre-Board Exam'!D34</f>
        <v>0</v>
      </c>
      <c r="AC32" s="257">
        <f>'Pre-Board Exam'!E34</f>
        <v>0</v>
      </c>
      <c r="AD32" s="257" t="e">
        <f>'Pre-Board Exam'!#REF!</f>
        <v>#REF!</v>
      </c>
      <c r="AE32" s="257">
        <f>'Pre-Board Exam'!F34</f>
        <v>0</v>
      </c>
      <c r="AF32" s="257">
        <f>'Pre-Board Exam'!G34</f>
        <v>0</v>
      </c>
      <c r="AG32" s="257">
        <f>'Pre-Board Exam'!H34</f>
        <v>0</v>
      </c>
      <c r="AH32" s="259">
        <f t="shared" si="29"/>
        <v>13.333333333333334</v>
      </c>
      <c r="AI32" s="259">
        <f t="shared" si="30"/>
        <v>13.333333333333334</v>
      </c>
      <c r="AJ32" s="259" t="e">
        <f t="shared" si="31"/>
        <v>#REF!</v>
      </c>
      <c r="AK32" s="259">
        <f t="shared" si="32"/>
        <v>13.333333333333334</v>
      </c>
      <c r="AL32" s="259">
        <f t="shared" si="33"/>
        <v>13.333333333333334</v>
      </c>
      <c r="AM32" s="259">
        <f t="shared" si="34"/>
        <v>13.333333333333334</v>
      </c>
      <c r="AN32" s="259" t="e">
        <f t="shared" si="15"/>
        <v>#REF!</v>
      </c>
      <c r="AO32" s="257" t="str">
        <f t="shared" si="1"/>
        <v/>
      </c>
      <c r="AP32" s="257" t="str">
        <f t="shared" si="2"/>
        <v>E</v>
      </c>
      <c r="AQ32" s="257" t="str">
        <f t="shared" si="3"/>
        <v>E</v>
      </c>
      <c r="AR32" s="257" t="e">
        <f t="shared" si="4"/>
        <v>#REF!</v>
      </c>
      <c r="AS32" s="257" t="str">
        <f t="shared" si="5"/>
        <v>E</v>
      </c>
      <c r="AT32" s="257" t="str">
        <f t="shared" si="6"/>
        <v>E</v>
      </c>
      <c r="AU32" s="257" t="str">
        <f t="shared" si="7"/>
        <v>E</v>
      </c>
      <c r="AV32" s="257" t="str">
        <f t="shared" si="16"/>
        <v>P</v>
      </c>
      <c r="AW32" s="257" t="str">
        <f t="shared" si="17"/>
        <v>P</v>
      </c>
      <c r="AX32" s="257" t="str">
        <f t="shared" si="18"/>
        <v>P</v>
      </c>
      <c r="AY32" s="257" t="str">
        <f t="shared" si="19"/>
        <v>P</v>
      </c>
      <c r="AZ32" s="257" t="str">
        <f t="shared" si="20"/>
        <v>P</v>
      </c>
      <c r="BA32" s="257" t="str">
        <f t="shared" si="21"/>
        <v>P</v>
      </c>
      <c r="BB32" s="257" t="str">
        <f t="shared" si="22"/>
        <v>F</v>
      </c>
      <c r="BC32" s="257" t="str">
        <f t="shared" si="23"/>
        <v>F</v>
      </c>
      <c r="BD32" s="257" t="e">
        <f t="shared" si="24"/>
        <v>#REF!</v>
      </c>
      <c r="BE32" s="257" t="str">
        <f t="shared" si="25"/>
        <v>F</v>
      </c>
      <c r="BF32" s="257" t="str">
        <f t="shared" si="26"/>
        <v>F</v>
      </c>
      <c r="BG32" s="257" t="str">
        <f t="shared" si="27"/>
        <v>F</v>
      </c>
      <c r="BH32" s="257" t="e">
        <f t="shared" si="28"/>
        <v>#REF!</v>
      </c>
    </row>
    <row r="33" spans="1:60" s="255" customFormat="1" ht="15.6" customHeight="1" x14ac:dyDescent="0.3">
      <c r="A33" s="257">
        <f>'Pre-Board Exam'!A35</f>
        <v>30</v>
      </c>
      <c r="B33" s="257" t="str">
        <f>'Pre-Board Exam'!B35</f>
        <v/>
      </c>
      <c r="C33" s="258" t="str">
        <f>'Pre-Board Exam'!C35</f>
        <v/>
      </c>
      <c r="D33" s="296" t="str">
        <f>IFERROR(SUM(LARGE((PWT!D35,PWT!J35,PWT!P35),1),LARGE((PWT!D35,PWT!J35,PWT!P35),2))/20,"")</f>
        <v/>
      </c>
      <c r="E33" s="296" t="str">
        <f>IFERROR(SUM(LARGE((PWT!E35,PWT!K35,PWT!Q35),1),LARGE((PWT!E35,PWT!K35,PWT!Q35),2))/20,"")</f>
        <v/>
      </c>
      <c r="F33" s="296" t="str">
        <f>IFERROR(SUM(LARGE((PWT!#REF!,PWT!#REF!,PWT!#REF!),1),LARGE((PWT!#REF!,PWT!#REF!,PWT!#REF!),2))/20,"")</f>
        <v/>
      </c>
      <c r="G33" s="296" t="str">
        <f>IFERROR(SUM(LARGE((PWT!F35,PWT!L35,PWT!R35),1),LARGE((PWT!F35,PWT!L35,PWT!R35),2))/20,"")</f>
        <v/>
      </c>
      <c r="H33" s="296" t="str">
        <f>IFERROR(SUM(LARGE((PWT!G35,PWT!M35,PWT!S35),1),LARGE((PWT!G35,PWT!M35,PWT!S35),2))/20,"")</f>
        <v/>
      </c>
      <c r="I33" s="296" t="str">
        <f>IFERROR(SUM(LARGE((PWT!H35,PWT!N35,PWT!T35),1),LARGE((PWT!H35,PWT!N35,PWT!T35),2))/20,"")</f>
        <v/>
      </c>
      <c r="J33" s="296">
        <f>IF(ISNUMBER(Assignment!G35),(Assignment!G35)/6,"")</f>
        <v>5</v>
      </c>
      <c r="K33" s="296">
        <f>IF(ISNUMBER(Assignment!K35),(Assignment!K35)/6,"")</f>
        <v>5</v>
      </c>
      <c r="L33" s="296">
        <f>IF(ISNUMBER(Assignment!O35),(Assignment!O35)/6,"")</f>
        <v>5</v>
      </c>
      <c r="M33" s="296">
        <f>IF(ISNUMBER(Assignment!S35),(Assignment!S35)/6,"")</f>
        <v>5</v>
      </c>
      <c r="N33" s="296">
        <f>IF(ISNUMBER(Assignment!W35),(Assignment!W35)/6,"")</f>
        <v>5</v>
      </c>
      <c r="O33" s="296">
        <f>IF(ISNUMBER(Assignment!AA35),(Assignment!AA35)/6,"")</f>
        <v>5</v>
      </c>
      <c r="P33" s="257">
        <f>IFERROR(SUM(LARGE((Portfolio!G35,Portfolio!K35,Portfolio!O35),1),LARGE((Portfolio!G35,Portfolio!K35,Portfolio!O35),2))/6,"")</f>
        <v>3.3333333333333335</v>
      </c>
      <c r="Q33" s="257">
        <f>IFERROR(SUM(LARGE((Portfolio!S35,Portfolio!W35,Portfolio!AA35),1),LARGE((Portfolio!S35,Portfolio!W35,Portfolio!AA35),2))/6,"")</f>
        <v>3.3333333333333335</v>
      </c>
      <c r="R33" s="257">
        <f>IFERROR(SUM(LARGE((Portfolio!AE35,Portfolio!AI35,Portfolio!AM35),1),LARGE((Portfolio!AE35,Portfolio!AI35,Portfolio!AM35),2))/6,"")</f>
        <v>3.3333333333333335</v>
      </c>
      <c r="S33" s="257">
        <f>IFERROR(SUM(LARGE((Portfolio!AQ35,Portfolio!AU35,Portfolio!AY35),1),LARGE((Portfolio!AQ35,Portfolio!AU35,Portfolio!AY35),2))/6,"")</f>
        <v>3.3333333333333335</v>
      </c>
      <c r="T33" s="257">
        <f>IFERROR(SUM(LARGE((Portfolio!BC35,Portfolio!BG35,Portfolio!BK35),1),LARGE((Portfolio!BC35,Portfolio!BG35,Portfolio!BK35),2))/6,"")</f>
        <v>3.3333333333333335</v>
      </c>
      <c r="U33" s="257">
        <f>IFERROR(SUM(LARGE((Portfolio!BO35,Portfolio!BS35,Portfolio!BW35),1),LARGE((Portfolio!BO35,Portfolio!BS35,Portfolio!BW35),2))/6,"")</f>
        <v>3.3333333333333335</v>
      </c>
      <c r="V33" s="259">
        <f>'SUB. EN'!I35</f>
        <v>5</v>
      </c>
      <c r="W33" s="259">
        <f>'SUB. EN'!O35</f>
        <v>5</v>
      </c>
      <c r="X33" s="259">
        <f>'SUB. EN'!U35</f>
        <v>5</v>
      </c>
      <c r="Y33" s="259">
        <f>'SUB. EN'!AA35</f>
        <v>5</v>
      </c>
      <c r="Z33" s="259">
        <f>'SUB. EN'!AG35</f>
        <v>5</v>
      </c>
      <c r="AA33" s="259">
        <f>'SUB. EN'!AM35</f>
        <v>5</v>
      </c>
      <c r="AB33" s="257">
        <f>'Pre-Board Exam'!D35</f>
        <v>0</v>
      </c>
      <c r="AC33" s="257">
        <f>'Pre-Board Exam'!E35</f>
        <v>0</v>
      </c>
      <c r="AD33" s="257" t="e">
        <f>'Pre-Board Exam'!#REF!</f>
        <v>#REF!</v>
      </c>
      <c r="AE33" s="257">
        <f>'Pre-Board Exam'!F35</f>
        <v>0</v>
      </c>
      <c r="AF33" s="257">
        <f>'Pre-Board Exam'!G35</f>
        <v>0</v>
      </c>
      <c r="AG33" s="257">
        <f>'Pre-Board Exam'!H35</f>
        <v>0</v>
      </c>
      <c r="AH33" s="259">
        <f t="shared" si="29"/>
        <v>13.333333333333334</v>
      </c>
      <c r="AI33" s="259">
        <f t="shared" si="30"/>
        <v>13.333333333333334</v>
      </c>
      <c r="AJ33" s="259" t="e">
        <f t="shared" si="31"/>
        <v>#REF!</v>
      </c>
      <c r="AK33" s="259">
        <f t="shared" si="32"/>
        <v>13.333333333333334</v>
      </c>
      <c r="AL33" s="259">
        <f t="shared" si="33"/>
        <v>13.333333333333334</v>
      </c>
      <c r="AM33" s="259">
        <f t="shared" si="34"/>
        <v>13.333333333333334</v>
      </c>
      <c r="AN33" s="259" t="e">
        <f t="shared" si="15"/>
        <v>#REF!</v>
      </c>
      <c r="AO33" s="257" t="str">
        <f t="shared" si="1"/>
        <v/>
      </c>
      <c r="AP33" s="257" t="str">
        <f t="shared" si="2"/>
        <v>E</v>
      </c>
      <c r="AQ33" s="257" t="str">
        <f t="shared" si="3"/>
        <v>E</v>
      </c>
      <c r="AR33" s="257" t="e">
        <f t="shared" si="4"/>
        <v>#REF!</v>
      </c>
      <c r="AS33" s="257" t="str">
        <f t="shared" si="5"/>
        <v>E</v>
      </c>
      <c r="AT33" s="257" t="str">
        <f t="shared" si="6"/>
        <v>E</v>
      </c>
      <c r="AU33" s="257" t="str">
        <f t="shared" si="7"/>
        <v>E</v>
      </c>
      <c r="AV33" s="257" t="str">
        <f t="shared" si="16"/>
        <v>P</v>
      </c>
      <c r="AW33" s="257" t="str">
        <f t="shared" si="17"/>
        <v>P</v>
      </c>
      <c r="AX33" s="257" t="str">
        <f t="shared" si="18"/>
        <v>P</v>
      </c>
      <c r="AY33" s="257" t="str">
        <f t="shared" si="19"/>
        <v>P</v>
      </c>
      <c r="AZ33" s="257" t="str">
        <f t="shared" si="20"/>
        <v>P</v>
      </c>
      <c r="BA33" s="257" t="str">
        <f t="shared" si="21"/>
        <v>P</v>
      </c>
      <c r="BB33" s="257" t="str">
        <f t="shared" si="22"/>
        <v>F</v>
      </c>
      <c r="BC33" s="257" t="str">
        <f t="shared" si="23"/>
        <v>F</v>
      </c>
      <c r="BD33" s="257" t="e">
        <f t="shared" si="24"/>
        <v>#REF!</v>
      </c>
      <c r="BE33" s="257" t="str">
        <f t="shared" si="25"/>
        <v>F</v>
      </c>
      <c r="BF33" s="257" t="str">
        <f t="shared" si="26"/>
        <v>F</v>
      </c>
      <c r="BG33" s="257" t="str">
        <f t="shared" si="27"/>
        <v>F</v>
      </c>
      <c r="BH33" s="257" t="e">
        <f t="shared" si="28"/>
        <v>#REF!</v>
      </c>
    </row>
    <row r="34" spans="1:60" s="255" customFormat="1" ht="15.6" customHeight="1" x14ac:dyDescent="0.3">
      <c r="A34" s="257">
        <f>'Pre-Board Exam'!A36</f>
        <v>31</v>
      </c>
      <c r="B34" s="257" t="str">
        <f>'Pre-Board Exam'!B36</f>
        <v/>
      </c>
      <c r="C34" s="258" t="str">
        <f>'Pre-Board Exam'!C36</f>
        <v/>
      </c>
      <c r="D34" s="296" t="str">
        <f>IFERROR(SUM(LARGE((PWT!D36,PWT!J36,PWT!P36),1),LARGE((PWT!D36,PWT!J36,PWT!P36),2))/20,"")</f>
        <v/>
      </c>
      <c r="E34" s="296" t="str">
        <f>IFERROR(SUM(LARGE((PWT!E36,PWT!K36,PWT!Q36),1),LARGE((PWT!E36,PWT!K36,PWT!Q36),2))/20,"")</f>
        <v/>
      </c>
      <c r="F34" s="296" t="str">
        <f>IFERROR(SUM(LARGE((PWT!#REF!,PWT!#REF!,PWT!#REF!),1),LARGE((PWT!#REF!,PWT!#REF!,PWT!#REF!),2))/20,"")</f>
        <v/>
      </c>
      <c r="G34" s="296" t="str">
        <f>IFERROR(SUM(LARGE((PWT!F36,PWT!L36,PWT!R36),1),LARGE((PWT!F36,PWT!L36,PWT!R36),2))/20,"")</f>
        <v/>
      </c>
      <c r="H34" s="296" t="str">
        <f>IFERROR(SUM(LARGE((PWT!G36,PWT!M36,PWT!S36),1),LARGE((PWT!G36,PWT!M36,PWT!S36),2))/20,"")</f>
        <v/>
      </c>
      <c r="I34" s="296" t="str">
        <f>IFERROR(SUM(LARGE((PWT!H36,PWT!N36,PWT!T36),1),LARGE((PWT!H36,PWT!N36,PWT!T36),2))/20,"")</f>
        <v/>
      </c>
      <c r="J34" s="296">
        <f>IF(ISNUMBER(Assignment!G36),(Assignment!G36)/6,"")</f>
        <v>5</v>
      </c>
      <c r="K34" s="296">
        <f>IF(ISNUMBER(Assignment!K36),(Assignment!K36)/6,"")</f>
        <v>5</v>
      </c>
      <c r="L34" s="296">
        <f>IF(ISNUMBER(Assignment!O36),(Assignment!O36)/6,"")</f>
        <v>5</v>
      </c>
      <c r="M34" s="296">
        <f>IF(ISNUMBER(Assignment!S36),(Assignment!S36)/6,"")</f>
        <v>5</v>
      </c>
      <c r="N34" s="296">
        <f>IF(ISNUMBER(Assignment!W36),(Assignment!W36)/6,"")</f>
        <v>5</v>
      </c>
      <c r="O34" s="296">
        <f>IF(ISNUMBER(Assignment!AA36),(Assignment!AA36)/6,"")</f>
        <v>5</v>
      </c>
      <c r="P34" s="257">
        <f>IFERROR(SUM(LARGE((Portfolio!G36,Portfolio!K36,Portfolio!O36),1),LARGE((Portfolio!G36,Portfolio!K36,Portfolio!O36),2))/6,"")</f>
        <v>3.3333333333333335</v>
      </c>
      <c r="Q34" s="257">
        <f>IFERROR(SUM(LARGE((Portfolio!S36,Portfolio!W36,Portfolio!AA36),1),LARGE((Portfolio!S36,Portfolio!W36,Portfolio!AA36),2))/6,"")</f>
        <v>3.3333333333333335</v>
      </c>
      <c r="R34" s="257">
        <f>IFERROR(SUM(LARGE((Portfolio!AE36,Portfolio!AI36,Portfolio!AM36),1),LARGE((Portfolio!AE36,Portfolio!AI36,Portfolio!AM36),2))/6,"")</f>
        <v>3.3333333333333335</v>
      </c>
      <c r="S34" s="257">
        <f>IFERROR(SUM(LARGE((Portfolio!AQ36,Portfolio!AU36,Portfolio!AY36),1),LARGE((Portfolio!AQ36,Portfolio!AU36,Portfolio!AY36),2))/6,"")</f>
        <v>3.3333333333333335</v>
      </c>
      <c r="T34" s="257">
        <f>IFERROR(SUM(LARGE((Portfolio!BC36,Portfolio!BG36,Portfolio!BK36),1),LARGE((Portfolio!BC36,Portfolio!BG36,Portfolio!BK36),2))/6,"")</f>
        <v>3.3333333333333335</v>
      </c>
      <c r="U34" s="257">
        <f>IFERROR(SUM(LARGE((Portfolio!BO36,Portfolio!BS36,Portfolio!BW36),1),LARGE((Portfolio!BO36,Portfolio!BS36,Portfolio!BW36),2))/6,"")</f>
        <v>3.3333333333333335</v>
      </c>
      <c r="V34" s="259">
        <f>'SUB. EN'!I36</f>
        <v>5</v>
      </c>
      <c r="W34" s="259">
        <f>'SUB. EN'!O36</f>
        <v>5</v>
      </c>
      <c r="X34" s="259">
        <f>'SUB. EN'!U36</f>
        <v>5</v>
      </c>
      <c r="Y34" s="259">
        <f>'SUB. EN'!AA36</f>
        <v>5</v>
      </c>
      <c r="Z34" s="259">
        <f>'SUB. EN'!AG36</f>
        <v>5</v>
      </c>
      <c r="AA34" s="259">
        <f>'SUB. EN'!AM36</f>
        <v>5</v>
      </c>
      <c r="AB34" s="257">
        <f>'Pre-Board Exam'!D36</f>
        <v>0</v>
      </c>
      <c r="AC34" s="257">
        <f>'Pre-Board Exam'!E36</f>
        <v>0</v>
      </c>
      <c r="AD34" s="257" t="e">
        <f>'Pre-Board Exam'!#REF!</f>
        <v>#REF!</v>
      </c>
      <c r="AE34" s="257">
        <f>'Pre-Board Exam'!F36</f>
        <v>0</v>
      </c>
      <c r="AF34" s="257">
        <f>'Pre-Board Exam'!G36</f>
        <v>0</v>
      </c>
      <c r="AG34" s="257">
        <f>'Pre-Board Exam'!H36</f>
        <v>0</v>
      </c>
      <c r="AH34" s="259">
        <f t="shared" si="29"/>
        <v>13.333333333333334</v>
      </c>
      <c r="AI34" s="259">
        <f t="shared" si="30"/>
        <v>13.333333333333334</v>
      </c>
      <c r="AJ34" s="259" t="e">
        <f t="shared" si="31"/>
        <v>#REF!</v>
      </c>
      <c r="AK34" s="259">
        <f t="shared" si="32"/>
        <v>13.333333333333334</v>
      </c>
      <c r="AL34" s="259">
        <f t="shared" si="33"/>
        <v>13.333333333333334</v>
      </c>
      <c r="AM34" s="259">
        <f t="shared" si="34"/>
        <v>13.333333333333334</v>
      </c>
      <c r="AN34" s="259" t="e">
        <f t="shared" si="15"/>
        <v>#REF!</v>
      </c>
      <c r="AO34" s="257" t="str">
        <f t="shared" si="1"/>
        <v/>
      </c>
      <c r="AP34" s="257" t="str">
        <f t="shared" si="2"/>
        <v>E</v>
      </c>
      <c r="AQ34" s="257" t="str">
        <f t="shared" si="3"/>
        <v>E</v>
      </c>
      <c r="AR34" s="257" t="e">
        <f t="shared" si="4"/>
        <v>#REF!</v>
      </c>
      <c r="AS34" s="257" t="str">
        <f t="shared" si="5"/>
        <v>E</v>
      </c>
      <c r="AT34" s="257" t="str">
        <f t="shared" si="6"/>
        <v>E</v>
      </c>
      <c r="AU34" s="257" t="str">
        <f t="shared" si="7"/>
        <v>E</v>
      </c>
      <c r="AV34" s="257" t="str">
        <f t="shared" si="16"/>
        <v>P</v>
      </c>
      <c r="AW34" s="257" t="str">
        <f t="shared" si="17"/>
        <v>P</v>
      </c>
      <c r="AX34" s="257" t="str">
        <f t="shared" si="18"/>
        <v>P</v>
      </c>
      <c r="AY34" s="257" t="str">
        <f t="shared" si="19"/>
        <v>P</v>
      </c>
      <c r="AZ34" s="257" t="str">
        <f t="shared" si="20"/>
        <v>P</v>
      </c>
      <c r="BA34" s="257" t="str">
        <f t="shared" si="21"/>
        <v>P</v>
      </c>
      <c r="BB34" s="257" t="str">
        <f t="shared" si="22"/>
        <v>F</v>
      </c>
      <c r="BC34" s="257" t="str">
        <f t="shared" si="23"/>
        <v>F</v>
      </c>
      <c r="BD34" s="257" t="e">
        <f t="shared" si="24"/>
        <v>#REF!</v>
      </c>
      <c r="BE34" s="257" t="str">
        <f t="shared" si="25"/>
        <v>F</v>
      </c>
      <c r="BF34" s="257" t="str">
        <f t="shared" si="26"/>
        <v>F</v>
      </c>
      <c r="BG34" s="257" t="str">
        <f t="shared" si="27"/>
        <v>F</v>
      </c>
      <c r="BH34" s="257" t="e">
        <f t="shared" si="28"/>
        <v>#REF!</v>
      </c>
    </row>
    <row r="35" spans="1:60" s="255" customFormat="1" ht="15.6" customHeight="1" x14ac:dyDescent="0.3">
      <c r="A35" s="257">
        <f>'Pre-Board Exam'!A37</f>
        <v>32</v>
      </c>
      <c r="B35" s="257" t="str">
        <f>'Pre-Board Exam'!B37</f>
        <v/>
      </c>
      <c r="C35" s="258" t="str">
        <f>'Pre-Board Exam'!C37</f>
        <v/>
      </c>
      <c r="D35" s="296" t="str">
        <f>IFERROR(SUM(LARGE((PWT!D37,PWT!J37,PWT!P37),1),LARGE((PWT!D37,PWT!J37,PWT!P37),2))/20,"")</f>
        <v/>
      </c>
      <c r="E35" s="296" t="str">
        <f>IFERROR(SUM(LARGE((PWT!E37,PWT!K37,PWT!Q37),1),LARGE((PWT!E37,PWT!K37,PWT!Q37),2))/20,"")</f>
        <v/>
      </c>
      <c r="F35" s="296" t="str">
        <f>IFERROR(SUM(LARGE((PWT!#REF!,PWT!#REF!,PWT!#REF!),1),LARGE((PWT!#REF!,PWT!#REF!,PWT!#REF!),2))/20,"")</f>
        <v/>
      </c>
      <c r="G35" s="296" t="str">
        <f>IFERROR(SUM(LARGE((PWT!F37,PWT!L37,PWT!R37),1),LARGE((PWT!F37,PWT!L37,PWT!R37),2))/20,"")</f>
        <v/>
      </c>
      <c r="H35" s="296" t="str">
        <f>IFERROR(SUM(LARGE((PWT!G37,PWT!M37,PWT!S37),1),LARGE((PWT!G37,PWT!M37,PWT!S37),2))/20,"")</f>
        <v/>
      </c>
      <c r="I35" s="296" t="str">
        <f>IFERROR(SUM(LARGE((PWT!H37,PWT!N37,PWT!T37),1),LARGE((PWT!H37,PWT!N37,PWT!T37),2))/20,"")</f>
        <v/>
      </c>
      <c r="J35" s="296">
        <f>IF(ISNUMBER(Assignment!G37),(Assignment!G37)/6,"")</f>
        <v>5</v>
      </c>
      <c r="K35" s="296">
        <f>IF(ISNUMBER(Assignment!K37),(Assignment!K37)/6,"")</f>
        <v>5</v>
      </c>
      <c r="L35" s="296">
        <f>IF(ISNUMBER(Assignment!O37),(Assignment!O37)/6,"")</f>
        <v>5</v>
      </c>
      <c r="M35" s="296">
        <f>IF(ISNUMBER(Assignment!S37),(Assignment!S37)/6,"")</f>
        <v>5</v>
      </c>
      <c r="N35" s="296">
        <f>IF(ISNUMBER(Assignment!W37),(Assignment!W37)/6,"")</f>
        <v>5</v>
      </c>
      <c r="O35" s="296">
        <f>IF(ISNUMBER(Assignment!AA37),(Assignment!AA37)/6,"")</f>
        <v>5</v>
      </c>
      <c r="P35" s="257">
        <f>IFERROR(SUM(LARGE((Portfolio!G37,Portfolio!K37,Portfolio!O37),1),LARGE((Portfolio!G37,Portfolio!K37,Portfolio!O37),2))/6,"")</f>
        <v>3.3333333333333335</v>
      </c>
      <c r="Q35" s="257">
        <f>IFERROR(SUM(LARGE((Portfolio!S37,Portfolio!W37,Portfolio!AA37),1),LARGE((Portfolio!S37,Portfolio!W37,Portfolio!AA37),2))/6,"")</f>
        <v>3.3333333333333335</v>
      </c>
      <c r="R35" s="257">
        <f>IFERROR(SUM(LARGE((Portfolio!AE37,Portfolio!AI37,Portfolio!AM37),1),LARGE((Portfolio!AE37,Portfolio!AI37,Portfolio!AM37),2))/6,"")</f>
        <v>3.3333333333333335</v>
      </c>
      <c r="S35" s="257">
        <f>IFERROR(SUM(LARGE((Portfolio!AQ37,Portfolio!AU37,Portfolio!AY37),1),LARGE((Portfolio!AQ37,Portfolio!AU37,Portfolio!AY37),2))/6,"")</f>
        <v>3.3333333333333335</v>
      </c>
      <c r="T35" s="257">
        <f>IFERROR(SUM(LARGE((Portfolio!BC37,Portfolio!BG37,Portfolio!BK37),1),LARGE((Portfolio!BC37,Portfolio!BG37,Portfolio!BK37),2))/6,"")</f>
        <v>3.3333333333333335</v>
      </c>
      <c r="U35" s="257">
        <f>IFERROR(SUM(LARGE((Portfolio!BO37,Portfolio!BS37,Portfolio!BW37),1),LARGE((Portfolio!BO37,Portfolio!BS37,Portfolio!BW37),2))/6,"")</f>
        <v>3.3333333333333335</v>
      </c>
      <c r="V35" s="259">
        <f>'SUB. EN'!I37</f>
        <v>5</v>
      </c>
      <c r="W35" s="259">
        <f>'SUB. EN'!O37</f>
        <v>5</v>
      </c>
      <c r="X35" s="259">
        <f>'SUB. EN'!U37</f>
        <v>5</v>
      </c>
      <c r="Y35" s="259">
        <f>'SUB. EN'!AA37</f>
        <v>5</v>
      </c>
      <c r="Z35" s="259">
        <f>'SUB. EN'!AG37</f>
        <v>5</v>
      </c>
      <c r="AA35" s="259">
        <f>'SUB. EN'!AM37</f>
        <v>5</v>
      </c>
      <c r="AB35" s="257">
        <f>'Pre-Board Exam'!D37</f>
        <v>0</v>
      </c>
      <c r="AC35" s="257">
        <f>'Pre-Board Exam'!E37</f>
        <v>0</v>
      </c>
      <c r="AD35" s="257" t="e">
        <f>'Pre-Board Exam'!#REF!</f>
        <v>#REF!</v>
      </c>
      <c r="AE35" s="257">
        <f>'Pre-Board Exam'!F37</f>
        <v>0</v>
      </c>
      <c r="AF35" s="257">
        <f>'Pre-Board Exam'!G37</f>
        <v>0</v>
      </c>
      <c r="AG35" s="257">
        <f>'Pre-Board Exam'!H37</f>
        <v>0</v>
      </c>
      <c r="AH35" s="259">
        <f t="shared" si="29"/>
        <v>13.333333333333334</v>
      </c>
      <c r="AI35" s="259">
        <f t="shared" si="30"/>
        <v>13.333333333333334</v>
      </c>
      <c r="AJ35" s="259" t="e">
        <f t="shared" si="31"/>
        <v>#REF!</v>
      </c>
      <c r="AK35" s="259">
        <f t="shared" si="32"/>
        <v>13.333333333333334</v>
      </c>
      <c r="AL35" s="259">
        <f t="shared" si="33"/>
        <v>13.333333333333334</v>
      </c>
      <c r="AM35" s="259">
        <f t="shared" si="34"/>
        <v>13.333333333333334</v>
      </c>
      <c r="AN35" s="259" t="e">
        <f t="shared" si="15"/>
        <v>#REF!</v>
      </c>
      <c r="AO35" s="257" t="str">
        <f t="shared" si="1"/>
        <v/>
      </c>
      <c r="AP35" s="257" t="str">
        <f t="shared" si="2"/>
        <v>E</v>
      </c>
      <c r="AQ35" s="257" t="str">
        <f t="shared" si="3"/>
        <v>E</v>
      </c>
      <c r="AR35" s="257" t="e">
        <f t="shared" si="4"/>
        <v>#REF!</v>
      </c>
      <c r="AS35" s="257" t="str">
        <f t="shared" si="5"/>
        <v>E</v>
      </c>
      <c r="AT35" s="257" t="str">
        <f t="shared" si="6"/>
        <v>E</v>
      </c>
      <c r="AU35" s="257" t="str">
        <f t="shared" si="7"/>
        <v>E</v>
      </c>
      <c r="AV35" s="257" t="str">
        <f t="shared" si="16"/>
        <v>P</v>
      </c>
      <c r="AW35" s="257" t="str">
        <f t="shared" si="17"/>
        <v>P</v>
      </c>
      <c r="AX35" s="257" t="str">
        <f t="shared" si="18"/>
        <v>P</v>
      </c>
      <c r="AY35" s="257" t="str">
        <f t="shared" si="19"/>
        <v>P</v>
      </c>
      <c r="AZ35" s="257" t="str">
        <f t="shared" si="20"/>
        <v>P</v>
      </c>
      <c r="BA35" s="257" t="str">
        <f t="shared" si="21"/>
        <v>P</v>
      </c>
      <c r="BB35" s="257" t="str">
        <f t="shared" si="22"/>
        <v>F</v>
      </c>
      <c r="BC35" s="257" t="str">
        <f t="shared" si="23"/>
        <v>F</v>
      </c>
      <c r="BD35" s="257" t="e">
        <f t="shared" si="24"/>
        <v>#REF!</v>
      </c>
      <c r="BE35" s="257" t="str">
        <f t="shared" si="25"/>
        <v>F</v>
      </c>
      <c r="BF35" s="257" t="str">
        <f t="shared" si="26"/>
        <v>F</v>
      </c>
      <c r="BG35" s="257" t="str">
        <f t="shared" si="27"/>
        <v>F</v>
      </c>
      <c r="BH35" s="257" t="e">
        <f t="shared" si="28"/>
        <v>#REF!</v>
      </c>
    </row>
    <row r="36" spans="1:60" s="255" customFormat="1" ht="15.6" customHeight="1" x14ac:dyDescent="0.3">
      <c r="A36" s="257">
        <f>'Pre-Board Exam'!A38</f>
        <v>33</v>
      </c>
      <c r="B36" s="257" t="str">
        <f>'Pre-Board Exam'!B38</f>
        <v/>
      </c>
      <c r="C36" s="258" t="str">
        <f>'Pre-Board Exam'!C38</f>
        <v/>
      </c>
      <c r="D36" s="296" t="str">
        <f>IFERROR(SUM(LARGE((PWT!D38,PWT!J38,PWT!P38),1),LARGE((PWT!D38,PWT!J38,PWT!P38),2))/20,"")</f>
        <v/>
      </c>
      <c r="E36" s="296" t="str">
        <f>IFERROR(SUM(LARGE((PWT!E38,PWT!K38,PWT!Q38),1),LARGE((PWT!E38,PWT!K38,PWT!Q38),2))/20,"")</f>
        <v/>
      </c>
      <c r="F36" s="296" t="str">
        <f>IFERROR(SUM(LARGE((PWT!#REF!,PWT!#REF!,PWT!#REF!),1),LARGE((PWT!#REF!,PWT!#REF!,PWT!#REF!),2))/20,"")</f>
        <v/>
      </c>
      <c r="G36" s="296" t="str">
        <f>IFERROR(SUM(LARGE((PWT!F38,PWT!L38,PWT!R38),1),LARGE((PWT!F38,PWT!L38,PWT!R38),2))/20,"")</f>
        <v/>
      </c>
      <c r="H36" s="296" t="str">
        <f>IFERROR(SUM(LARGE((PWT!G38,PWT!M38,PWT!S38),1),LARGE((PWT!G38,PWT!M38,PWT!S38),2))/20,"")</f>
        <v/>
      </c>
      <c r="I36" s="296" t="str">
        <f>IFERROR(SUM(LARGE((PWT!H38,PWT!N38,PWT!T38),1),LARGE((PWT!H38,PWT!N38,PWT!T38),2))/20,"")</f>
        <v/>
      </c>
      <c r="J36" s="296">
        <f>IF(ISNUMBER(Assignment!G38),(Assignment!G38)/6,"")</f>
        <v>5</v>
      </c>
      <c r="K36" s="296">
        <f>IF(ISNUMBER(Assignment!K38),(Assignment!K38)/6,"")</f>
        <v>5</v>
      </c>
      <c r="L36" s="296">
        <f>IF(ISNUMBER(Assignment!O38),(Assignment!O38)/6,"")</f>
        <v>5</v>
      </c>
      <c r="M36" s="296">
        <f>IF(ISNUMBER(Assignment!S38),(Assignment!S38)/6,"")</f>
        <v>5</v>
      </c>
      <c r="N36" s="296">
        <f>IF(ISNUMBER(Assignment!W38),(Assignment!W38)/6,"")</f>
        <v>5</v>
      </c>
      <c r="O36" s="296">
        <f>IF(ISNUMBER(Assignment!AA38),(Assignment!AA38)/6,"")</f>
        <v>5</v>
      </c>
      <c r="P36" s="257">
        <f>IFERROR(SUM(LARGE((Portfolio!G38,Portfolio!K38,Portfolio!O38),1),LARGE((Portfolio!G38,Portfolio!K38,Portfolio!O38),2))/6,"")</f>
        <v>3.3333333333333335</v>
      </c>
      <c r="Q36" s="257">
        <f>IFERROR(SUM(LARGE((Portfolio!S38,Portfolio!W38,Portfolio!AA38),1),LARGE((Portfolio!S38,Portfolio!W38,Portfolio!AA38),2))/6,"")</f>
        <v>3.3333333333333335</v>
      </c>
      <c r="R36" s="257">
        <f>IFERROR(SUM(LARGE((Portfolio!AE38,Portfolio!AI38,Portfolio!AM38),1),LARGE((Portfolio!AE38,Portfolio!AI38,Portfolio!AM38),2))/6,"")</f>
        <v>3.3333333333333335</v>
      </c>
      <c r="S36" s="257">
        <f>IFERROR(SUM(LARGE((Portfolio!AQ38,Portfolio!AU38,Portfolio!AY38),1),LARGE((Portfolio!AQ38,Portfolio!AU38,Portfolio!AY38),2))/6,"")</f>
        <v>3.3333333333333335</v>
      </c>
      <c r="T36" s="257">
        <f>IFERROR(SUM(LARGE((Portfolio!BC38,Portfolio!BG38,Portfolio!BK38),1),LARGE((Portfolio!BC38,Portfolio!BG38,Portfolio!BK38),2))/6,"")</f>
        <v>3.3333333333333335</v>
      </c>
      <c r="U36" s="257">
        <f>IFERROR(SUM(LARGE((Portfolio!BO38,Portfolio!BS38,Portfolio!BW38),1),LARGE((Portfolio!BO38,Portfolio!BS38,Portfolio!BW38),2))/6,"")</f>
        <v>3.3333333333333335</v>
      </c>
      <c r="V36" s="259">
        <f>'SUB. EN'!I38</f>
        <v>5</v>
      </c>
      <c r="W36" s="259">
        <f>'SUB. EN'!O38</f>
        <v>5</v>
      </c>
      <c r="X36" s="259">
        <f>'SUB. EN'!U38</f>
        <v>5</v>
      </c>
      <c r="Y36" s="259">
        <f>'SUB. EN'!AA38</f>
        <v>5</v>
      </c>
      <c r="Z36" s="259">
        <f>'SUB. EN'!AG38</f>
        <v>5</v>
      </c>
      <c r="AA36" s="259">
        <f>'SUB. EN'!AM38</f>
        <v>5</v>
      </c>
      <c r="AB36" s="257">
        <f>'Pre-Board Exam'!D38</f>
        <v>0</v>
      </c>
      <c r="AC36" s="257">
        <f>'Pre-Board Exam'!E38</f>
        <v>0</v>
      </c>
      <c r="AD36" s="257" t="e">
        <f>'Pre-Board Exam'!#REF!</f>
        <v>#REF!</v>
      </c>
      <c r="AE36" s="257">
        <f>'Pre-Board Exam'!F38</f>
        <v>0</v>
      </c>
      <c r="AF36" s="257">
        <f>'Pre-Board Exam'!G38</f>
        <v>0</v>
      </c>
      <c r="AG36" s="257">
        <f>'Pre-Board Exam'!H38</f>
        <v>0</v>
      </c>
      <c r="AH36" s="259">
        <f t="shared" si="29"/>
        <v>13.333333333333334</v>
      </c>
      <c r="AI36" s="259">
        <f t="shared" si="30"/>
        <v>13.333333333333334</v>
      </c>
      <c r="AJ36" s="259" t="e">
        <f t="shared" si="31"/>
        <v>#REF!</v>
      </c>
      <c r="AK36" s="259">
        <f t="shared" si="32"/>
        <v>13.333333333333334</v>
      </c>
      <c r="AL36" s="259">
        <f t="shared" si="33"/>
        <v>13.333333333333334</v>
      </c>
      <c r="AM36" s="259">
        <f t="shared" si="34"/>
        <v>13.333333333333334</v>
      </c>
      <c r="AN36" s="259" t="e">
        <f t="shared" si="15"/>
        <v>#REF!</v>
      </c>
      <c r="AO36" s="257" t="str">
        <f t="shared" si="1"/>
        <v/>
      </c>
      <c r="AP36" s="257" t="str">
        <f t="shared" si="2"/>
        <v>E</v>
      </c>
      <c r="AQ36" s="257" t="str">
        <f t="shared" si="3"/>
        <v>E</v>
      </c>
      <c r="AR36" s="257" t="e">
        <f t="shared" si="4"/>
        <v>#REF!</v>
      </c>
      <c r="AS36" s="257" t="str">
        <f t="shared" si="5"/>
        <v>E</v>
      </c>
      <c r="AT36" s="257" t="str">
        <f t="shared" si="6"/>
        <v>E</v>
      </c>
      <c r="AU36" s="257" t="str">
        <f t="shared" si="7"/>
        <v>E</v>
      </c>
      <c r="AV36" s="257" t="str">
        <f t="shared" si="16"/>
        <v>P</v>
      </c>
      <c r="AW36" s="257" t="str">
        <f t="shared" si="17"/>
        <v>P</v>
      </c>
      <c r="AX36" s="257" t="str">
        <f t="shared" si="18"/>
        <v>P</v>
      </c>
      <c r="AY36" s="257" t="str">
        <f t="shared" si="19"/>
        <v>P</v>
      </c>
      <c r="AZ36" s="257" t="str">
        <f t="shared" si="20"/>
        <v>P</v>
      </c>
      <c r="BA36" s="257" t="str">
        <f t="shared" si="21"/>
        <v>P</v>
      </c>
      <c r="BB36" s="257" t="str">
        <f t="shared" si="22"/>
        <v>F</v>
      </c>
      <c r="BC36" s="257" t="str">
        <f t="shared" si="23"/>
        <v>F</v>
      </c>
      <c r="BD36" s="257" t="e">
        <f t="shared" si="24"/>
        <v>#REF!</v>
      </c>
      <c r="BE36" s="257" t="str">
        <f t="shared" si="25"/>
        <v>F</v>
      </c>
      <c r="BF36" s="257" t="str">
        <f t="shared" si="26"/>
        <v>F</v>
      </c>
      <c r="BG36" s="257" t="str">
        <f t="shared" si="27"/>
        <v>F</v>
      </c>
      <c r="BH36" s="257" t="e">
        <f t="shared" si="28"/>
        <v>#REF!</v>
      </c>
    </row>
    <row r="37" spans="1:60" s="255" customFormat="1" ht="15.6" customHeight="1" x14ac:dyDescent="0.3">
      <c r="A37" s="257">
        <f>'Pre-Board Exam'!A39</f>
        <v>34</v>
      </c>
      <c r="B37" s="257" t="str">
        <f>'Pre-Board Exam'!B39</f>
        <v/>
      </c>
      <c r="C37" s="258" t="str">
        <f>'Pre-Board Exam'!C39</f>
        <v/>
      </c>
      <c r="D37" s="296" t="str">
        <f>IFERROR(SUM(LARGE((PWT!D39,PWT!J39,PWT!P39),1),LARGE((PWT!D39,PWT!J39,PWT!P39),2))/20,"")</f>
        <v/>
      </c>
      <c r="E37" s="296" t="str">
        <f>IFERROR(SUM(LARGE((PWT!E39,PWT!K39,PWT!Q39),1),LARGE((PWT!E39,PWT!K39,PWT!Q39),2))/20,"")</f>
        <v/>
      </c>
      <c r="F37" s="296" t="str">
        <f>IFERROR(SUM(LARGE((PWT!#REF!,PWT!#REF!,PWT!#REF!),1),LARGE((PWT!#REF!,PWT!#REF!,PWT!#REF!),2))/20,"")</f>
        <v/>
      </c>
      <c r="G37" s="296" t="str">
        <f>IFERROR(SUM(LARGE((PWT!F39,PWT!L39,PWT!R39),1),LARGE((PWT!F39,PWT!L39,PWT!R39),2))/20,"")</f>
        <v/>
      </c>
      <c r="H37" s="296" t="str">
        <f>IFERROR(SUM(LARGE((PWT!G39,PWT!M39,PWT!S39),1),LARGE((PWT!G39,PWT!M39,PWT!S39),2))/20,"")</f>
        <v/>
      </c>
      <c r="I37" s="296" t="str">
        <f>IFERROR(SUM(LARGE((PWT!H39,PWT!N39,PWT!T39),1),LARGE((PWT!H39,PWT!N39,PWT!T39),2))/20,"")</f>
        <v/>
      </c>
      <c r="J37" s="296">
        <f>IF(ISNUMBER(Assignment!G39),(Assignment!G39)/6,"")</f>
        <v>5</v>
      </c>
      <c r="K37" s="296">
        <f>IF(ISNUMBER(Assignment!K39),(Assignment!K39)/6,"")</f>
        <v>5</v>
      </c>
      <c r="L37" s="296">
        <f>IF(ISNUMBER(Assignment!O39),(Assignment!O39)/6,"")</f>
        <v>5</v>
      </c>
      <c r="M37" s="296">
        <f>IF(ISNUMBER(Assignment!S39),(Assignment!S39)/6,"")</f>
        <v>5</v>
      </c>
      <c r="N37" s="296">
        <f>IF(ISNUMBER(Assignment!W39),(Assignment!W39)/6,"")</f>
        <v>5</v>
      </c>
      <c r="O37" s="296">
        <f>IF(ISNUMBER(Assignment!AA39),(Assignment!AA39)/6,"")</f>
        <v>5</v>
      </c>
      <c r="P37" s="257">
        <f>IFERROR(SUM(LARGE((Portfolio!G39,Portfolio!K39,Portfolio!O39),1),LARGE((Portfolio!G39,Portfolio!K39,Portfolio!O39),2))/6,"")</f>
        <v>3.3333333333333335</v>
      </c>
      <c r="Q37" s="257">
        <f>IFERROR(SUM(LARGE((Portfolio!S39,Portfolio!W39,Portfolio!AA39),1),LARGE((Portfolio!S39,Portfolio!W39,Portfolio!AA39),2))/6,"")</f>
        <v>3.3333333333333335</v>
      </c>
      <c r="R37" s="257">
        <f>IFERROR(SUM(LARGE((Portfolio!AE39,Portfolio!AI39,Portfolio!AM39),1),LARGE((Portfolio!AE39,Portfolio!AI39,Portfolio!AM39),2))/6,"")</f>
        <v>3.3333333333333335</v>
      </c>
      <c r="S37" s="257">
        <f>IFERROR(SUM(LARGE((Portfolio!AQ39,Portfolio!AU39,Portfolio!AY39),1),LARGE((Portfolio!AQ39,Portfolio!AU39,Portfolio!AY39),2))/6,"")</f>
        <v>3.3333333333333335</v>
      </c>
      <c r="T37" s="257">
        <f>IFERROR(SUM(LARGE((Portfolio!BC39,Portfolio!BG39,Portfolio!BK39),1),LARGE((Portfolio!BC39,Portfolio!BG39,Portfolio!BK39),2))/6,"")</f>
        <v>3.3333333333333335</v>
      </c>
      <c r="U37" s="257">
        <f>IFERROR(SUM(LARGE((Portfolio!BO39,Portfolio!BS39,Portfolio!BW39),1),LARGE((Portfolio!BO39,Portfolio!BS39,Portfolio!BW39),2))/6,"")</f>
        <v>3.3333333333333335</v>
      </c>
      <c r="V37" s="259">
        <f>'SUB. EN'!I39</f>
        <v>5</v>
      </c>
      <c r="W37" s="259">
        <f>'SUB. EN'!O39</f>
        <v>5</v>
      </c>
      <c r="X37" s="259">
        <f>'SUB. EN'!U39</f>
        <v>5</v>
      </c>
      <c r="Y37" s="259">
        <f>'SUB. EN'!AA39</f>
        <v>5</v>
      </c>
      <c r="Z37" s="259">
        <f>'SUB. EN'!AG39</f>
        <v>5</v>
      </c>
      <c r="AA37" s="259">
        <f>'SUB. EN'!AM39</f>
        <v>5</v>
      </c>
      <c r="AB37" s="257">
        <f>'Pre-Board Exam'!D39</f>
        <v>0</v>
      </c>
      <c r="AC37" s="257">
        <f>'Pre-Board Exam'!E39</f>
        <v>0</v>
      </c>
      <c r="AD37" s="257" t="e">
        <f>'Pre-Board Exam'!#REF!</f>
        <v>#REF!</v>
      </c>
      <c r="AE37" s="257">
        <f>'Pre-Board Exam'!F39</f>
        <v>0</v>
      </c>
      <c r="AF37" s="257">
        <f>'Pre-Board Exam'!G39</f>
        <v>0</v>
      </c>
      <c r="AG37" s="257">
        <f>'Pre-Board Exam'!H39</f>
        <v>0</v>
      </c>
      <c r="AH37" s="259">
        <f t="shared" si="29"/>
        <v>13.333333333333334</v>
      </c>
      <c r="AI37" s="259">
        <f t="shared" si="30"/>
        <v>13.333333333333334</v>
      </c>
      <c r="AJ37" s="259" t="e">
        <f t="shared" si="31"/>
        <v>#REF!</v>
      </c>
      <c r="AK37" s="259">
        <f t="shared" si="32"/>
        <v>13.333333333333334</v>
      </c>
      <c r="AL37" s="259">
        <f t="shared" si="33"/>
        <v>13.333333333333334</v>
      </c>
      <c r="AM37" s="259">
        <f t="shared" si="34"/>
        <v>13.333333333333334</v>
      </c>
      <c r="AN37" s="259" t="e">
        <f t="shared" si="15"/>
        <v>#REF!</v>
      </c>
      <c r="AO37" s="257" t="str">
        <f t="shared" si="1"/>
        <v/>
      </c>
      <c r="AP37" s="257" t="str">
        <f t="shared" si="2"/>
        <v>E</v>
      </c>
      <c r="AQ37" s="257" t="str">
        <f t="shared" si="3"/>
        <v>E</v>
      </c>
      <c r="AR37" s="257" t="e">
        <f t="shared" si="4"/>
        <v>#REF!</v>
      </c>
      <c r="AS37" s="257" t="str">
        <f t="shared" si="5"/>
        <v>E</v>
      </c>
      <c r="AT37" s="257" t="str">
        <f t="shared" si="6"/>
        <v>E</v>
      </c>
      <c r="AU37" s="257" t="str">
        <f t="shared" si="7"/>
        <v>E</v>
      </c>
      <c r="AV37" s="257" t="str">
        <f t="shared" si="16"/>
        <v>P</v>
      </c>
      <c r="AW37" s="257" t="str">
        <f t="shared" si="17"/>
        <v>P</v>
      </c>
      <c r="AX37" s="257" t="str">
        <f t="shared" si="18"/>
        <v>P</v>
      </c>
      <c r="AY37" s="257" t="str">
        <f t="shared" si="19"/>
        <v>P</v>
      </c>
      <c r="AZ37" s="257" t="str">
        <f t="shared" si="20"/>
        <v>P</v>
      </c>
      <c r="BA37" s="257" t="str">
        <f t="shared" si="21"/>
        <v>P</v>
      </c>
      <c r="BB37" s="257" t="str">
        <f t="shared" si="22"/>
        <v>F</v>
      </c>
      <c r="BC37" s="257" t="str">
        <f t="shared" si="23"/>
        <v>F</v>
      </c>
      <c r="BD37" s="257" t="e">
        <f t="shared" si="24"/>
        <v>#REF!</v>
      </c>
      <c r="BE37" s="257" t="str">
        <f t="shared" si="25"/>
        <v>F</v>
      </c>
      <c r="BF37" s="257" t="str">
        <f t="shared" si="26"/>
        <v>F</v>
      </c>
      <c r="BG37" s="257" t="str">
        <f t="shared" si="27"/>
        <v>F</v>
      </c>
      <c r="BH37" s="257" t="e">
        <f t="shared" si="28"/>
        <v>#REF!</v>
      </c>
    </row>
    <row r="38" spans="1:60" s="255" customFormat="1" ht="15.6" customHeight="1" x14ac:dyDescent="0.3">
      <c r="A38" s="257">
        <f>'Pre-Board Exam'!A40</f>
        <v>35</v>
      </c>
      <c r="B38" s="257" t="str">
        <f>'Pre-Board Exam'!B40</f>
        <v/>
      </c>
      <c r="C38" s="258" t="str">
        <f>'Pre-Board Exam'!C40</f>
        <v/>
      </c>
      <c r="D38" s="296" t="str">
        <f>IFERROR(SUM(LARGE((PWT!D40,PWT!J40,PWT!P40),1),LARGE((PWT!D40,PWT!J40,PWT!P40),2))/20,"")</f>
        <v/>
      </c>
      <c r="E38" s="296" t="str">
        <f>IFERROR(SUM(LARGE((PWT!E40,PWT!K40,PWT!Q40),1),LARGE((PWT!E40,PWT!K40,PWT!Q40),2))/20,"")</f>
        <v/>
      </c>
      <c r="F38" s="296" t="str">
        <f>IFERROR(SUM(LARGE((PWT!#REF!,PWT!#REF!,PWT!#REF!),1),LARGE((PWT!#REF!,PWT!#REF!,PWT!#REF!),2))/20,"")</f>
        <v/>
      </c>
      <c r="G38" s="296" t="str">
        <f>IFERROR(SUM(LARGE((PWT!F40,PWT!L40,PWT!R40),1),LARGE((PWT!F40,PWT!L40,PWT!R40),2))/20,"")</f>
        <v/>
      </c>
      <c r="H38" s="296" t="str">
        <f>IFERROR(SUM(LARGE((PWT!G40,PWT!M40,PWT!S40),1),LARGE((PWT!G40,PWT!M40,PWT!S40),2))/20,"")</f>
        <v/>
      </c>
      <c r="I38" s="296" t="str">
        <f>IFERROR(SUM(LARGE((PWT!H40,PWT!N40,PWT!T40),1),LARGE((PWT!H40,PWT!N40,PWT!T40),2))/20,"")</f>
        <v/>
      </c>
      <c r="J38" s="296">
        <f>IF(ISNUMBER(Assignment!G40),(Assignment!G40)/6,"")</f>
        <v>5</v>
      </c>
      <c r="K38" s="296">
        <f>IF(ISNUMBER(Assignment!K40),(Assignment!K40)/6,"")</f>
        <v>5</v>
      </c>
      <c r="L38" s="296">
        <f>IF(ISNUMBER(Assignment!O40),(Assignment!O40)/6,"")</f>
        <v>5</v>
      </c>
      <c r="M38" s="296">
        <f>IF(ISNUMBER(Assignment!S40),(Assignment!S40)/6,"")</f>
        <v>5</v>
      </c>
      <c r="N38" s="296">
        <f>IF(ISNUMBER(Assignment!W40),(Assignment!W40)/6,"")</f>
        <v>5</v>
      </c>
      <c r="O38" s="296">
        <f>IF(ISNUMBER(Assignment!AA40),(Assignment!AA40)/6,"")</f>
        <v>5</v>
      </c>
      <c r="P38" s="257">
        <f>IFERROR(SUM(LARGE((Portfolio!G40,Portfolio!K40,Portfolio!O40),1),LARGE((Portfolio!G40,Portfolio!K40,Portfolio!O40),2))/6,"")</f>
        <v>3.3333333333333335</v>
      </c>
      <c r="Q38" s="257">
        <f>IFERROR(SUM(LARGE((Portfolio!S40,Portfolio!W40,Portfolio!AA40),1),LARGE((Portfolio!S40,Portfolio!W40,Portfolio!AA40),2))/6,"")</f>
        <v>3.3333333333333335</v>
      </c>
      <c r="R38" s="257">
        <f>IFERROR(SUM(LARGE((Portfolio!AE40,Portfolio!AI40,Portfolio!AM40),1),LARGE((Portfolio!AE40,Portfolio!AI40,Portfolio!AM40),2))/6,"")</f>
        <v>3.3333333333333335</v>
      </c>
      <c r="S38" s="257">
        <f>IFERROR(SUM(LARGE((Portfolio!AQ40,Portfolio!AU40,Portfolio!AY40),1),LARGE((Portfolio!AQ40,Portfolio!AU40,Portfolio!AY40),2))/6,"")</f>
        <v>3.3333333333333335</v>
      </c>
      <c r="T38" s="257">
        <f>IFERROR(SUM(LARGE((Portfolio!BC40,Portfolio!BG40,Portfolio!BK40),1),LARGE((Portfolio!BC40,Portfolio!BG40,Portfolio!BK40),2))/6,"")</f>
        <v>3.3333333333333335</v>
      </c>
      <c r="U38" s="257">
        <f>IFERROR(SUM(LARGE((Portfolio!BO40,Portfolio!BS40,Portfolio!BW40),1),LARGE((Portfolio!BO40,Portfolio!BS40,Portfolio!BW40),2))/6,"")</f>
        <v>3.3333333333333335</v>
      </c>
      <c r="V38" s="259">
        <f>'SUB. EN'!I40</f>
        <v>5</v>
      </c>
      <c r="W38" s="259">
        <f>'SUB. EN'!O40</f>
        <v>5</v>
      </c>
      <c r="X38" s="259">
        <f>'SUB. EN'!U40</f>
        <v>5</v>
      </c>
      <c r="Y38" s="259">
        <f>'SUB. EN'!AA40</f>
        <v>5</v>
      </c>
      <c r="Z38" s="259">
        <f>'SUB. EN'!AG40</f>
        <v>5</v>
      </c>
      <c r="AA38" s="259">
        <f>'SUB. EN'!AM40</f>
        <v>5</v>
      </c>
      <c r="AB38" s="257">
        <f>'Pre-Board Exam'!D40</f>
        <v>0</v>
      </c>
      <c r="AC38" s="257">
        <f>'Pre-Board Exam'!E40</f>
        <v>0</v>
      </c>
      <c r="AD38" s="257" t="e">
        <f>'Pre-Board Exam'!#REF!</f>
        <v>#REF!</v>
      </c>
      <c r="AE38" s="257">
        <f>'Pre-Board Exam'!F40</f>
        <v>0</v>
      </c>
      <c r="AF38" s="257">
        <f>'Pre-Board Exam'!G40</f>
        <v>0</v>
      </c>
      <c r="AG38" s="257">
        <f>'Pre-Board Exam'!H40</f>
        <v>0</v>
      </c>
      <c r="AH38" s="259">
        <f t="shared" si="29"/>
        <v>13.333333333333334</v>
      </c>
      <c r="AI38" s="259">
        <f t="shared" si="30"/>
        <v>13.333333333333334</v>
      </c>
      <c r="AJ38" s="259" t="e">
        <f t="shared" si="31"/>
        <v>#REF!</v>
      </c>
      <c r="AK38" s="259">
        <f t="shared" si="32"/>
        <v>13.333333333333334</v>
      </c>
      <c r="AL38" s="259">
        <f t="shared" si="33"/>
        <v>13.333333333333334</v>
      </c>
      <c r="AM38" s="259">
        <f t="shared" si="34"/>
        <v>13.333333333333334</v>
      </c>
      <c r="AN38" s="259" t="e">
        <f t="shared" si="15"/>
        <v>#REF!</v>
      </c>
      <c r="AO38" s="257" t="str">
        <f t="shared" si="1"/>
        <v/>
      </c>
      <c r="AP38" s="257" t="str">
        <f t="shared" si="2"/>
        <v>E</v>
      </c>
      <c r="AQ38" s="257" t="str">
        <f t="shared" si="3"/>
        <v>E</v>
      </c>
      <c r="AR38" s="257" t="e">
        <f t="shared" si="4"/>
        <v>#REF!</v>
      </c>
      <c r="AS38" s="257" t="str">
        <f t="shared" si="5"/>
        <v>E</v>
      </c>
      <c r="AT38" s="257" t="str">
        <f t="shared" si="6"/>
        <v>E</v>
      </c>
      <c r="AU38" s="257" t="str">
        <f t="shared" si="7"/>
        <v>E</v>
      </c>
      <c r="AV38" s="257" t="str">
        <f t="shared" si="16"/>
        <v>P</v>
      </c>
      <c r="AW38" s="257" t="str">
        <f t="shared" si="17"/>
        <v>P</v>
      </c>
      <c r="AX38" s="257" t="str">
        <f t="shared" si="18"/>
        <v>P</v>
      </c>
      <c r="AY38" s="257" t="str">
        <f t="shared" si="19"/>
        <v>P</v>
      </c>
      <c r="AZ38" s="257" t="str">
        <f t="shared" si="20"/>
        <v>P</v>
      </c>
      <c r="BA38" s="257" t="str">
        <f t="shared" si="21"/>
        <v>P</v>
      </c>
      <c r="BB38" s="257" t="str">
        <f t="shared" si="22"/>
        <v>F</v>
      </c>
      <c r="BC38" s="257" t="str">
        <f t="shared" si="23"/>
        <v>F</v>
      </c>
      <c r="BD38" s="257" t="e">
        <f t="shared" si="24"/>
        <v>#REF!</v>
      </c>
      <c r="BE38" s="257" t="str">
        <f t="shared" si="25"/>
        <v>F</v>
      </c>
      <c r="BF38" s="257" t="str">
        <f t="shared" si="26"/>
        <v>F</v>
      </c>
      <c r="BG38" s="257" t="str">
        <f t="shared" si="27"/>
        <v>F</v>
      </c>
      <c r="BH38" s="257" t="e">
        <f t="shared" si="28"/>
        <v>#REF!</v>
      </c>
    </row>
    <row r="39" spans="1:60" s="255" customFormat="1" ht="15.6" customHeight="1" x14ac:dyDescent="0.3">
      <c r="A39" s="257">
        <f>'Pre-Board Exam'!A41</f>
        <v>36</v>
      </c>
      <c r="B39" s="257" t="str">
        <f>'Pre-Board Exam'!B41</f>
        <v/>
      </c>
      <c r="C39" s="258" t="str">
        <f>'Pre-Board Exam'!C41</f>
        <v/>
      </c>
      <c r="D39" s="296" t="str">
        <f>IFERROR(SUM(LARGE((PWT!D41,PWT!J41,PWT!P41),1),LARGE((PWT!D41,PWT!J41,PWT!P41),2))/20,"")</f>
        <v/>
      </c>
      <c r="E39" s="296" t="str">
        <f>IFERROR(SUM(LARGE((PWT!E41,PWT!K41,PWT!Q41),1),LARGE((PWT!E41,PWT!K41,PWT!Q41),2))/20,"")</f>
        <v/>
      </c>
      <c r="F39" s="296" t="str">
        <f>IFERROR(SUM(LARGE((PWT!#REF!,PWT!#REF!,PWT!#REF!),1),LARGE((PWT!#REF!,PWT!#REF!,PWT!#REF!),2))/20,"")</f>
        <v/>
      </c>
      <c r="G39" s="296" t="str">
        <f>IFERROR(SUM(LARGE((PWT!F41,PWT!L41,PWT!R41),1),LARGE((PWT!F41,PWT!L41,PWT!R41),2))/20,"")</f>
        <v/>
      </c>
      <c r="H39" s="296" t="str">
        <f>IFERROR(SUM(LARGE((PWT!G41,PWT!M41,PWT!S41),1),LARGE((PWT!G41,PWT!M41,PWT!S41),2))/20,"")</f>
        <v/>
      </c>
      <c r="I39" s="296" t="str">
        <f>IFERROR(SUM(LARGE((PWT!H41,PWT!N41,PWT!T41),1),LARGE((PWT!H41,PWT!N41,PWT!T41),2))/20,"")</f>
        <v/>
      </c>
      <c r="J39" s="296">
        <f>IF(ISNUMBER(Assignment!G41),(Assignment!G41)/6,"")</f>
        <v>5</v>
      </c>
      <c r="K39" s="296">
        <f>IF(ISNUMBER(Assignment!K41),(Assignment!K41)/6,"")</f>
        <v>5</v>
      </c>
      <c r="L39" s="296">
        <f>IF(ISNUMBER(Assignment!O41),(Assignment!O41)/6,"")</f>
        <v>5</v>
      </c>
      <c r="M39" s="296">
        <f>IF(ISNUMBER(Assignment!S41),(Assignment!S41)/6,"")</f>
        <v>5</v>
      </c>
      <c r="N39" s="296">
        <f>IF(ISNUMBER(Assignment!W41),(Assignment!W41)/6,"")</f>
        <v>5</v>
      </c>
      <c r="O39" s="296">
        <f>IF(ISNUMBER(Assignment!AA41),(Assignment!AA41)/6,"")</f>
        <v>5</v>
      </c>
      <c r="P39" s="257" t="str">
        <f>IFERROR(SUM(LARGE((Portfolio!G41,Portfolio!K41,Portfolio!O41),1),LARGE((Portfolio!G41,Portfolio!K41,Portfolio!O41),2))/6,"")</f>
        <v/>
      </c>
      <c r="Q39" s="257" t="str">
        <f>IFERROR(SUM(LARGE((Portfolio!S41,Portfolio!W41,Portfolio!AA41),1),LARGE((Portfolio!S41,Portfolio!W41,Portfolio!AA41),2))/6,"")</f>
        <v/>
      </c>
      <c r="R39" s="257" t="str">
        <f>IFERROR(SUM(LARGE((Portfolio!AE41,Portfolio!AI41,Portfolio!AM41),1),LARGE((Portfolio!AE41,Portfolio!AI41,Portfolio!AM41),2))/6,"")</f>
        <v/>
      </c>
      <c r="S39" s="257" t="str">
        <f>IFERROR(SUM(LARGE((Portfolio!AQ41,Portfolio!AU41,Portfolio!AY41),1),LARGE((Portfolio!AQ41,Portfolio!AU41,Portfolio!AY41),2))/6,"")</f>
        <v/>
      </c>
      <c r="T39" s="257" t="str">
        <f>IFERROR(SUM(LARGE((Portfolio!BC41,Portfolio!BG41,Portfolio!BK41),1),LARGE((Portfolio!BC41,Portfolio!BG41,Portfolio!BK41),2))/6,"")</f>
        <v/>
      </c>
      <c r="U39" s="257" t="str">
        <f>IFERROR(SUM(LARGE((Portfolio!BO41,Portfolio!BS41,Portfolio!BW41),1),LARGE((Portfolio!BO41,Portfolio!BS41,Portfolio!BW41),2))/6,"")</f>
        <v/>
      </c>
      <c r="V39" s="259">
        <f>'SUB. EN'!I41</f>
        <v>5</v>
      </c>
      <c r="W39" s="259">
        <f>'SUB. EN'!O41</f>
        <v>5</v>
      </c>
      <c r="X39" s="259">
        <f>'SUB. EN'!U41</f>
        <v>5</v>
      </c>
      <c r="Y39" s="259">
        <f>'SUB. EN'!AA41</f>
        <v>5</v>
      </c>
      <c r="Z39" s="259">
        <f>'SUB. EN'!AG41</f>
        <v>5</v>
      </c>
      <c r="AA39" s="259">
        <f>'SUB. EN'!AM41</f>
        <v>5</v>
      </c>
      <c r="AB39" s="257">
        <f>'Pre-Board Exam'!D41</f>
        <v>0</v>
      </c>
      <c r="AC39" s="257">
        <f>'Pre-Board Exam'!E41</f>
        <v>0</v>
      </c>
      <c r="AD39" s="257" t="e">
        <f>'Pre-Board Exam'!#REF!</f>
        <v>#REF!</v>
      </c>
      <c r="AE39" s="257">
        <f>'Pre-Board Exam'!F41</f>
        <v>0</v>
      </c>
      <c r="AF39" s="257">
        <f>'Pre-Board Exam'!G41</f>
        <v>0</v>
      </c>
      <c r="AG39" s="257">
        <f>'Pre-Board Exam'!H41</f>
        <v>0</v>
      </c>
      <c r="AH39" s="259">
        <f t="shared" si="29"/>
        <v>10</v>
      </c>
      <c r="AI39" s="259">
        <f t="shared" si="30"/>
        <v>10</v>
      </c>
      <c r="AJ39" s="259" t="e">
        <f t="shared" si="31"/>
        <v>#REF!</v>
      </c>
      <c r="AK39" s="259">
        <f t="shared" si="32"/>
        <v>10</v>
      </c>
      <c r="AL39" s="259">
        <f t="shared" si="33"/>
        <v>10</v>
      </c>
      <c r="AM39" s="259">
        <f t="shared" si="34"/>
        <v>10</v>
      </c>
      <c r="AN39" s="259" t="e">
        <f t="shared" si="15"/>
        <v>#REF!</v>
      </c>
      <c r="AO39" s="257" t="str">
        <f t="shared" si="1"/>
        <v/>
      </c>
      <c r="AP39" s="257" t="str">
        <f t="shared" si="2"/>
        <v>E</v>
      </c>
      <c r="AQ39" s="257" t="str">
        <f t="shared" si="3"/>
        <v>E</v>
      </c>
      <c r="AR39" s="257" t="e">
        <f t="shared" si="4"/>
        <v>#REF!</v>
      </c>
      <c r="AS39" s="257" t="str">
        <f t="shared" si="5"/>
        <v>E</v>
      </c>
      <c r="AT39" s="257" t="str">
        <f t="shared" si="6"/>
        <v>E</v>
      </c>
      <c r="AU39" s="257" t="str">
        <f t="shared" si="7"/>
        <v>E</v>
      </c>
      <c r="AV39" s="257" t="str">
        <f t="shared" si="16"/>
        <v>F</v>
      </c>
      <c r="AW39" s="257" t="str">
        <f t="shared" si="17"/>
        <v>F</v>
      </c>
      <c r="AX39" s="257" t="str">
        <f t="shared" si="18"/>
        <v>F</v>
      </c>
      <c r="AY39" s="257" t="str">
        <f t="shared" si="19"/>
        <v>F</v>
      </c>
      <c r="AZ39" s="257" t="str">
        <f t="shared" si="20"/>
        <v>F</v>
      </c>
      <c r="BA39" s="257" t="str">
        <f t="shared" si="21"/>
        <v>F</v>
      </c>
      <c r="BB39" s="257" t="str">
        <f t="shared" si="22"/>
        <v>F</v>
      </c>
      <c r="BC39" s="257" t="str">
        <f t="shared" si="23"/>
        <v>F</v>
      </c>
      <c r="BD39" s="257" t="e">
        <f t="shared" si="24"/>
        <v>#REF!</v>
      </c>
      <c r="BE39" s="257" t="str">
        <f t="shared" si="25"/>
        <v>F</v>
      </c>
      <c r="BF39" s="257" t="str">
        <f t="shared" si="26"/>
        <v>F</v>
      </c>
      <c r="BG39" s="257" t="str">
        <f t="shared" si="27"/>
        <v>F</v>
      </c>
      <c r="BH39" s="257" t="e">
        <f t="shared" si="28"/>
        <v>#REF!</v>
      </c>
    </row>
    <row r="40" spans="1:60" s="255" customFormat="1" ht="15.6" customHeight="1" x14ac:dyDescent="0.3">
      <c r="A40" s="257">
        <f>'Pre-Board Exam'!A42</f>
        <v>37</v>
      </c>
      <c r="B40" s="257" t="str">
        <f>'Pre-Board Exam'!B42</f>
        <v/>
      </c>
      <c r="C40" s="258" t="str">
        <f>'Pre-Board Exam'!C42</f>
        <v/>
      </c>
      <c r="D40" s="296" t="str">
        <f>IFERROR(SUM(LARGE((PWT!D42,PWT!J42,PWT!P42),1),LARGE((PWT!D42,PWT!J42,PWT!P42),2))/20,"")</f>
        <v/>
      </c>
      <c r="E40" s="296" t="str">
        <f>IFERROR(SUM(LARGE((PWT!E42,PWT!K42,PWT!Q42),1),LARGE((PWT!E42,PWT!K42,PWT!Q42),2))/20,"")</f>
        <v/>
      </c>
      <c r="F40" s="296" t="str">
        <f>IFERROR(SUM(LARGE((PWT!#REF!,PWT!#REF!,PWT!#REF!),1),LARGE((PWT!#REF!,PWT!#REF!,PWT!#REF!),2))/20,"")</f>
        <v/>
      </c>
      <c r="G40" s="296" t="str">
        <f>IFERROR(SUM(LARGE((PWT!F42,PWT!L42,PWT!R42),1),LARGE((PWT!F42,PWT!L42,PWT!R42),2))/20,"")</f>
        <v/>
      </c>
      <c r="H40" s="296" t="str">
        <f>IFERROR(SUM(LARGE((PWT!G42,PWT!M42,PWT!S42),1),LARGE((PWT!G42,PWT!M42,PWT!S42),2))/20,"")</f>
        <v/>
      </c>
      <c r="I40" s="296" t="str">
        <f>IFERROR(SUM(LARGE((PWT!H42,PWT!N42,PWT!T42),1),LARGE((PWT!H42,PWT!N42,PWT!T42),2))/20,"")</f>
        <v/>
      </c>
      <c r="J40" s="296">
        <f>IF(ISNUMBER(Assignment!G42),(Assignment!G42)/6,"")</f>
        <v>5</v>
      </c>
      <c r="K40" s="296">
        <f>IF(ISNUMBER(Assignment!K42),(Assignment!K42)/6,"")</f>
        <v>5</v>
      </c>
      <c r="L40" s="296">
        <f>IF(ISNUMBER(Assignment!O42),(Assignment!O42)/6,"")</f>
        <v>5</v>
      </c>
      <c r="M40" s="296">
        <f>IF(ISNUMBER(Assignment!S42),(Assignment!S42)/6,"")</f>
        <v>5</v>
      </c>
      <c r="N40" s="296">
        <f>IF(ISNUMBER(Assignment!W42),(Assignment!W42)/6,"")</f>
        <v>5</v>
      </c>
      <c r="O40" s="296">
        <f>IF(ISNUMBER(Assignment!AA42),(Assignment!AA42)/6,"")</f>
        <v>5</v>
      </c>
      <c r="P40" s="257">
        <f>IFERROR(SUM(LARGE((Portfolio!G42,Portfolio!K42,Portfolio!O42),1),LARGE((Portfolio!G42,Portfolio!K42,Portfolio!O42),2))/6,"")</f>
        <v>3.3333333333333335</v>
      </c>
      <c r="Q40" s="257">
        <f>IFERROR(SUM(LARGE((Portfolio!S42,Portfolio!W42,Portfolio!AA42),1),LARGE((Portfolio!S42,Portfolio!W42,Portfolio!AA42),2))/6,"")</f>
        <v>3.3333333333333335</v>
      </c>
      <c r="R40" s="257">
        <f>IFERROR(SUM(LARGE((Portfolio!AE42,Portfolio!AI42,Portfolio!AM42),1),LARGE((Portfolio!AE42,Portfolio!AI42,Portfolio!AM42),2))/6,"")</f>
        <v>3.3333333333333335</v>
      </c>
      <c r="S40" s="257">
        <f>IFERROR(SUM(LARGE((Portfolio!AQ42,Portfolio!AU42,Portfolio!AY42),1),LARGE((Portfolio!AQ42,Portfolio!AU42,Portfolio!AY42),2))/6,"")</f>
        <v>3.3333333333333335</v>
      </c>
      <c r="T40" s="257">
        <f>IFERROR(SUM(LARGE((Portfolio!BC42,Portfolio!BG42,Portfolio!BK42),1),LARGE((Portfolio!BC42,Portfolio!BG42,Portfolio!BK42),2))/6,"")</f>
        <v>3.3333333333333335</v>
      </c>
      <c r="U40" s="257">
        <f>IFERROR(SUM(LARGE((Portfolio!BO42,Portfolio!BS42,Portfolio!BW42),1),LARGE((Portfolio!BO42,Portfolio!BS42,Portfolio!BW42),2))/6,"")</f>
        <v>3.3333333333333335</v>
      </c>
      <c r="V40" s="259">
        <f>'SUB. EN'!I42</f>
        <v>5</v>
      </c>
      <c r="W40" s="259">
        <f>'SUB. EN'!O42</f>
        <v>5</v>
      </c>
      <c r="X40" s="259">
        <f>'SUB. EN'!U42</f>
        <v>5</v>
      </c>
      <c r="Y40" s="259">
        <f>'SUB. EN'!AA42</f>
        <v>5</v>
      </c>
      <c r="Z40" s="259">
        <f>'SUB. EN'!AG42</f>
        <v>5</v>
      </c>
      <c r="AA40" s="259">
        <f>'SUB. EN'!AM42</f>
        <v>5</v>
      </c>
      <c r="AB40" s="257">
        <f>'Pre-Board Exam'!D42</f>
        <v>0</v>
      </c>
      <c r="AC40" s="257">
        <f>'Pre-Board Exam'!E42</f>
        <v>0</v>
      </c>
      <c r="AD40" s="257" t="e">
        <f>'Pre-Board Exam'!#REF!</f>
        <v>#REF!</v>
      </c>
      <c r="AE40" s="257">
        <f>'Pre-Board Exam'!F42</f>
        <v>0</v>
      </c>
      <c r="AF40" s="257">
        <f>'Pre-Board Exam'!G42</f>
        <v>0</v>
      </c>
      <c r="AG40" s="257">
        <f>'Pre-Board Exam'!H42</f>
        <v>0</v>
      </c>
      <c r="AH40" s="259">
        <f t="shared" si="29"/>
        <v>13.333333333333334</v>
      </c>
      <c r="AI40" s="259">
        <f t="shared" si="30"/>
        <v>13.333333333333334</v>
      </c>
      <c r="AJ40" s="259" t="e">
        <f t="shared" si="31"/>
        <v>#REF!</v>
      </c>
      <c r="AK40" s="259">
        <f t="shared" si="32"/>
        <v>13.333333333333334</v>
      </c>
      <c r="AL40" s="259">
        <f t="shared" si="33"/>
        <v>13.333333333333334</v>
      </c>
      <c r="AM40" s="259">
        <f t="shared" si="34"/>
        <v>13.333333333333334</v>
      </c>
      <c r="AN40" s="259" t="e">
        <f t="shared" si="15"/>
        <v>#REF!</v>
      </c>
      <c r="AO40" s="257" t="str">
        <f t="shared" si="1"/>
        <v/>
      </c>
      <c r="AP40" s="257" t="str">
        <f t="shared" si="2"/>
        <v>E</v>
      </c>
      <c r="AQ40" s="257" t="str">
        <f t="shared" si="3"/>
        <v>E</v>
      </c>
      <c r="AR40" s="257" t="e">
        <f t="shared" si="4"/>
        <v>#REF!</v>
      </c>
      <c r="AS40" s="257" t="str">
        <f t="shared" si="5"/>
        <v>E</v>
      </c>
      <c r="AT40" s="257" t="str">
        <f t="shared" si="6"/>
        <v>E</v>
      </c>
      <c r="AU40" s="257" t="str">
        <f t="shared" si="7"/>
        <v>E</v>
      </c>
      <c r="AV40" s="257" t="str">
        <f t="shared" si="16"/>
        <v>P</v>
      </c>
      <c r="AW40" s="257" t="str">
        <f t="shared" si="17"/>
        <v>P</v>
      </c>
      <c r="AX40" s="257" t="str">
        <f t="shared" si="18"/>
        <v>P</v>
      </c>
      <c r="AY40" s="257" t="str">
        <f t="shared" si="19"/>
        <v>P</v>
      </c>
      <c r="AZ40" s="257" t="str">
        <f t="shared" si="20"/>
        <v>P</v>
      </c>
      <c r="BA40" s="257" t="str">
        <f t="shared" si="21"/>
        <v>P</v>
      </c>
      <c r="BB40" s="257" t="str">
        <f t="shared" si="22"/>
        <v>F</v>
      </c>
      <c r="BC40" s="257" t="str">
        <f t="shared" si="23"/>
        <v>F</v>
      </c>
      <c r="BD40" s="257" t="e">
        <f t="shared" si="24"/>
        <v>#REF!</v>
      </c>
      <c r="BE40" s="257" t="str">
        <f t="shared" si="25"/>
        <v>F</v>
      </c>
      <c r="BF40" s="257" t="str">
        <f t="shared" si="26"/>
        <v>F</v>
      </c>
      <c r="BG40" s="257" t="str">
        <f t="shared" si="27"/>
        <v>F</v>
      </c>
      <c r="BH40" s="257" t="e">
        <f t="shared" si="28"/>
        <v>#REF!</v>
      </c>
    </row>
    <row r="41" spans="1:60" s="255" customFormat="1" ht="15.6" customHeight="1" x14ac:dyDescent="0.3">
      <c r="A41" s="257">
        <f>'Pre-Board Exam'!A43</f>
        <v>38</v>
      </c>
      <c r="B41" s="257" t="str">
        <f>'Pre-Board Exam'!B43</f>
        <v/>
      </c>
      <c r="C41" s="258" t="str">
        <f>'Pre-Board Exam'!C43</f>
        <v/>
      </c>
      <c r="D41" s="296" t="str">
        <f>IFERROR(SUM(LARGE((PWT!D43,PWT!J43,PWT!P43),1),LARGE((PWT!D43,PWT!J43,PWT!P43),2))/20,"")</f>
        <v/>
      </c>
      <c r="E41" s="296" t="str">
        <f>IFERROR(SUM(LARGE((PWT!E43,PWT!K43,PWT!Q43),1),LARGE((PWT!E43,PWT!K43,PWT!Q43),2))/20,"")</f>
        <v/>
      </c>
      <c r="F41" s="296" t="str">
        <f>IFERROR(SUM(LARGE((PWT!#REF!,PWT!#REF!,PWT!#REF!),1),LARGE((PWT!#REF!,PWT!#REF!,PWT!#REF!),2))/20,"")</f>
        <v/>
      </c>
      <c r="G41" s="296" t="str">
        <f>IFERROR(SUM(LARGE((PWT!F43,PWT!L43,PWT!R43),1),LARGE((PWT!F43,PWT!L43,PWT!R43),2))/20,"")</f>
        <v/>
      </c>
      <c r="H41" s="296" t="str">
        <f>IFERROR(SUM(LARGE((PWT!G43,PWT!M43,PWT!S43),1),LARGE((PWT!G43,PWT!M43,PWT!S43),2))/20,"")</f>
        <v/>
      </c>
      <c r="I41" s="296" t="str">
        <f>IFERROR(SUM(LARGE((PWT!H43,PWT!N43,PWT!T43),1),LARGE((PWT!H43,PWT!N43,PWT!T43),2))/20,"")</f>
        <v/>
      </c>
      <c r="J41" s="296">
        <f>IF(ISNUMBER(Assignment!G43),(Assignment!G43)/6,"")</f>
        <v>5</v>
      </c>
      <c r="K41" s="296">
        <f>IF(ISNUMBER(Assignment!K43),(Assignment!K43)/6,"")</f>
        <v>5</v>
      </c>
      <c r="L41" s="296">
        <f>IF(ISNUMBER(Assignment!O43),(Assignment!O43)/6,"")</f>
        <v>5</v>
      </c>
      <c r="M41" s="296">
        <f>IF(ISNUMBER(Assignment!S43),(Assignment!S43)/6,"")</f>
        <v>5</v>
      </c>
      <c r="N41" s="296">
        <f>IF(ISNUMBER(Assignment!W43),(Assignment!W43)/6,"")</f>
        <v>5</v>
      </c>
      <c r="O41" s="296">
        <f>IF(ISNUMBER(Assignment!AA43),(Assignment!AA43)/6,"")</f>
        <v>5</v>
      </c>
      <c r="P41" s="257">
        <f>IFERROR(SUM(LARGE((Portfolio!G43,Portfolio!K43,Portfolio!O43),1),LARGE((Portfolio!G43,Portfolio!K43,Portfolio!O43),2))/6,"")</f>
        <v>3.3333333333333335</v>
      </c>
      <c r="Q41" s="257">
        <f>IFERROR(SUM(LARGE((Portfolio!S43,Portfolio!W43,Portfolio!AA43),1),LARGE((Portfolio!S43,Portfolio!W43,Portfolio!AA43),2))/6,"")</f>
        <v>3.3333333333333335</v>
      </c>
      <c r="R41" s="257">
        <f>IFERROR(SUM(LARGE((Portfolio!AE43,Portfolio!AI43,Portfolio!AM43),1),LARGE((Portfolio!AE43,Portfolio!AI43,Portfolio!AM43),2))/6,"")</f>
        <v>3.3333333333333335</v>
      </c>
      <c r="S41" s="257">
        <f>IFERROR(SUM(LARGE((Portfolio!AQ43,Portfolio!AU43,Portfolio!AY43),1),LARGE((Portfolio!AQ43,Portfolio!AU43,Portfolio!AY43),2))/6,"")</f>
        <v>3.3333333333333335</v>
      </c>
      <c r="T41" s="257">
        <f>IFERROR(SUM(LARGE((Portfolio!BC43,Portfolio!BG43,Portfolio!BK43),1),LARGE((Portfolio!BC43,Portfolio!BG43,Portfolio!BK43),2))/6,"")</f>
        <v>3.3333333333333335</v>
      </c>
      <c r="U41" s="257">
        <f>IFERROR(SUM(LARGE((Portfolio!BO43,Portfolio!BS43,Portfolio!BW43),1),LARGE((Portfolio!BO43,Portfolio!BS43,Portfolio!BW43),2))/6,"")</f>
        <v>3.3333333333333335</v>
      </c>
      <c r="V41" s="259">
        <f>'SUB. EN'!I43</f>
        <v>5</v>
      </c>
      <c r="W41" s="259">
        <f>'SUB. EN'!O43</f>
        <v>5</v>
      </c>
      <c r="X41" s="259">
        <f>'SUB. EN'!U43</f>
        <v>5</v>
      </c>
      <c r="Y41" s="259">
        <f>'SUB. EN'!AA43</f>
        <v>5</v>
      </c>
      <c r="Z41" s="259">
        <f>'SUB. EN'!AG43</f>
        <v>5</v>
      </c>
      <c r="AA41" s="259">
        <f>'SUB. EN'!AM43</f>
        <v>5</v>
      </c>
      <c r="AB41" s="257">
        <f>'Pre-Board Exam'!D43</f>
        <v>0</v>
      </c>
      <c r="AC41" s="257">
        <f>'Pre-Board Exam'!E43</f>
        <v>0</v>
      </c>
      <c r="AD41" s="257" t="e">
        <f>'Pre-Board Exam'!#REF!</f>
        <v>#REF!</v>
      </c>
      <c r="AE41" s="257">
        <f>'Pre-Board Exam'!F43</f>
        <v>0</v>
      </c>
      <c r="AF41" s="257">
        <f>'Pre-Board Exam'!G43</f>
        <v>0</v>
      </c>
      <c r="AG41" s="257">
        <f>'Pre-Board Exam'!H43</f>
        <v>0</v>
      </c>
      <c r="AH41" s="259">
        <f t="shared" si="29"/>
        <v>13.333333333333334</v>
      </c>
      <c r="AI41" s="259">
        <f t="shared" si="30"/>
        <v>13.333333333333334</v>
      </c>
      <c r="AJ41" s="259" t="e">
        <f t="shared" si="31"/>
        <v>#REF!</v>
      </c>
      <c r="AK41" s="259">
        <f t="shared" si="32"/>
        <v>13.333333333333334</v>
      </c>
      <c r="AL41" s="259">
        <f t="shared" si="33"/>
        <v>13.333333333333334</v>
      </c>
      <c r="AM41" s="259">
        <f t="shared" si="34"/>
        <v>13.333333333333334</v>
      </c>
      <c r="AN41" s="259" t="e">
        <f t="shared" si="15"/>
        <v>#REF!</v>
      </c>
      <c r="AO41" s="257" t="str">
        <f t="shared" si="1"/>
        <v/>
      </c>
      <c r="AP41" s="257" t="str">
        <f t="shared" si="2"/>
        <v>E</v>
      </c>
      <c r="AQ41" s="257" t="str">
        <f t="shared" si="3"/>
        <v>E</v>
      </c>
      <c r="AR41" s="257" t="e">
        <f t="shared" si="4"/>
        <v>#REF!</v>
      </c>
      <c r="AS41" s="257" t="str">
        <f t="shared" si="5"/>
        <v>E</v>
      </c>
      <c r="AT41" s="257" t="str">
        <f t="shared" si="6"/>
        <v>E</v>
      </c>
      <c r="AU41" s="257" t="str">
        <f t="shared" si="7"/>
        <v>E</v>
      </c>
      <c r="AV41" s="257" t="str">
        <f t="shared" si="16"/>
        <v>P</v>
      </c>
      <c r="AW41" s="257" t="str">
        <f t="shared" si="17"/>
        <v>P</v>
      </c>
      <c r="AX41" s="257" t="str">
        <f t="shared" si="18"/>
        <v>P</v>
      </c>
      <c r="AY41" s="257" t="str">
        <f t="shared" si="19"/>
        <v>P</v>
      </c>
      <c r="AZ41" s="257" t="str">
        <f t="shared" si="20"/>
        <v>P</v>
      </c>
      <c r="BA41" s="257" t="str">
        <f t="shared" si="21"/>
        <v>P</v>
      </c>
      <c r="BB41" s="257" t="str">
        <f t="shared" si="22"/>
        <v>F</v>
      </c>
      <c r="BC41" s="257" t="str">
        <f t="shared" si="23"/>
        <v>F</v>
      </c>
      <c r="BD41" s="257" t="e">
        <f t="shared" si="24"/>
        <v>#REF!</v>
      </c>
      <c r="BE41" s="257" t="str">
        <f t="shared" si="25"/>
        <v>F</v>
      </c>
      <c r="BF41" s="257" t="str">
        <f t="shared" si="26"/>
        <v>F</v>
      </c>
      <c r="BG41" s="257" t="str">
        <f t="shared" si="27"/>
        <v>F</v>
      </c>
      <c r="BH41" s="257" t="e">
        <f t="shared" si="28"/>
        <v>#REF!</v>
      </c>
    </row>
    <row r="42" spans="1:60" s="255" customFormat="1" ht="15.6" customHeight="1" x14ac:dyDescent="0.3">
      <c r="A42" s="257">
        <f>'Pre-Board Exam'!A44</f>
        <v>39</v>
      </c>
      <c r="B42" s="257" t="str">
        <f>'Pre-Board Exam'!B44</f>
        <v/>
      </c>
      <c r="C42" s="258" t="str">
        <f>'Pre-Board Exam'!C44</f>
        <v/>
      </c>
      <c r="D42" s="296" t="str">
        <f>IFERROR(SUM(LARGE((PWT!D44,PWT!J44,PWT!P44),1),LARGE((PWT!D44,PWT!J44,PWT!P44),2))/20,"")</f>
        <v/>
      </c>
      <c r="E42" s="296" t="str">
        <f>IFERROR(SUM(LARGE((PWT!E44,PWT!K44,PWT!Q44),1),LARGE((PWT!E44,PWT!K44,PWT!Q44),2))/20,"")</f>
        <v/>
      </c>
      <c r="F42" s="296" t="str">
        <f>IFERROR(SUM(LARGE((PWT!#REF!,PWT!#REF!,PWT!#REF!),1),LARGE((PWT!#REF!,PWT!#REF!,PWT!#REF!),2))/20,"")</f>
        <v/>
      </c>
      <c r="G42" s="296" t="str">
        <f>IFERROR(SUM(LARGE((PWT!F44,PWT!L44,PWT!R44),1),LARGE((PWT!F44,PWT!L44,PWT!R44),2))/20,"")</f>
        <v/>
      </c>
      <c r="H42" s="296" t="str">
        <f>IFERROR(SUM(LARGE((PWT!G44,PWT!M44,PWT!S44),1),LARGE((PWT!G44,PWT!M44,PWT!S44),2))/20,"")</f>
        <v/>
      </c>
      <c r="I42" s="296" t="str">
        <f>IFERROR(SUM(LARGE((PWT!H44,PWT!N44,PWT!T44),1),LARGE((PWT!H44,PWT!N44,PWT!T44),2))/20,"")</f>
        <v/>
      </c>
      <c r="J42" s="296" t="str">
        <f>IF(ISNUMBER(Assignment!G44),(Assignment!G44)/6,"")</f>
        <v/>
      </c>
      <c r="K42" s="296" t="str">
        <f>IF(ISNUMBER(Assignment!K44),(Assignment!K44)/6,"")</f>
        <v/>
      </c>
      <c r="L42" s="296" t="str">
        <f>IF(ISNUMBER(Assignment!O44),(Assignment!O44)/6,"")</f>
        <v/>
      </c>
      <c r="M42" s="296" t="str">
        <f>IF(ISNUMBER(Assignment!S44),(Assignment!S44)/6,"")</f>
        <v/>
      </c>
      <c r="N42" s="296" t="str">
        <f>IF(ISNUMBER(Assignment!W44),(Assignment!W44)/6,"")</f>
        <v/>
      </c>
      <c r="O42" s="296" t="str">
        <f>IF(ISNUMBER(Assignment!AA44),(Assignment!AA44)/6,"")</f>
        <v/>
      </c>
      <c r="P42" s="257" t="str">
        <f>IFERROR(SUM(LARGE((Portfolio!G44,Portfolio!K44,Portfolio!O44),1),LARGE((Portfolio!G44,Portfolio!K44,Portfolio!O44),2))/6,"")</f>
        <v/>
      </c>
      <c r="Q42" s="257" t="str">
        <f>IFERROR(SUM(LARGE((Portfolio!S44,Portfolio!W44,Portfolio!AA44),1),LARGE((Portfolio!S44,Portfolio!W44,Portfolio!AA44),2))/6,"")</f>
        <v/>
      </c>
      <c r="R42" s="257" t="str">
        <f>IFERROR(SUM(LARGE((Portfolio!AE44,Portfolio!AI44,Portfolio!AM44),1),LARGE((Portfolio!AE44,Portfolio!AI44,Portfolio!AM44),2))/6,"")</f>
        <v/>
      </c>
      <c r="S42" s="257" t="str">
        <f>IFERROR(SUM(LARGE((Portfolio!AQ44,Portfolio!AU44,Portfolio!AY44),1),LARGE((Portfolio!AQ44,Portfolio!AU44,Portfolio!AY44),2))/6,"")</f>
        <v/>
      </c>
      <c r="T42" s="257" t="str">
        <f>IFERROR(SUM(LARGE((Portfolio!BC44,Portfolio!BG44,Portfolio!BK44),1),LARGE((Portfolio!BC44,Portfolio!BG44,Portfolio!BK44),2))/6,"")</f>
        <v/>
      </c>
      <c r="U42" s="257" t="str">
        <f>IFERROR(SUM(LARGE((Portfolio!BO44,Portfolio!BS44,Portfolio!BW44),1),LARGE((Portfolio!BO44,Portfolio!BS44,Portfolio!BW44),2))/6,"")</f>
        <v/>
      </c>
      <c r="V42" s="259" t="str">
        <f>'SUB. EN'!I44</f>
        <v/>
      </c>
      <c r="W42" s="259" t="str">
        <f>'SUB. EN'!O44</f>
        <v/>
      </c>
      <c r="X42" s="259" t="str">
        <f>'SUB. EN'!U44</f>
        <v/>
      </c>
      <c r="Y42" s="259" t="str">
        <f>'SUB. EN'!AA44</f>
        <v/>
      </c>
      <c r="Z42" s="259" t="str">
        <f>'SUB. EN'!AG44</f>
        <v/>
      </c>
      <c r="AA42" s="259" t="str">
        <f>'SUB. EN'!AM44</f>
        <v/>
      </c>
      <c r="AB42" s="257">
        <f>'Pre-Board Exam'!D44</f>
        <v>0</v>
      </c>
      <c r="AC42" s="257">
        <f>'Pre-Board Exam'!E44</f>
        <v>0</v>
      </c>
      <c r="AD42" s="257" t="e">
        <f>'Pre-Board Exam'!#REF!</f>
        <v>#REF!</v>
      </c>
      <c r="AE42" s="257">
        <f>'Pre-Board Exam'!F44</f>
        <v>0</v>
      </c>
      <c r="AF42" s="257">
        <f>'Pre-Board Exam'!G44</f>
        <v>0</v>
      </c>
      <c r="AG42" s="257">
        <f>'Pre-Board Exam'!H44</f>
        <v>0</v>
      </c>
      <c r="AH42" s="259">
        <f t="shared" si="29"/>
        <v>0</v>
      </c>
      <c r="AI42" s="259">
        <f t="shared" si="30"/>
        <v>0</v>
      </c>
      <c r="AJ42" s="259" t="e">
        <f t="shared" si="31"/>
        <v>#REF!</v>
      </c>
      <c r="AK42" s="259">
        <f t="shared" si="32"/>
        <v>0</v>
      </c>
      <c r="AL42" s="259">
        <f t="shared" si="33"/>
        <v>0</v>
      </c>
      <c r="AM42" s="259">
        <f t="shared" si="34"/>
        <v>0</v>
      </c>
      <c r="AN42" s="259" t="e">
        <f t="shared" si="15"/>
        <v>#REF!</v>
      </c>
      <c r="AO42" s="257" t="str">
        <f t="shared" si="1"/>
        <v/>
      </c>
      <c r="AP42" s="257" t="str">
        <f t="shared" si="2"/>
        <v>E</v>
      </c>
      <c r="AQ42" s="257" t="str">
        <f t="shared" si="3"/>
        <v>E</v>
      </c>
      <c r="AR42" s="257" t="e">
        <f t="shared" si="4"/>
        <v>#REF!</v>
      </c>
      <c r="AS42" s="257" t="str">
        <f t="shared" si="5"/>
        <v>E</v>
      </c>
      <c r="AT42" s="257" t="str">
        <f t="shared" si="6"/>
        <v>E</v>
      </c>
      <c r="AU42" s="257" t="str">
        <f t="shared" si="7"/>
        <v>E</v>
      </c>
      <c r="AV42" s="257" t="str">
        <f t="shared" si="16"/>
        <v>F</v>
      </c>
      <c r="AW42" s="257" t="str">
        <f t="shared" si="17"/>
        <v>F</v>
      </c>
      <c r="AX42" s="257" t="str">
        <f t="shared" si="18"/>
        <v>F</v>
      </c>
      <c r="AY42" s="257" t="str">
        <f t="shared" si="19"/>
        <v>F</v>
      </c>
      <c r="AZ42" s="257" t="str">
        <f t="shared" si="20"/>
        <v>F</v>
      </c>
      <c r="BA42" s="257" t="str">
        <f t="shared" si="21"/>
        <v>F</v>
      </c>
      <c r="BB42" s="257" t="str">
        <f t="shared" si="22"/>
        <v>F</v>
      </c>
      <c r="BC42" s="257" t="str">
        <f t="shared" si="23"/>
        <v>F</v>
      </c>
      <c r="BD42" s="257" t="e">
        <f t="shared" si="24"/>
        <v>#REF!</v>
      </c>
      <c r="BE42" s="257" t="str">
        <f t="shared" si="25"/>
        <v>F</v>
      </c>
      <c r="BF42" s="257" t="str">
        <f t="shared" si="26"/>
        <v>F</v>
      </c>
      <c r="BG42" s="257" t="str">
        <f t="shared" si="27"/>
        <v>F</v>
      </c>
      <c r="BH42" s="257" t="e">
        <f t="shared" si="28"/>
        <v>#REF!</v>
      </c>
    </row>
    <row r="43" spans="1:60" s="255" customFormat="1" ht="15.6" customHeight="1" x14ac:dyDescent="0.3">
      <c r="A43" s="257">
        <f>'Pre-Board Exam'!A45</f>
        <v>40</v>
      </c>
      <c r="B43" s="257" t="str">
        <f>'Pre-Board Exam'!B45</f>
        <v/>
      </c>
      <c r="C43" s="258" t="str">
        <f>'Pre-Board Exam'!C45</f>
        <v/>
      </c>
      <c r="D43" s="296" t="str">
        <f>IFERROR(SUM(LARGE((PWT!D45,PWT!J45,PWT!P45),1),LARGE((PWT!D45,PWT!J45,PWT!P45),2))/20,"")</f>
        <v/>
      </c>
      <c r="E43" s="296" t="str">
        <f>IFERROR(SUM(LARGE((PWT!E45,PWT!K45,PWT!Q45),1),LARGE((PWT!E45,PWT!K45,PWT!Q45),2))/20,"")</f>
        <v/>
      </c>
      <c r="F43" s="296" t="str">
        <f>IFERROR(SUM(LARGE((PWT!#REF!,PWT!#REF!,PWT!#REF!),1),LARGE((PWT!#REF!,PWT!#REF!,PWT!#REF!),2))/20,"")</f>
        <v/>
      </c>
      <c r="G43" s="296" t="str">
        <f>IFERROR(SUM(LARGE((PWT!F45,PWT!L45,PWT!R45),1),LARGE((PWT!F45,PWT!L45,PWT!R45),2))/20,"")</f>
        <v/>
      </c>
      <c r="H43" s="296" t="str">
        <f>IFERROR(SUM(LARGE((PWT!G45,PWT!M45,PWT!S45),1),LARGE((PWT!G45,PWT!M45,PWT!S45),2))/20,"")</f>
        <v/>
      </c>
      <c r="I43" s="296" t="str">
        <f>IFERROR(SUM(LARGE((PWT!H45,PWT!N45,PWT!T45),1),LARGE((PWT!H45,PWT!N45,PWT!T45),2))/20,"")</f>
        <v/>
      </c>
      <c r="J43" s="296" t="str">
        <f>IF(ISNUMBER(Assignment!G45),(Assignment!G45)/6,"")</f>
        <v/>
      </c>
      <c r="K43" s="296" t="str">
        <f>IF(ISNUMBER(Assignment!K45),(Assignment!K45)/6,"")</f>
        <v/>
      </c>
      <c r="L43" s="296" t="str">
        <f>IF(ISNUMBER(Assignment!O45),(Assignment!O45)/6,"")</f>
        <v/>
      </c>
      <c r="M43" s="296" t="str">
        <f>IF(ISNUMBER(Assignment!S45),(Assignment!S45)/6,"")</f>
        <v/>
      </c>
      <c r="N43" s="296" t="str">
        <f>IF(ISNUMBER(Assignment!W45),(Assignment!W45)/6,"")</f>
        <v/>
      </c>
      <c r="O43" s="296" t="str">
        <f>IF(ISNUMBER(Assignment!AA45),(Assignment!AA45)/6,"")</f>
        <v/>
      </c>
      <c r="P43" s="257" t="str">
        <f>IFERROR(SUM(LARGE((Portfolio!G45,Portfolio!K45,Portfolio!O45),1),LARGE((Portfolio!G45,Portfolio!K45,Portfolio!O45),2))/6,"")</f>
        <v/>
      </c>
      <c r="Q43" s="257" t="str">
        <f>IFERROR(SUM(LARGE((Portfolio!S45,Portfolio!W45,Portfolio!AA45),1),LARGE((Portfolio!S45,Portfolio!W45,Portfolio!AA45),2))/6,"")</f>
        <v/>
      </c>
      <c r="R43" s="257" t="str">
        <f>IFERROR(SUM(LARGE((Portfolio!AE45,Portfolio!AI45,Portfolio!AM45),1),LARGE((Portfolio!AE45,Portfolio!AI45,Portfolio!AM45),2))/6,"")</f>
        <v/>
      </c>
      <c r="S43" s="257" t="str">
        <f>IFERROR(SUM(LARGE((Portfolio!AQ45,Portfolio!AU45,Portfolio!AY45),1),LARGE((Portfolio!AQ45,Portfolio!AU45,Portfolio!AY45),2))/6,"")</f>
        <v/>
      </c>
      <c r="T43" s="257" t="str">
        <f>IFERROR(SUM(LARGE((Portfolio!BC45,Portfolio!BG45,Portfolio!BK45),1),LARGE((Portfolio!BC45,Portfolio!BG45,Portfolio!BK45),2))/6,"")</f>
        <v/>
      </c>
      <c r="U43" s="257" t="str">
        <f>IFERROR(SUM(LARGE((Portfolio!BO45,Portfolio!BS45,Portfolio!BW45),1),LARGE((Portfolio!BO45,Portfolio!BS45,Portfolio!BW45),2))/6,"")</f>
        <v/>
      </c>
      <c r="V43" s="259" t="str">
        <f>'SUB. EN'!I45</f>
        <v/>
      </c>
      <c r="W43" s="259" t="str">
        <f>'SUB. EN'!O45</f>
        <v/>
      </c>
      <c r="X43" s="259" t="str">
        <f>'SUB. EN'!U45</f>
        <v/>
      </c>
      <c r="Y43" s="259" t="str">
        <f>'SUB. EN'!AA45</f>
        <v/>
      </c>
      <c r="Z43" s="259" t="str">
        <f>'SUB. EN'!AG45</f>
        <v/>
      </c>
      <c r="AA43" s="259" t="str">
        <f>'SUB. EN'!AM45</f>
        <v/>
      </c>
      <c r="AB43" s="257">
        <f>'Pre-Board Exam'!D45</f>
        <v>0</v>
      </c>
      <c r="AC43" s="257">
        <f>'Pre-Board Exam'!E45</f>
        <v>0</v>
      </c>
      <c r="AD43" s="257" t="e">
        <f>'Pre-Board Exam'!#REF!</f>
        <v>#REF!</v>
      </c>
      <c r="AE43" s="257">
        <f>'Pre-Board Exam'!F45</f>
        <v>0</v>
      </c>
      <c r="AF43" s="257">
        <f>'Pre-Board Exam'!G45</f>
        <v>0</v>
      </c>
      <c r="AG43" s="257">
        <f>'Pre-Board Exam'!H45</f>
        <v>0</v>
      </c>
      <c r="AH43" s="259">
        <f t="shared" si="29"/>
        <v>0</v>
      </c>
      <c r="AI43" s="259">
        <f t="shared" si="30"/>
        <v>0</v>
      </c>
      <c r="AJ43" s="259" t="e">
        <f t="shared" si="31"/>
        <v>#REF!</v>
      </c>
      <c r="AK43" s="259">
        <f t="shared" si="32"/>
        <v>0</v>
      </c>
      <c r="AL43" s="259">
        <f t="shared" si="33"/>
        <v>0</v>
      </c>
      <c r="AM43" s="259">
        <f t="shared" si="34"/>
        <v>0</v>
      </c>
      <c r="AN43" s="259" t="e">
        <f t="shared" si="15"/>
        <v>#REF!</v>
      </c>
      <c r="AO43" s="257" t="str">
        <f t="shared" si="1"/>
        <v/>
      </c>
      <c r="AP43" s="257" t="str">
        <f t="shared" si="2"/>
        <v>E</v>
      </c>
      <c r="AQ43" s="257" t="str">
        <f t="shared" si="3"/>
        <v>E</v>
      </c>
      <c r="AR43" s="257" t="e">
        <f t="shared" si="4"/>
        <v>#REF!</v>
      </c>
      <c r="AS43" s="257" t="str">
        <f t="shared" si="5"/>
        <v>E</v>
      </c>
      <c r="AT43" s="257" t="str">
        <f t="shared" si="6"/>
        <v>E</v>
      </c>
      <c r="AU43" s="257" t="str">
        <f t="shared" si="7"/>
        <v>E</v>
      </c>
      <c r="AV43" s="257" t="str">
        <f t="shared" si="16"/>
        <v>F</v>
      </c>
      <c r="AW43" s="257" t="str">
        <f t="shared" si="17"/>
        <v>F</v>
      </c>
      <c r="AX43" s="257" t="str">
        <f t="shared" si="18"/>
        <v>F</v>
      </c>
      <c r="AY43" s="257" t="str">
        <f t="shared" si="19"/>
        <v>F</v>
      </c>
      <c r="AZ43" s="257" t="str">
        <f t="shared" si="20"/>
        <v>F</v>
      </c>
      <c r="BA43" s="257" t="str">
        <f t="shared" si="21"/>
        <v>F</v>
      </c>
      <c r="BB43" s="257" t="str">
        <f t="shared" si="22"/>
        <v>F</v>
      </c>
      <c r="BC43" s="257" t="str">
        <f t="shared" si="23"/>
        <v>F</v>
      </c>
      <c r="BD43" s="257" t="e">
        <f t="shared" si="24"/>
        <v>#REF!</v>
      </c>
      <c r="BE43" s="257" t="str">
        <f t="shared" si="25"/>
        <v>F</v>
      </c>
      <c r="BF43" s="257" t="str">
        <f t="shared" si="26"/>
        <v>F</v>
      </c>
      <c r="BG43" s="257" t="str">
        <f t="shared" si="27"/>
        <v>F</v>
      </c>
      <c r="BH43" s="257" t="e">
        <f t="shared" si="28"/>
        <v>#REF!</v>
      </c>
    </row>
    <row r="44" spans="1:60" s="255" customFormat="1" ht="15.6" customHeight="1" x14ac:dyDescent="0.3">
      <c r="A44" s="257">
        <f>'Pre-Board Exam'!A46</f>
        <v>41</v>
      </c>
      <c r="B44" s="257" t="str">
        <f>'Pre-Board Exam'!B46</f>
        <v/>
      </c>
      <c r="C44" s="258" t="str">
        <f>'Pre-Board Exam'!C46</f>
        <v/>
      </c>
      <c r="D44" s="296" t="str">
        <f>IFERROR(SUM(LARGE((PWT!D46,PWT!J46,PWT!P46),1),LARGE((PWT!D46,PWT!J46,PWT!P46),2))/20,"")</f>
        <v/>
      </c>
      <c r="E44" s="296" t="str">
        <f>IFERROR(SUM(LARGE((PWT!E46,PWT!K46,PWT!Q46),1),LARGE((PWT!E46,PWT!K46,PWT!Q46),2))/20,"")</f>
        <v/>
      </c>
      <c r="F44" s="296" t="str">
        <f>IFERROR(SUM(LARGE((PWT!#REF!,PWT!#REF!,PWT!#REF!),1),LARGE((PWT!#REF!,PWT!#REF!,PWT!#REF!),2))/20,"")</f>
        <v/>
      </c>
      <c r="G44" s="296" t="str">
        <f>IFERROR(SUM(LARGE((PWT!F46,PWT!L46,PWT!R46),1),LARGE((PWT!F46,PWT!L46,PWT!R46),2))/20,"")</f>
        <v/>
      </c>
      <c r="H44" s="296" t="str">
        <f>IFERROR(SUM(LARGE((PWT!G46,PWT!M46,PWT!S46),1),LARGE((PWT!G46,PWT!M46,PWT!S46),2))/20,"")</f>
        <v/>
      </c>
      <c r="I44" s="296" t="str">
        <f>IFERROR(SUM(LARGE((PWT!H46,PWT!N46,PWT!T46),1),LARGE((PWT!H46,PWT!N46,PWT!T46),2))/20,"")</f>
        <v/>
      </c>
      <c r="J44" s="296" t="str">
        <f>IF(ISNUMBER(Assignment!G46),(Assignment!G46)/6,"")</f>
        <v/>
      </c>
      <c r="K44" s="296" t="str">
        <f>IF(ISNUMBER(Assignment!K46),(Assignment!K46)/6,"")</f>
        <v/>
      </c>
      <c r="L44" s="296" t="str">
        <f>IF(ISNUMBER(Assignment!O46),(Assignment!O46)/6,"")</f>
        <v/>
      </c>
      <c r="M44" s="296" t="str">
        <f>IF(ISNUMBER(Assignment!S46),(Assignment!S46)/6,"")</f>
        <v/>
      </c>
      <c r="N44" s="296" t="str">
        <f>IF(ISNUMBER(Assignment!W46),(Assignment!W46)/6,"")</f>
        <v/>
      </c>
      <c r="O44" s="296" t="str">
        <f>IF(ISNUMBER(Assignment!AA46),(Assignment!AA46)/6,"")</f>
        <v/>
      </c>
      <c r="P44" s="257" t="str">
        <f>IFERROR(SUM(LARGE((Portfolio!G46,Portfolio!K46,Portfolio!O46),1),LARGE((Portfolio!G46,Portfolio!K46,Portfolio!O46),2))/6,"")</f>
        <v/>
      </c>
      <c r="Q44" s="257" t="str">
        <f>IFERROR(SUM(LARGE((Portfolio!S46,Portfolio!W46,Portfolio!AA46),1),LARGE((Portfolio!S46,Portfolio!W46,Portfolio!AA46),2))/6,"")</f>
        <v/>
      </c>
      <c r="R44" s="257" t="str">
        <f>IFERROR(SUM(LARGE((Portfolio!AE46,Portfolio!AI46,Portfolio!AM46),1),LARGE((Portfolio!AE46,Portfolio!AI46,Portfolio!AM46),2))/6,"")</f>
        <v/>
      </c>
      <c r="S44" s="257" t="str">
        <f>IFERROR(SUM(LARGE((Portfolio!AQ46,Portfolio!AU46,Portfolio!AY46),1),LARGE((Portfolio!AQ46,Portfolio!AU46,Portfolio!AY46),2))/6,"")</f>
        <v/>
      </c>
      <c r="T44" s="257" t="str">
        <f>IFERROR(SUM(LARGE((Portfolio!BC46,Portfolio!BG46,Portfolio!BK46),1),LARGE((Portfolio!BC46,Portfolio!BG46,Portfolio!BK46),2))/6,"")</f>
        <v/>
      </c>
      <c r="U44" s="257" t="str">
        <f>IFERROR(SUM(LARGE((Portfolio!BO46,Portfolio!BS46,Portfolio!BW46),1),LARGE((Portfolio!BO46,Portfolio!BS46,Portfolio!BW46),2))/6,"")</f>
        <v/>
      </c>
      <c r="V44" s="259" t="str">
        <f>'SUB. EN'!I46</f>
        <v/>
      </c>
      <c r="W44" s="259" t="str">
        <f>'SUB. EN'!O46</f>
        <v/>
      </c>
      <c r="X44" s="259" t="str">
        <f>'SUB. EN'!U46</f>
        <v/>
      </c>
      <c r="Y44" s="259" t="str">
        <f>'SUB. EN'!AA46</f>
        <v/>
      </c>
      <c r="Z44" s="259" t="str">
        <f>'SUB. EN'!AG46</f>
        <v/>
      </c>
      <c r="AA44" s="259" t="str">
        <f>'SUB. EN'!AM46</f>
        <v/>
      </c>
      <c r="AB44" s="257">
        <f>'Pre-Board Exam'!D46</f>
        <v>0</v>
      </c>
      <c r="AC44" s="257">
        <f>'Pre-Board Exam'!E46</f>
        <v>0</v>
      </c>
      <c r="AD44" s="257" t="e">
        <f>'Pre-Board Exam'!#REF!</f>
        <v>#REF!</v>
      </c>
      <c r="AE44" s="257">
        <f>'Pre-Board Exam'!F46</f>
        <v>0</v>
      </c>
      <c r="AF44" s="257">
        <f>'Pre-Board Exam'!G46</f>
        <v>0</v>
      </c>
      <c r="AG44" s="257">
        <f>'Pre-Board Exam'!H46</f>
        <v>0</v>
      </c>
      <c r="AH44" s="259">
        <f t="shared" si="29"/>
        <v>0</v>
      </c>
      <c r="AI44" s="259">
        <f t="shared" si="30"/>
        <v>0</v>
      </c>
      <c r="AJ44" s="259" t="e">
        <f t="shared" si="31"/>
        <v>#REF!</v>
      </c>
      <c r="AK44" s="259">
        <f t="shared" si="32"/>
        <v>0</v>
      </c>
      <c r="AL44" s="259">
        <f t="shared" si="33"/>
        <v>0</v>
      </c>
      <c r="AM44" s="259">
        <f t="shared" si="34"/>
        <v>0</v>
      </c>
      <c r="AN44" s="259" t="e">
        <f t="shared" si="15"/>
        <v>#REF!</v>
      </c>
      <c r="AO44" s="257" t="str">
        <f t="shared" si="1"/>
        <v/>
      </c>
      <c r="AP44" s="257" t="str">
        <f t="shared" si="2"/>
        <v>E</v>
      </c>
      <c r="AQ44" s="257" t="str">
        <f t="shared" si="3"/>
        <v>E</v>
      </c>
      <c r="AR44" s="257" t="e">
        <f t="shared" si="4"/>
        <v>#REF!</v>
      </c>
      <c r="AS44" s="257" t="str">
        <f t="shared" si="5"/>
        <v>E</v>
      </c>
      <c r="AT44" s="257" t="str">
        <f t="shared" si="6"/>
        <v>E</v>
      </c>
      <c r="AU44" s="257" t="str">
        <f t="shared" si="7"/>
        <v>E</v>
      </c>
      <c r="AV44" s="257" t="str">
        <f t="shared" si="16"/>
        <v>F</v>
      </c>
      <c r="AW44" s="257" t="str">
        <f t="shared" si="17"/>
        <v>F</v>
      </c>
      <c r="AX44" s="257" t="str">
        <f t="shared" si="18"/>
        <v>F</v>
      </c>
      <c r="AY44" s="257" t="str">
        <f t="shared" si="19"/>
        <v>F</v>
      </c>
      <c r="AZ44" s="257" t="str">
        <f t="shared" si="20"/>
        <v>F</v>
      </c>
      <c r="BA44" s="257" t="str">
        <f t="shared" si="21"/>
        <v>F</v>
      </c>
      <c r="BB44" s="257" t="str">
        <f t="shared" si="22"/>
        <v>F</v>
      </c>
      <c r="BC44" s="257" t="str">
        <f t="shared" si="23"/>
        <v>F</v>
      </c>
      <c r="BD44" s="257" t="e">
        <f t="shared" si="24"/>
        <v>#REF!</v>
      </c>
      <c r="BE44" s="257" t="str">
        <f t="shared" si="25"/>
        <v>F</v>
      </c>
      <c r="BF44" s="257" t="str">
        <f t="shared" si="26"/>
        <v>F</v>
      </c>
      <c r="BG44" s="257" t="str">
        <f t="shared" si="27"/>
        <v>F</v>
      </c>
      <c r="BH44" s="257" t="e">
        <f t="shared" si="28"/>
        <v>#REF!</v>
      </c>
    </row>
    <row r="45" spans="1:60" s="255" customFormat="1" ht="15.6" customHeight="1" x14ac:dyDescent="0.3">
      <c r="A45" s="257">
        <f>'Pre-Board Exam'!A47</f>
        <v>42</v>
      </c>
      <c r="B45" s="257" t="str">
        <f>'Pre-Board Exam'!B47</f>
        <v/>
      </c>
      <c r="C45" s="258" t="str">
        <f>'Pre-Board Exam'!C47</f>
        <v/>
      </c>
      <c r="D45" s="296" t="str">
        <f>IFERROR(SUM(LARGE((PWT!D47,PWT!J47,PWT!P47),1),LARGE((PWT!D47,PWT!J47,PWT!P47),2))/20,"")</f>
        <v/>
      </c>
      <c r="E45" s="296" t="str">
        <f>IFERROR(SUM(LARGE((PWT!E47,PWT!K47,PWT!Q47),1),LARGE((PWT!E47,PWT!K47,PWT!Q47),2))/20,"")</f>
        <v/>
      </c>
      <c r="F45" s="296" t="str">
        <f>IFERROR(SUM(LARGE((PWT!#REF!,PWT!#REF!,PWT!#REF!),1),LARGE((PWT!#REF!,PWT!#REF!,PWT!#REF!),2))/20,"")</f>
        <v/>
      </c>
      <c r="G45" s="296" t="str">
        <f>IFERROR(SUM(LARGE((PWT!F47,PWT!L47,PWT!R47),1),LARGE((PWT!F47,PWT!L47,PWT!R47),2))/20,"")</f>
        <v/>
      </c>
      <c r="H45" s="296" t="str">
        <f>IFERROR(SUM(LARGE((PWT!G47,PWT!M47,PWT!S47),1),LARGE((PWT!G47,PWT!M47,PWT!S47),2))/20,"")</f>
        <v/>
      </c>
      <c r="I45" s="296" t="str">
        <f>IFERROR(SUM(LARGE((PWT!H47,PWT!N47,PWT!T47),1),LARGE((PWT!H47,PWT!N47,PWT!T47),2))/20,"")</f>
        <v/>
      </c>
      <c r="J45" s="296" t="str">
        <f>IF(ISNUMBER(Assignment!G47),(Assignment!G47)/6,"")</f>
        <v/>
      </c>
      <c r="K45" s="296" t="str">
        <f>IF(ISNUMBER(Assignment!K47),(Assignment!K47)/6,"")</f>
        <v/>
      </c>
      <c r="L45" s="296" t="str">
        <f>IF(ISNUMBER(Assignment!O47),(Assignment!O47)/6,"")</f>
        <v/>
      </c>
      <c r="M45" s="296" t="str">
        <f>IF(ISNUMBER(Assignment!S47),(Assignment!S47)/6,"")</f>
        <v/>
      </c>
      <c r="N45" s="296" t="str">
        <f>IF(ISNUMBER(Assignment!W47),(Assignment!W47)/6,"")</f>
        <v/>
      </c>
      <c r="O45" s="296" t="str">
        <f>IF(ISNUMBER(Assignment!AA47),(Assignment!AA47)/6,"")</f>
        <v/>
      </c>
      <c r="P45" s="257" t="str">
        <f>IFERROR(SUM(LARGE((Portfolio!G47,Portfolio!K47,Portfolio!O47),1),LARGE((Portfolio!G47,Portfolio!K47,Portfolio!O47),2))/6,"")</f>
        <v/>
      </c>
      <c r="Q45" s="257" t="str">
        <f>IFERROR(SUM(LARGE((Portfolio!S47,Portfolio!W47,Portfolio!AA47),1),LARGE((Portfolio!S47,Portfolio!W47,Portfolio!AA47),2))/6,"")</f>
        <v/>
      </c>
      <c r="R45" s="257" t="str">
        <f>IFERROR(SUM(LARGE((Portfolio!AE47,Portfolio!AI47,Portfolio!AM47),1),LARGE((Portfolio!AE47,Portfolio!AI47,Portfolio!AM47),2))/6,"")</f>
        <v/>
      </c>
      <c r="S45" s="257" t="str">
        <f>IFERROR(SUM(LARGE((Portfolio!AQ47,Portfolio!AU47,Portfolio!AY47),1),LARGE((Portfolio!AQ47,Portfolio!AU47,Portfolio!AY47),2))/6,"")</f>
        <v/>
      </c>
      <c r="T45" s="257" t="str">
        <f>IFERROR(SUM(LARGE((Portfolio!BC47,Portfolio!BG47,Portfolio!BK47),1),LARGE((Portfolio!BC47,Portfolio!BG47,Portfolio!BK47),2))/6,"")</f>
        <v/>
      </c>
      <c r="U45" s="257" t="str">
        <f>IFERROR(SUM(LARGE((Portfolio!BO47,Portfolio!BS47,Portfolio!BW47),1),LARGE((Portfolio!BO47,Portfolio!BS47,Portfolio!BW47),2))/6,"")</f>
        <v/>
      </c>
      <c r="V45" s="259" t="str">
        <f>'SUB. EN'!I47</f>
        <v/>
      </c>
      <c r="W45" s="259" t="str">
        <f>'SUB. EN'!O47</f>
        <v/>
      </c>
      <c r="X45" s="259" t="str">
        <f>'SUB. EN'!U47</f>
        <v/>
      </c>
      <c r="Y45" s="259" t="str">
        <f>'SUB. EN'!AA47</f>
        <v/>
      </c>
      <c r="Z45" s="259" t="str">
        <f>'SUB. EN'!AG47</f>
        <v/>
      </c>
      <c r="AA45" s="259" t="str">
        <f>'SUB. EN'!AM47</f>
        <v/>
      </c>
      <c r="AB45" s="257">
        <f>'Pre-Board Exam'!D47</f>
        <v>0</v>
      </c>
      <c r="AC45" s="257">
        <f>'Pre-Board Exam'!E47</f>
        <v>0</v>
      </c>
      <c r="AD45" s="257" t="e">
        <f>'Pre-Board Exam'!#REF!</f>
        <v>#REF!</v>
      </c>
      <c r="AE45" s="257">
        <f>'Pre-Board Exam'!F47</f>
        <v>0</v>
      </c>
      <c r="AF45" s="257">
        <f>'Pre-Board Exam'!G47</f>
        <v>0</v>
      </c>
      <c r="AG45" s="257">
        <f>'Pre-Board Exam'!H47</f>
        <v>0</v>
      </c>
      <c r="AH45" s="259">
        <f t="shared" si="29"/>
        <v>0</v>
      </c>
      <c r="AI45" s="259">
        <f t="shared" si="30"/>
        <v>0</v>
      </c>
      <c r="AJ45" s="259" t="e">
        <f t="shared" si="31"/>
        <v>#REF!</v>
      </c>
      <c r="AK45" s="259">
        <f t="shared" si="32"/>
        <v>0</v>
      </c>
      <c r="AL45" s="259">
        <f t="shared" si="33"/>
        <v>0</v>
      </c>
      <c r="AM45" s="259">
        <f t="shared" si="34"/>
        <v>0</v>
      </c>
      <c r="AN45" s="259" t="e">
        <f t="shared" si="15"/>
        <v>#REF!</v>
      </c>
      <c r="AO45" s="257" t="str">
        <f t="shared" si="1"/>
        <v/>
      </c>
      <c r="AP45" s="257" t="str">
        <f t="shared" si="2"/>
        <v>E</v>
      </c>
      <c r="AQ45" s="257" t="str">
        <f t="shared" si="3"/>
        <v>E</v>
      </c>
      <c r="AR45" s="257" t="e">
        <f t="shared" si="4"/>
        <v>#REF!</v>
      </c>
      <c r="AS45" s="257" t="str">
        <f t="shared" si="5"/>
        <v>E</v>
      </c>
      <c r="AT45" s="257" t="str">
        <f t="shared" si="6"/>
        <v>E</v>
      </c>
      <c r="AU45" s="257" t="str">
        <f t="shared" si="7"/>
        <v>E</v>
      </c>
      <c r="AV45" s="257" t="str">
        <f t="shared" si="16"/>
        <v>F</v>
      </c>
      <c r="AW45" s="257" t="str">
        <f t="shared" si="17"/>
        <v>F</v>
      </c>
      <c r="AX45" s="257" t="str">
        <f t="shared" si="18"/>
        <v>F</v>
      </c>
      <c r="AY45" s="257" t="str">
        <f t="shared" si="19"/>
        <v>F</v>
      </c>
      <c r="AZ45" s="257" t="str">
        <f t="shared" si="20"/>
        <v>F</v>
      </c>
      <c r="BA45" s="257" t="str">
        <f t="shared" si="21"/>
        <v>F</v>
      </c>
      <c r="BB45" s="257" t="str">
        <f t="shared" si="22"/>
        <v>F</v>
      </c>
      <c r="BC45" s="257" t="str">
        <f t="shared" si="23"/>
        <v>F</v>
      </c>
      <c r="BD45" s="257" t="e">
        <f t="shared" si="24"/>
        <v>#REF!</v>
      </c>
      <c r="BE45" s="257" t="str">
        <f t="shared" si="25"/>
        <v>F</v>
      </c>
      <c r="BF45" s="257" t="str">
        <f t="shared" si="26"/>
        <v>F</v>
      </c>
      <c r="BG45" s="257" t="str">
        <f t="shared" si="27"/>
        <v>F</v>
      </c>
      <c r="BH45" s="257" t="e">
        <f t="shared" si="28"/>
        <v>#REF!</v>
      </c>
    </row>
  </sheetData>
  <sheetProtection algorithmName="SHA-512" hashValue="YGfi++RTRkYLLUS9KSWOHj7iPry3QOP27jTuXFwoaRxuzENxYlNg2qETXfvv3RPZ6+EBBAeDmlvdFEo023Or8w==" saltValue="NzIBSH/PMhwqOpzp74wexA==" spinCount="100000" sheet="1" objects="1" scenarios="1"/>
  <mergeCells count="11">
    <mergeCell ref="AV1:BH2"/>
    <mergeCell ref="A1:A3"/>
    <mergeCell ref="B1:B3"/>
    <mergeCell ref="C1:C3"/>
    <mergeCell ref="AP1:AU2"/>
    <mergeCell ref="D1:I2"/>
    <mergeCell ref="P1:U2"/>
    <mergeCell ref="V1:AA2"/>
    <mergeCell ref="AB1:AG2"/>
    <mergeCell ref="AH1:AO2"/>
    <mergeCell ref="J1:O2"/>
  </mergeCells>
  <conditionalFormatting sqref="A4:AU45">
    <cfRule type="expression" dxfId="4" priority="2">
      <formula>MOD(ROW(),2)=1</formula>
    </cfRule>
  </conditionalFormatting>
  <conditionalFormatting sqref="AV3:BH45">
    <cfRule type="expression" dxfId="3" priority="1">
      <formula>MOD(ROW(),2)=1</formula>
    </cfRule>
  </conditionalFormatting>
  <printOptions horizontalCentered="1"/>
  <pageMargins left="0.74803149606299213" right="0.15748031496062992" top="0.70866141732283472" bottom="0.28000000000000003" header="3.937007874015748E-2" footer="3.937007874015748E-2"/>
  <pageSetup paperSize="9" scale="93" orientation="portrait" r:id="rId1"/>
  <headerFooter>
    <oddFooter>&amp;LCo-Class Teacher&amp;CClass Teacher&amp;RPrincipal</oddFooter>
  </headerFooter>
  <colBreaks count="3" manualBreakCount="3">
    <brk id="21" max="1048575" man="1"/>
    <brk id="33" max="44" man="1"/>
    <brk id="4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tabColor rgb="FFFFFF00"/>
  </sheetPr>
  <dimension ref="A1:K46"/>
  <sheetViews>
    <sheetView topLeftCell="A2" workbookViewId="0">
      <selection activeCell="M14" sqref="M14"/>
    </sheetView>
  </sheetViews>
  <sheetFormatPr defaultColWidth="9.109375" defaultRowHeight="14.4" x14ac:dyDescent="0.3"/>
  <cols>
    <col min="1" max="1" width="5.6640625" style="1" customWidth="1"/>
    <col min="2" max="2" width="7.5546875" style="1" customWidth="1"/>
    <col min="3" max="3" width="24" style="1" customWidth="1"/>
    <col min="4" max="4" width="7" style="1" customWidth="1"/>
    <col min="5" max="5" width="11.88671875" style="1" bestFit="1" customWidth="1"/>
    <col min="6" max="6" width="5.88671875" style="1" customWidth="1"/>
    <col min="7" max="7" width="11.88671875" style="1" bestFit="1" customWidth="1"/>
    <col min="8" max="8" width="9.44140625" style="1" customWidth="1"/>
    <col min="9" max="9" width="11.88671875" style="1" bestFit="1" customWidth="1"/>
    <col min="10" max="10" width="10.88671875" style="1" customWidth="1"/>
    <col min="11" max="11" width="11.88671875" style="1" bestFit="1" customWidth="1"/>
    <col min="12" max="16384" width="9.109375" style="1"/>
  </cols>
  <sheetData>
    <row r="1" spans="1:11" s="5" customFormat="1" ht="21" x14ac:dyDescent="0.4">
      <c r="A1" s="555" t="s">
        <v>799</v>
      </c>
      <c r="B1" s="555"/>
      <c r="C1" s="555"/>
      <c r="D1" s="555"/>
      <c r="E1" s="555"/>
      <c r="F1" s="555"/>
      <c r="G1" s="555"/>
      <c r="H1" s="555"/>
      <c r="I1" s="555"/>
      <c r="J1" s="555"/>
      <c r="K1" s="555"/>
    </row>
    <row r="2" spans="1:11" s="5" customFormat="1" ht="21" x14ac:dyDescent="0.4">
      <c r="A2" s="561" t="s">
        <v>0</v>
      </c>
      <c r="B2" s="561"/>
      <c r="C2" s="39" t="str">
        <f>IF(HOME!G9&gt;0,HOME!G9,"")</f>
        <v/>
      </c>
      <c r="D2" s="561"/>
      <c r="E2" s="561"/>
      <c r="F2" s="561"/>
      <c r="G2" s="38"/>
      <c r="H2" s="555" t="s">
        <v>760</v>
      </c>
      <c r="I2" s="555"/>
      <c r="J2" s="555"/>
      <c r="K2" s="39" t="str">
        <f>IF(HOME!G8&gt;0,HOME!G8,"")</f>
        <v/>
      </c>
    </row>
    <row r="3" spans="1:11" ht="15.75" customHeight="1" x14ac:dyDescent="0.3">
      <c r="A3" s="559" t="str">
        <f>'Pre-Board Exam'!A4</f>
        <v>Sr. 
No.</v>
      </c>
      <c r="B3" s="559" t="str">
        <f>'Pre-Board Exam'!B4</f>
        <v>Adm. 
No.</v>
      </c>
      <c r="C3" s="559" t="str">
        <f>'Pre-Board Exam'!C4</f>
        <v>Name of Student</v>
      </c>
      <c r="D3" s="556" t="s">
        <v>725</v>
      </c>
      <c r="E3" s="557"/>
      <c r="F3" s="557"/>
      <c r="G3" s="557"/>
      <c r="H3" s="557"/>
      <c r="I3" s="557"/>
      <c r="J3" s="557"/>
      <c r="K3" s="558"/>
    </row>
    <row r="4" spans="1:11" ht="46.5" customHeight="1" x14ac:dyDescent="0.3">
      <c r="A4" s="560"/>
      <c r="B4" s="560"/>
      <c r="C4" s="560"/>
      <c r="D4" s="44" t="s">
        <v>761</v>
      </c>
      <c r="E4" s="45" t="s">
        <v>754</v>
      </c>
      <c r="F4" s="44" t="s">
        <v>762</v>
      </c>
      <c r="G4" s="45" t="s">
        <v>754</v>
      </c>
      <c r="H4" s="44" t="s">
        <v>26</v>
      </c>
      <c r="I4" s="45" t="s">
        <v>754</v>
      </c>
      <c r="J4" s="44" t="s">
        <v>25</v>
      </c>
      <c r="K4" s="45" t="s">
        <v>754</v>
      </c>
    </row>
    <row r="5" spans="1:11" ht="15.9" customHeight="1" x14ac:dyDescent="0.3">
      <c r="A5" s="48">
        <f>'Pre-Board Exam'!A6</f>
        <v>1</v>
      </c>
      <c r="B5" s="48" t="str">
        <f>'Pre-Board Exam'!B6</f>
        <v/>
      </c>
      <c r="C5" s="49" t="str">
        <f>'Pre-Board Exam'!C6</f>
        <v/>
      </c>
      <c r="D5" s="50" t="s">
        <v>847</v>
      </c>
      <c r="E5" s="48" t="str">
        <f>IF(D5="A","Outstanding",IF(D5="B","Very good",IF(D5="C","Fair","")))</f>
        <v>Outstanding</v>
      </c>
      <c r="F5" s="50" t="s">
        <v>853</v>
      </c>
      <c r="G5" s="48" t="str">
        <f>IF(F5="A","Outstanding",IF(F5="B","Very good",IF(F5="C","Fair","")))</f>
        <v>Fair</v>
      </c>
      <c r="H5" s="50" t="s">
        <v>847</v>
      </c>
      <c r="I5" s="48" t="str">
        <f>IF(H5="A","Outstanding",IF(H5="B","Very good",IF(H5="C","Fair","")))</f>
        <v>Outstanding</v>
      </c>
      <c r="J5" s="50" t="s">
        <v>847</v>
      </c>
      <c r="K5" s="48" t="str">
        <f>IF(J5="A","Outstanding",IF(J5="B","Very good",IF(J5="C","Fair","")))</f>
        <v>Outstanding</v>
      </c>
    </row>
    <row r="6" spans="1:11" ht="15.9" customHeight="1" x14ac:dyDescent="0.3">
      <c r="A6" s="48">
        <f>'Pre-Board Exam'!A7</f>
        <v>2</v>
      </c>
      <c r="B6" s="48" t="str">
        <f>'Pre-Board Exam'!B7</f>
        <v/>
      </c>
      <c r="C6" s="49" t="str">
        <f>'Pre-Board Exam'!C7</f>
        <v/>
      </c>
      <c r="D6" s="50" t="s">
        <v>847</v>
      </c>
      <c r="E6" s="48" t="str">
        <f t="shared" ref="E6:E46" si="0">IF(D6="A","Outstanding",IF(D6="B","Very good",IF(D6="C","Fair","")))</f>
        <v>Outstanding</v>
      </c>
      <c r="F6" s="50" t="s">
        <v>852</v>
      </c>
      <c r="G6" s="48" t="str">
        <f t="shared" ref="G6:G46" si="1">IF(F6="A","Outstanding",IF(F6="B","Very good",IF(F6="C","Fair","")))</f>
        <v>Very good</v>
      </c>
      <c r="H6" s="50" t="s">
        <v>847</v>
      </c>
      <c r="I6" s="48" t="str">
        <f t="shared" ref="I6:I46" si="2">IF(H6="A","Outstanding",IF(H6="B","Very good",IF(H6="C","Fair","")))</f>
        <v>Outstanding</v>
      </c>
      <c r="J6" s="50" t="s">
        <v>847</v>
      </c>
      <c r="K6" s="48" t="str">
        <f t="shared" ref="K6:K46" si="3">IF(J6="A","Outstanding",IF(J6="B","Very good",IF(J6="C","Fair","")))</f>
        <v>Outstanding</v>
      </c>
    </row>
    <row r="7" spans="1:11" ht="15.9" customHeight="1" x14ac:dyDescent="0.3">
      <c r="A7" s="48">
        <f>'Pre-Board Exam'!A8</f>
        <v>3</v>
      </c>
      <c r="B7" s="48" t="str">
        <f>'Pre-Board Exam'!B8</f>
        <v/>
      </c>
      <c r="C7" s="49" t="str">
        <f>'Pre-Board Exam'!C8</f>
        <v/>
      </c>
      <c r="D7" s="50" t="s">
        <v>847</v>
      </c>
      <c r="E7" s="48" t="str">
        <f t="shared" si="0"/>
        <v>Outstanding</v>
      </c>
      <c r="F7" s="50" t="s">
        <v>847</v>
      </c>
      <c r="G7" s="48" t="str">
        <f t="shared" si="1"/>
        <v>Outstanding</v>
      </c>
      <c r="H7" s="50" t="s">
        <v>847</v>
      </c>
      <c r="I7" s="48" t="str">
        <f t="shared" si="2"/>
        <v>Outstanding</v>
      </c>
      <c r="J7" s="50" t="s">
        <v>847</v>
      </c>
      <c r="K7" s="48" t="str">
        <f t="shared" si="3"/>
        <v>Outstanding</v>
      </c>
    </row>
    <row r="8" spans="1:11" ht="15.9" customHeight="1" x14ac:dyDescent="0.3">
      <c r="A8" s="48">
        <f>'Pre-Board Exam'!A9</f>
        <v>4</v>
      </c>
      <c r="B8" s="48" t="str">
        <f>'Pre-Board Exam'!B9</f>
        <v/>
      </c>
      <c r="C8" s="49" t="str">
        <f>'Pre-Board Exam'!C9</f>
        <v/>
      </c>
      <c r="D8" s="50" t="s">
        <v>847</v>
      </c>
      <c r="E8" s="48" t="str">
        <f t="shared" si="0"/>
        <v>Outstanding</v>
      </c>
      <c r="F8" s="50" t="s">
        <v>853</v>
      </c>
      <c r="G8" s="48" t="str">
        <f t="shared" si="1"/>
        <v>Fair</v>
      </c>
      <c r="H8" s="50" t="s">
        <v>847</v>
      </c>
      <c r="I8" s="48" t="str">
        <f t="shared" si="2"/>
        <v>Outstanding</v>
      </c>
      <c r="J8" s="50" t="s">
        <v>847</v>
      </c>
      <c r="K8" s="48" t="str">
        <f t="shared" si="3"/>
        <v>Outstanding</v>
      </c>
    </row>
    <row r="9" spans="1:11" ht="15.9" customHeight="1" x14ac:dyDescent="0.3">
      <c r="A9" s="48">
        <f>'Pre-Board Exam'!A10</f>
        <v>5</v>
      </c>
      <c r="B9" s="48" t="str">
        <f>'Pre-Board Exam'!B10</f>
        <v/>
      </c>
      <c r="C9" s="49" t="str">
        <f>'Pre-Board Exam'!C10</f>
        <v/>
      </c>
      <c r="D9" s="50" t="s">
        <v>847</v>
      </c>
      <c r="E9" s="48" t="str">
        <f t="shared" si="0"/>
        <v>Outstanding</v>
      </c>
      <c r="F9" s="50" t="s">
        <v>852</v>
      </c>
      <c r="G9" s="48" t="str">
        <f t="shared" si="1"/>
        <v>Very good</v>
      </c>
      <c r="H9" s="50" t="s">
        <v>847</v>
      </c>
      <c r="I9" s="48" t="str">
        <f t="shared" si="2"/>
        <v>Outstanding</v>
      </c>
      <c r="J9" s="50" t="s">
        <v>847</v>
      </c>
      <c r="K9" s="48" t="str">
        <f t="shared" si="3"/>
        <v>Outstanding</v>
      </c>
    </row>
    <row r="10" spans="1:11" ht="15.9" customHeight="1" x14ac:dyDescent="0.3">
      <c r="A10" s="48">
        <f>'Pre-Board Exam'!A11</f>
        <v>6</v>
      </c>
      <c r="B10" s="48" t="str">
        <f>'Pre-Board Exam'!B11</f>
        <v/>
      </c>
      <c r="C10" s="49" t="str">
        <f>'Pre-Board Exam'!C11</f>
        <v/>
      </c>
      <c r="D10" s="50" t="s">
        <v>847</v>
      </c>
      <c r="E10" s="48" t="str">
        <f t="shared" si="0"/>
        <v>Outstanding</v>
      </c>
      <c r="F10" s="50" t="s">
        <v>847</v>
      </c>
      <c r="G10" s="48" t="str">
        <f t="shared" si="1"/>
        <v>Outstanding</v>
      </c>
      <c r="H10" s="50" t="s">
        <v>847</v>
      </c>
      <c r="I10" s="48" t="str">
        <f t="shared" si="2"/>
        <v>Outstanding</v>
      </c>
      <c r="J10" s="50" t="s">
        <v>847</v>
      </c>
      <c r="K10" s="48" t="str">
        <f t="shared" si="3"/>
        <v>Outstanding</v>
      </c>
    </row>
    <row r="11" spans="1:11" ht="15.9" customHeight="1" x14ac:dyDescent="0.3">
      <c r="A11" s="48">
        <f>'Pre-Board Exam'!A12</f>
        <v>7</v>
      </c>
      <c r="B11" s="48" t="str">
        <f>'Pre-Board Exam'!B12</f>
        <v/>
      </c>
      <c r="C11" s="49" t="str">
        <f>'Pre-Board Exam'!C12</f>
        <v/>
      </c>
      <c r="D11" s="50" t="s">
        <v>847</v>
      </c>
      <c r="E11" s="48" t="str">
        <f t="shared" si="0"/>
        <v>Outstanding</v>
      </c>
      <c r="F11" s="50" t="s">
        <v>847</v>
      </c>
      <c r="G11" s="48" t="str">
        <f t="shared" si="1"/>
        <v>Outstanding</v>
      </c>
      <c r="H11" s="50" t="s">
        <v>847</v>
      </c>
      <c r="I11" s="48" t="str">
        <f t="shared" si="2"/>
        <v>Outstanding</v>
      </c>
      <c r="J11" s="50" t="s">
        <v>847</v>
      </c>
      <c r="K11" s="48" t="str">
        <f t="shared" si="3"/>
        <v>Outstanding</v>
      </c>
    </row>
    <row r="12" spans="1:11" ht="15.9" customHeight="1" x14ac:dyDescent="0.3">
      <c r="A12" s="48">
        <f>'Pre-Board Exam'!A13</f>
        <v>8</v>
      </c>
      <c r="B12" s="48" t="str">
        <f>'Pre-Board Exam'!B13</f>
        <v/>
      </c>
      <c r="C12" s="49" t="str">
        <f>'Pre-Board Exam'!C13</f>
        <v/>
      </c>
      <c r="D12" s="50" t="s">
        <v>847</v>
      </c>
      <c r="E12" s="48" t="str">
        <f t="shared" si="0"/>
        <v>Outstanding</v>
      </c>
      <c r="F12" s="50" t="s">
        <v>847</v>
      </c>
      <c r="G12" s="48" t="str">
        <f t="shared" si="1"/>
        <v>Outstanding</v>
      </c>
      <c r="H12" s="50" t="s">
        <v>847</v>
      </c>
      <c r="I12" s="48" t="str">
        <f t="shared" si="2"/>
        <v>Outstanding</v>
      </c>
      <c r="J12" s="50" t="s">
        <v>847</v>
      </c>
      <c r="K12" s="48" t="str">
        <f t="shared" si="3"/>
        <v>Outstanding</v>
      </c>
    </row>
    <row r="13" spans="1:11" ht="15.9" customHeight="1" x14ac:dyDescent="0.3">
      <c r="A13" s="48">
        <f>'Pre-Board Exam'!A14</f>
        <v>9</v>
      </c>
      <c r="B13" s="48" t="str">
        <f>'Pre-Board Exam'!B14</f>
        <v/>
      </c>
      <c r="C13" s="49" t="str">
        <f>'Pre-Board Exam'!C14</f>
        <v/>
      </c>
      <c r="D13" s="50"/>
      <c r="E13" s="48" t="str">
        <f t="shared" si="0"/>
        <v/>
      </c>
      <c r="F13" s="50"/>
      <c r="G13" s="48" t="str">
        <f t="shared" si="1"/>
        <v/>
      </c>
      <c r="H13" s="50"/>
      <c r="I13" s="48" t="str">
        <f t="shared" si="2"/>
        <v/>
      </c>
      <c r="J13" s="50"/>
      <c r="K13" s="48" t="str">
        <f t="shared" si="3"/>
        <v/>
      </c>
    </row>
    <row r="14" spans="1:11" ht="15.9" customHeight="1" x14ac:dyDescent="0.3">
      <c r="A14" s="48">
        <f>'Pre-Board Exam'!A15</f>
        <v>10</v>
      </c>
      <c r="B14" s="48" t="str">
        <f>'Pre-Board Exam'!B15</f>
        <v/>
      </c>
      <c r="C14" s="49" t="str">
        <f>'Pre-Board Exam'!C15</f>
        <v/>
      </c>
      <c r="D14" s="50" t="s">
        <v>847</v>
      </c>
      <c r="E14" s="48" t="str">
        <f t="shared" si="0"/>
        <v>Outstanding</v>
      </c>
      <c r="F14" s="50" t="s">
        <v>847</v>
      </c>
      <c r="G14" s="48" t="str">
        <f t="shared" si="1"/>
        <v>Outstanding</v>
      </c>
      <c r="H14" s="50" t="s">
        <v>847</v>
      </c>
      <c r="I14" s="48" t="str">
        <f t="shared" si="2"/>
        <v>Outstanding</v>
      </c>
      <c r="J14" s="50" t="s">
        <v>847</v>
      </c>
      <c r="K14" s="48" t="str">
        <f t="shared" si="3"/>
        <v>Outstanding</v>
      </c>
    </row>
    <row r="15" spans="1:11" ht="15.9" customHeight="1" x14ac:dyDescent="0.3">
      <c r="A15" s="48">
        <f>'Pre-Board Exam'!A16</f>
        <v>11</v>
      </c>
      <c r="B15" s="48" t="str">
        <f>'Pre-Board Exam'!B16</f>
        <v/>
      </c>
      <c r="C15" s="49" t="str">
        <f>'Pre-Board Exam'!C16</f>
        <v/>
      </c>
      <c r="D15" s="50" t="s">
        <v>852</v>
      </c>
      <c r="E15" s="48" t="str">
        <f t="shared" si="0"/>
        <v>Very good</v>
      </c>
      <c r="F15" s="50" t="s">
        <v>852</v>
      </c>
      <c r="G15" s="48" t="str">
        <f t="shared" si="1"/>
        <v>Very good</v>
      </c>
      <c r="H15" s="50" t="s">
        <v>852</v>
      </c>
      <c r="I15" s="48" t="str">
        <f t="shared" si="2"/>
        <v>Very good</v>
      </c>
      <c r="J15" s="50" t="s">
        <v>852</v>
      </c>
      <c r="K15" s="48" t="str">
        <f t="shared" si="3"/>
        <v>Very good</v>
      </c>
    </row>
    <row r="16" spans="1:11" ht="15.9" customHeight="1" x14ac:dyDescent="0.3">
      <c r="A16" s="48">
        <f>'Pre-Board Exam'!A17</f>
        <v>12</v>
      </c>
      <c r="B16" s="48" t="str">
        <f>'Pre-Board Exam'!B17</f>
        <v/>
      </c>
      <c r="C16" s="49" t="str">
        <f>'Pre-Board Exam'!C17</f>
        <v/>
      </c>
      <c r="D16" s="50" t="s">
        <v>847</v>
      </c>
      <c r="E16" s="48" t="str">
        <f t="shared" si="0"/>
        <v>Outstanding</v>
      </c>
      <c r="F16" s="50" t="s">
        <v>847</v>
      </c>
      <c r="G16" s="48" t="str">
        <f t="shared" si="1"/>
        <v>Outstanding</v>
      </c>
      <c r="H16" s="50" t="s">
        <v>847</v>
      </c>
      <c r="I16" s="48" t="str">
        <f t="shared" si="2"/>
        <v>Outstanding</v>
      </c>
      <c r="J16" s="50" t="s">
        <v>847</v>
      </c>
      <c r="K16" s="48" t="str">
        <f t="shared" si="3"/>
        <v>Outstanding</v>
      </c>
    </row>
    <row r="17" spans="1:11" ht="15.9" customHeight="1" x14ac:dyDescent="0.3">
      <c r="A17" s="48">
        <f>'Pre-Board Exam'!A18</f>
        <v>13</v>
      </c>
      <c r="B17" s="48" t="str">
        <f>'Pre-Board Exam'!B18</f>
        <v/>
      </c>
      <c r="C17" s="49" t="str">
        <f>'Pre-Board Exam'!C18</f>
        <v/>
      </c>
      <c r="D17" s="50" t="s">
        <v>847</v>
      </c>
      <c r="E17" s="48" t="str">
        <f t="shared" si="0"/>
        <v>Outstanding</v>
      </c>
      <c r="F17" s="50" t="s">
        <v>847</v>
      </c>
      <c r="G17" s="48" t="str">
        <f t="shared" si="1"/>
        <v>Outstanding</v>
      </c>
      <c r="H17" s="50" t="s">
        <v>847</v>
      </c>
      <c r="I17" s="48" t="str">
        <f t="shared" si="2"/>
        <v>Outstanding</v>
      </c>
      <c r="J17" s="50" t="s">
        <v>847</v>
      </c>
      <c r="K17" s="48" t="str">
        <f t="shared" si="3"/>
        <v>Outstanding</v>
      </c>
    </row>
    <row r="18" spans="1:11" ht="15.9" customHeight="1" x14ac:dyDescent="0.3">
      <c r="A18" s="48">
        <f>'Pre-Board Exam'!A19</f>
        <v>14</v>
      </c>
      <c r="B18" s="48" t="str">
        <f>'Pre-Board Exam'!B19</f>
        <v/>
      </c>
      <c r="C18" s="49" t="str">
        <f>'Pre-Board Exam'!C19</f>
        <v/>
      </c>
      <c r="D18" s="50" t="s">
        <v>847</v>
      </c>
      <c r="E18" s="48" t="str">
        <f t="shared" si="0"/>
        <v>Outstanding</v>
      </c>
      <c r="F18" s="50" t="s">
        <v>847</v>
      </c>
      <c r="G18" s="48" t="str">
        <f t="shared" si="1"/>
        <v>Outstanding</v>
      </c>
      <c r="H18" s="50" t="s">
        <v>847</v>
      </c>
      <c r="I18" s="48" t="str">
        <f t="shared" si="2"/>
        <v>Outstanding</v>
      </c>
      <c r="J18" s="50" t="s">
        <v>847</v>
      </c>
      <c r="K18" s="48" t="str">
        <f t="shared" si="3"/>
        <v>Outstanding</v>
      </c>
    </row>
    <row r="19" spans="1:11" ht="15.9" customHeight="1" x14ac:dyDescent="0.3">
      <c r="A19" s="48">
        <f>'Pre-Board Exam'!A20</f>
        <v>15</v>
      </c>
      <c r="B19" s="48" t="str">
        <f>'Pre-Board Exam'!B20</f>
        <v/>
      </c>
      <c r="C19" s="49" t="str">
        <f>'Pre-Board Exam'!C20</f>
        <v/>
      </c>
      <c r="D19" s="50" t="s">
        <v>847</v>
      </c>
      <c r="E19" s="48" t="str">
        <f t="shared" si="0"/>
        <v>Outstanding</v>
      </c>
      <c r="F19" s="50" t="s">
        <v>847</v>
      </c>
      <c r="G19" s="48" t="str">
        <f t="shared" si="1"/>
        <v>Outstanding</v>
      </c>
      <c r="H19" s="50" t="s">
        <v>847</v>
      </c>
      <c r="I19" s="48" t="str">
        <f t="shared" si="2"/>
        <v>Outstanding</v>
      </c>
      <c r="J19" s="50" t="s">
        <v>847</v>
      </c>
      <c r="K19" s="48" t="str">
        <f t="shared" si="3"/>
        <v>Outstanding</v>
      </c>
    </row>
    <row r="20" spans="1:11" ht="15.9" customHeight="1" x14ac:dyDescent="0.3">
      <c r="A20" s="48">
        <f>'Pre-Board Exam'!A21</f>
        <v>16</v>
      </c>
      <c r="B20" s="48" t="str">
        <f>'Pre-Board Exam'!B21</f>
        <v/>
      </c>
      <c r="C20" s="49" t="str">
        <f>'Pre-Board Exam'!C21</f>
        <v/>
      </c>
      <c r="D20" s="50" t="s">
        <v>852</v>
      </c>
      <c r="E20" s="48" t="str">
        <f t="shared" si="0"/>
        <v>Very good</v>
      </c>
      <c r="F20" s="50" t="s">
        <v>852</v>
      </c>
      <c r="G20" s="48" t="str">
        <f t="shared" si="1"/>
        <v>Very good</v>
      </c>
      <c r="H20" s="50" t="s">
        <v>852</v>
      </c>
      <c r="I20" s="48" t="str">
        <f t="shared" si="2"/>
        <v>Very good</v>
      </c>
      <c r="J20" s="50" t="s">
        <v>852</v>
      </c>
      <c r="K20" s="48" t="str">
        <f t="shared" si="3"/>
        <v>Very good</v>
      </c>
    </row>
    <row r="21" spans="1:11" ht="15.9" customHeight="1" x14ac:dyDescent="0.3">
      <c r="A21" s="48">
        <f>'Pre-Board Exam'!A22</f>
        <v>17</v>
      </c>
      <c r="B21" s="48" t="str">
        <f>'Pre-Board Exam'!B22</f>
        <v/>
      </c>
      <c r="C21" s="49" t="str">
        <f>'Pre-Board Exam'!C22</f>
        <v/>
      </c>
      <c r="D21" s="50" t="s">
        <v>847</v>
      </c>
      <c r="E21" s="48" t="str">
        <f t="shared" si="0"/>
        <v>Outstanding</v>
      </c>
      <c r="F21" s="50" t="s">
        <v>847</v>
      </c>
      <c r="G21" s="48" t="str">
        <f t="shared" si="1"/>
        <v>Outstanding</v>
      </c>
      <c r="H21" s="50" t="s">
        <v>847</v>
      </c>
      <c r="I21" s="48" t="str">
        <f t="shared" si="2"/>
        <v>Outstanding</v>
      </c>
      <c r="J21" s="50" t="s">
        <v>847</v>
      </c>
      <c r="K21" s="48" t="str">
        <f t="shared" si="3"/>
        <v>Outstanding</v>
      </c>
    </row>
    <row r="22" spans="1:11" ht="15.9" customHeight="1" x14ac:dyDescent="0.3">
      <c r="A22" s="48">
        <f>'Pre-Board Exam'!A23</f>
        <v>18</v>
      </c>
      <c r="B22" s="48" t="str">
        <f>'Pre-Board Exam'!B23</f>
        <v/>
      </c>
      <c r="C22" s="49" t="str">
        <f>'Pre-Board Exam'!C23</f>
        <v/>
      </c>
      <c r="D22" s="50" t="s">
        <v>847</v>
      </c>
      <c r="E22" s="48" t="str">
        <f t="shared" si="0"/>
        <v>Outstanding</v>
      </c>
      <c r="F22" s="50" t="s">
        <v>847</v>
      </c>
      <c r="G22" s="48" t="str">
        <f t="shared" si="1"/>
        <v>Outstanding</v>
      </c>
      <c r="H22" s="50" t="s">
        <v>847</v>
      </c>
      <c r="I22" s="48" t="str">
        <f t="shared" si="2"/>
        <v>Outstanding</v>
      </c>
      <c r="J22" s="50" t="s">
        <v>847</v>
      </c>
      <c r="K22" s="48" t="str">
        <f t="shared" si="3"/>
        <v>Outstanding</v>
      </c>
    </row>
    <row r="23" spans="1:11" ht="15.9" customHeight="1" x14ac:dyDescent="0.3">
      <c r="A23" s="48">
        <f>'Pre-Board Exam'!A24</f>
        <v>19</v>
      </c>
      <c r="B23" s="48" t="str">
        <f>'Pre-Board Exam'!B24</f>
        <v/>
      </c>
      <c r="C23" s="49" t="str">
        <f>'Pre-Board Exam'!C24</f>
        <v/>
      </c>
      <c r="D23" s="50" t="s">
        <v>847</v>
      </c>
      <c r="E23" s="48" t="str">
        <f t="shared" si="0"/>
        <v>Outstanding</v>
      </c>
      <c r="F23" s="50" t="s">
        <v>847</v>
      </c>
      <c r="G23" s="48" t="str">
        <f t="shared" si="1"/>
        <v>Outstanding</v>
      </c>
      <c r="H23" s="50" t="s">
        <v>847</v>
      </c>
      <c r="I23" s="48" t="str">
        <f t="shared" si="2"/>
        <v>Outstanding</v>
      </c>
      <c r="J23" s="50" t="s">
        <v>847</v>
      </c>
      <c r="K23" s="48" t="str">
        <f t="shared" si="3"/>
        <v>Outstanding</v>
      </c>
    </row>
    <row r="24" spans="1:11" ht="15.9" customHeight="1" x14ac:dyDescent="0.3">
      <c r="A24" s="48">
        <f>'Pre-Board Exam'!A25</f>
        <v>20</v>
      </c>
      <c r="B24" s="48" t="str">
        <f>'Pre-Board Exam'!B25</f>
        <v/>
      </c>
      <c r="C24" s="49" t="str">
        <f>'Pre-Board Exam'!C25</f>
        <v/>
      </c>
      <c r="D24" s="50" t="s">
        <v>847</v>
      </c>
      <c r="E24" s="48" t="str">
        <f t="shared" si="0"/>
        <v>Outstanding</v>
      </c>
      <c r="F24" s="50" t="s">
        <v>847</v>
      </c>
      <c r="G24" s="48" t="str">
        <f t="shared" si="1"/>
        <v>Outstanding</v>
      </c>
      <c r="H24" s="50" t="s">
        <v>847</v>
      </c>
      <c r="I24" s="48" t="str">
        <f t="shared" si="2"/>
        <v>Outstanding</v>
      </c>
      <c r="J24" s="50" t="s">
        <v>847</v>
      </c>
      <c r="K24" s="48" t="str">
        <f t="shared" si="3"/>
        <v>Outstanding</v>
      </c>
    </row>
    <row r="25" spans="1:11" ht="15.9" customHeight="1" x14ac:dyDescent="0.3">
      <c r="A25" s="48">
        <f>'Pre-Board Exam'!A26</f>
        <v>21</v>
      </c>
      <c r="B25" s="48" t="str">
        <f>'Pre-Board Exam'!B26</f>
        <v/>
      </c>
      <c r="C25" s="49" t="str">
        <f>'Pre-Board Exam'!C26</f>
        <v/>
      </c>
      <c r="D25" s="50" t="s">
        <v>852</v>
      </c>
      <c r="E25" s="48" t="str">
        <f t="shared" si="0"/>
        <v>Very good</v>
      </c>
      <c r="F25" s="50" t="s">
        <v>852</v>
      </c>
      <c r="G25" s="48" t="str">
        <f t="shared" si="1"/>
        <v>Very good</v>
      </c>
      <c r="H25" s="50" t="s">
        <v>852</v>
      </c>
      <c r="I25" s="48" t="str">
        <f t="shared" si="2"/>
        <v>Very good</v>
      </c>
      <c r="J25" s="50" t="s">
        <v>852</v>
      </c>
      <c r="K25" s="48" t="str">
        <f t="shared" si="3"/>
        <v>Very good</v>
      </c>
    </row>
    <row r="26" spans="1:11" ht="15.9" customHeight="1" x14ac:dyDescent="0.3">
      <c r="A26" s="48">
        <f>'Pre-Board Exam'!A27</f>
        <v>22</v>
      </c>
      <c r="B26" s="48" t="str">
        <f>'Pre-Board Exam'!B27</f>
        <v/>
      </c>
      <c r="C26" s="49" t="str">
        <f>'Pre-Board Exam'!C27</f>
        <v/>
      </c>
      <c r="D26" s="50" t="s">
        <v>847</v>
      </c>
      <c r="E26" s="48" t="str">
        <f t="shared" si="0"/>
        <v>Outstanding</v>
      </c>
      <c r="F26" s="50" t="s">
        <v>847</v>
      </c>
      <c r="G26" s="48" t="str">
        <f t="shared" si="1"/>
        <v>Outstanding</v>
      </c>
      <c r="H26" s="50" t="s">
        <v>847</v>
      </c>
      <c r="I26" s="48" t="str">
        <f t="shared" si="2"/>
        <v>Outstanding</v>
      </c>
      <c r="J26" s="50" t="s">
        <v>847</v>
      </c>
      <c r="K26" s="48" t="str">
        <f t="shared" si="3"/>
        <v>Outstanding</v>
      </c>
    </row>
    <row r="27" spans="1:11" ht="15.9" customHeight="1" x14ac:dyDescent="0.3">
      <c r="A27" s="48">
        <f>'Pre-Board Exam'!A28</f>
        <v>23</v>
      </c>
      <c r="B27" s="48" t="str">
        <f>'Pre-Board Exam'!B28</f>
        <v/>
      </c>
      <c r="C27" s="49" t="str">
        <f>'Pre-Board Exam'!C28</f>
        <v/>
      </c>
      <c r="D27" s="50" t="s">
        <v>847</v>
      </c>
      <c r="E27" s="48" t="str">
        <f t="shared" si="0"/>
        <v>Outstanding</v>
      </c>
      <c r="F27" s="50" t="s">
        <v>847</v>
      </c>
      <c r="G27" s="48" t="str">
        <f t="shared" si="1"/>
        <v>Outstanding</v>
      </c>
      <c r="H27" s="50" t="s">
        <v>847</v>
      </c>
      <c r="I27" s="48" t="str">
        <f t="shared" si="2"/>
        <v>Outstanding</v>
      </c>
      <c r="J27" s="50" t="s">
        <v>847</v>
      </c>
      <c r="K27" s="48" t="str">
        <f t="shared" si="3"/>
        <v>Outstanding</v>
      </c>
    </row>
    <row r="28" spans="1:11" ht="15.9" customHeight="1" x14ac:dyDescent="0.3">
      <c r="A28" s="48">
        <f>'Pre-Board Exam'!A29</f>
        <v>24</v>
      </c>
      <c r="B28" s="48" t="str">
        <f>'Pre-Board Exam'!B29</f>
        <v/>
      </c>
      <c r="C28" s="49" t="str">
        <f>'Pre-Board Exam'!C29</f>
        <v/>
      </c>
      <c r="D28" s="50"/>
      <c r="E28" s="48" t="str">
        <f t="shared" si="0"/>
        <v/>
      </c>
      <c r="F28" s="50"/>
      <c r="G28" s="48" t="str">
        <f t="shared" si="1"/>
        <v/>
      </c>
      <c r="H28" s="50"/>
      <c r="I28" s="48" t="str">
        <f t="shared" si="2"/>
        <v/>
      </c>
      <c r="J28" s="50"/>
      <c r="K28" s="48" t="str">
        <f t="shared" si="3"/>
        <v/>
      </c>
    </row>
    <row r="29" spans="1:11" ht="15.9" customHeight="1" x14ac:dyDescent="0.3">
      <c r="A29" s="48">
        <f>'Pre-Board Exam'!A30</f>
        <v>25</v>
      </c>
      <c r="B29" s="48" t="str">
        <f>'Pre-Board Exam'!B30</f>
        <v/>
      </c>
      <c r="C29" s="49" t="str">
        <f>'Pre-Board Exam'!C30</f>
        <v/>
      </c>
      <c r="D29" s="50" t="s">
        <v>847</v>
      </c>
      <c r="E29" s="48" t="str">
        <f t="shared" si="0"/>
        <v>Outstanding</v>
      </c>
      <c r="F29" s="50" t="s">
        <v>847</v>
      </c>
      <c r="G29" s="48" t="str">
        <f t="shared" si="1"/>
        <v>Outstanding</v>
      </c>
      <c r="H29" s="50" t="s">
        <v>847</v>
      </c>
      <c r="I29" s="48" t="str">
        <f t="shared" si="2"/>
        <v>Outstanding</v>
      </c>
      <c r="J29" s="50" t="s">
        <v>847</v>
      </c>
      <c r="K29" s="48" t="str">
        <f t="shared" si="3"/>
        <v>Outstanding</v>
      </c>
    </row>
    <row r="30" spans="1:11" ht="15.9" customHeight="1" x14ac:dyDescent="0.3">
      <c r="A30" s="48">
        <f>'Pre-Board Exam'!A31</f>
        <v>26</v>
      </c>
      <c r="B30" s="48" t="str">
        <f>'Pre-Board Exam'!B31</f>
        <v/>
      </c>
      <c r="C30" s="49" t="str">
        <f>'Pre-Board Exam'!C31</f>
        <v/>
      </c>
      <c r="D30" s="50" t="s">
        <v>852</v>
      </c>
      <c r="E30" s="48" t="str">
        <f t="shared" si="0"/>
        <v>Very good</v>
      </c>
      <c r="F30" s="50" t="s">
        <v>852</v>
      </c>
      <c r="G30" s="48" t="str">
        <f t="shared" si="1"/>
        <v>Very good</v>
      </c>
      <c r="H30" s="50" t="s">
        <v>852</v>
      </c>
      <c r="I30" s="48" t="str">
        <f t="shared" si="2"/>
        <v>Very good</v>
      </c>
      <c r="J30" s="50" t="s">
        <v>852</v>
      </c>
      <c r="K30" s="48" t="str">
        <f t="shared" si="3"/>
        <v>Very good</v>
      </c>
    </row>
    <row r="31" spans="1:11" ht="15.9" customHeight="1" x14ac:dyDescent="0.3">
      <c r="A31" s="48">
        <f>'Pre-Board Exam'!A32</f>
        <v>27</v>
      </c>
      <c r="B31" s="48" t="str">
        <f>'Pre-Board Exam'!B32</f>
        <v/>
      </c>
      <c r="C31" s="49" t="str">
        <f>'Pre-Board Exam'!C32</f>
        <v/>
      </c>
      <c r="D31" s="50" t="s">
        <v>847</v>
      </c>
      <c r="E31" s="48" t="str">
        <f t="shared" si="0"/>
        <v>Outstanding</v>
      </c>
      <c r="F31" s="50" t="s">
        <v>847</v>
      </c>
      <c r="G31" s="48" t="str">
        <f t="shared" si="1"/>
        <v>Outstanding</v>
      </c>
      <c r="H31" s="50" t="s">
        <v>847</v>
      </c>
      <c r="I31" s="48" t="str">
        <f t="shared" si="2"/>
        <v>Outstanding</v>
      </c>
      <c r="J31" s="50" t="s">
        <v>847</v>
      </c>
      <c r="K31" s="48" t="str">
        <f t="shared" si="3"/>
        <v>Outstanding</v>
      </c>
    </row>
    <row r="32" spans="1:11" ht="15.9" customHeight="1" x14ac:dyDescent="0.3">
      <c r="A32" s="48">
        <f>'Pre-Board Exam'!A33</f>
        <v>28</v>
      </c>
      <c r="B32" s="48" t="str">
        <f>'Pre-Board Exam'!B33</f>
        <v/>
      </c>
      <c r="C32" s="49" t="str">
        <f>'Pre-Board Exam'!C33</f>
        <v/>
      </c>
      <c r="D32" s="50" t="s">
        <v>847</v>
      </c>
      <c r="E32" s="48" t="str">
        <f t="shared" si="0"/>
        <v>Outstanding</v>
      </c>
      <c r="F32" s="50" t="s">
        <v>847</v>
      </c>
      <c r="G32" s="48" t="str">
        <f t="shared" si="1"/>
        <v>Outstanding</v>
      </c>
      <c r="H32" s="50" t="s">
        <v>847</v>
      </c>
      <c r="I32" s="48" t="str">
        <f t="shared" si="2"/>
        <v>Outstanding</v>
      </c>
      <c r="J32" s="50" t="s">
        <v>847</v>
      </c>
      <c r="K32" s="48" t="str">
        <f t="shared" si="3"/>
        <v>Outstanding</v>
      </c>
    </row>
    <row r="33" spans="1:11" ht="15.9" customHeight="1" x14ac:dyDescent="0.3">
      <c r="A33" s="48">
        <f>'Pre-Board Exam'!A34</f>
        <v>29</v>
      </c>
      <c r="B33" s="48" t="str">
        <f>'Pre-Board Exam'!B34</f>
        <v/>
      </c>
      <c r="C33" s="49" t="str">
        <f>'Pre-Board Exam'!C34</f>
        <v/>
      </c>
      <c r="D33" s="50" t="s">
        <v>847</v>
      </c>
      <c r="E33" s="48" t="str">
        <f t="shared" si="0"/>
        <v>Outstanding</v>
      </c>
      <c r="F33" s="50" t="s">
        <v>847</v>
      </c>
      <c r="G33" s="48" t="str">
        <f t="shared" si="1"/>
        <v>Outstanding</v>
      </c>
      <c r="H33" s="50" t="s">
        <v>847</v>
      </c>
      <c r="I33" s="48" t="str">
        <f t="shared" si="2"/>
        <v>Outstanding</v>
      </c>
      <c r="J33" s="50" t="s">
        <v>847</v>
      </c>
      <c r="K33" s="48" t="str">
        <f t="shared" si="3"/>
        <v>Outstanding</v>
      </c>
    </row>
    <row r="34" spans="1:11" ht="15.9" customHeight="1" x14ac:dyDescent="0.3">
      <c r="A34" s="48">
        <f>'Pre-Board Exam'!A35</f>
        <v>30</v>
      </c>
      <c r="B34" s="48" t="str">
        <f>'Pre-Board Exam'!B35</f>
        <v/>
      </c>
      <c r="C34" s="49" t="str">
        <f>'Pre-Board Exam'!C35</f>
        <v/>
      </c>
      <c r="D34" s="50" t="s">
        <v>847</v>
      </c>
      <c r="E34" s="48" t="str">
        <f t="shared" si="0"/>
        <v>Outstanding</v>
      </c>
      <c r="F34" s="50" t="s">
        <v>847</v>
      </c>
      <c r="G34" s="48" t="str">
        <f t="shared" si="1"/>
        <v>Outstanding</v>
      </c>
      <c r="H34" s="50" t="s">
        <v>847</v>
      </c>
      <c r="I34" s="48" t="str">
        <f t="shared" si="2"/>
        <v>Outstanding</v>
      </c>
      <c r="J34" s="50" t="s">
        <v>847</v>
      </c>
      <c r="K34" s="48" t="str">
        <f t="shared" si="3"/>
        <v>Outstanding</v>
      </c>
    </row>
    <row r="35" spans="1:11" ht="15.9" customHeight="1" x14ac:dyDescent="0.3">
      <c r="A35" s="48">
        <f>'Pre-Board Exam'!A36</f>
        <v>31</v>
      </c>
      <c r="B35" s="48" t="str">
        <f>'Pre-Board Exam'!B36</f>
        <v/>
      </c>
      <c r="C35" s="49" t="str">
        <f>'Pre-Board Exam'!C36</f>
        <v/>
      </c>
      <c r="D35" s="50" t="s">
        <v>847</v>
      </c>
      <c r="E35" s="48" t="str">
        <f t="shared" si="0"/>
        <v>Outstanding</v>
      </c>
      <c r="F35" s="50" t="s">
        <v>847</v>
      </c>
      <c r="G35" s="48" t="str">
        <f t="shared" si="1"/>
        <v>Outstanding</v>
      </c>
      <c r="H35" s="50" t="s">
        <v>847</v>
      </c>
      <c r="I35" s="48" t="str">
        <f t="shared" si="2"/>
        <v>Outstanding</v>
      </c>
      <c r="J35" s="50" t="s">
        <v>847</v>
      </c>
      <c r="K35" s="48" t="str">
        <f t="shared" si="3"/>
        <v>Outstanding</v>
      </c>
    </row>
    <row r="36" spans="1:11" ht="15.9" customHeight="1" x14ac:dyDescent="0.3">
      <c r="A36" s="48">
        <f>'Pre-Board Exam'!A37</f>
        <v>32</v>
      </c>
      <c r="B36" s="48" t="str">
        <f>'Pre-Board Exam'!B37</f>
        <v/>
      </c>
      <c r="C36" s="49" t="str">
        <f>'Pre-Board Exam'!C37</f>
        <v/>
      </c>
      <c r="D36" s="50" t="s">
        <v>847</v>
      </c>
      <c r="E36" s="48" t="str">
        <f t="shared" si="0"/>
        <v>Outstanding</v>
      </c>
      <c r="F36" s="50" t="s">
        <v>847</v>
      </c>
      <c r="G36" s="48" t="str">
        <f t="shared" si="1"/>
        <v>Outstanding</v>
      </c>
      <c r="H36" s="50" t="s">
        <v>847</v>
      </c>
      <c r="I36" s="48" t="str">
        <f t="shared" si="2"/>
        <v>Outstanding</v>
      </c>
      <c r="J36" s="50" t="s">
        <v>847</v>
      </c>
      <c r="K36" s="48" t="str">
        <f t="shared" si="3"/>
        <v>Outstanding</v>
      </c>
    </row>
    <row r="37" spans="1:11" ht="15.9" customHeight="1" x14ac:dyDescent="0.3">
      <c r="A37" s="48">
        <f>'Pre-Board Exam'!A38</f>
        <v>33</v>
      </c>
      <c r="B37" s="48" t="str">
        <f>'Pre-Board Exam'!B38</f>
        <v/>
      </c>
      <c r="C37" s="49" t="str">
        <f>'Pre-Board Exam'!C38</f>
        <v/>
      </c>
      <c r="D37" s="50" t="s">
        <v>847</v>
      </c>
      <c r="E37" s="48" t="str">
        <f t="shared" si="0"/>
        <v>Outstanding</v>
      </c>
      <c r="F37" s="50" t="s">
        <v>847</v>
      </c>
      <c r="G37" s="48" t="str">
        <f t="shared" si="1"/>
        <v>Outstanding</v>
      </c>
      <c r="H37" s="50" t="s">
        <v>847</v>
      </c>
      <c r="I37" s="48" t="str">
        <f t="shared" si="2"/>
        <v>Outstanding</v>
      </c>
      <c r="J37" s="50" t="s">
        <v>847</v>
      </c>
      <c r="K37" s="48" t="str">
        <f t="shared" si="3"/>
        <v>Outstanding</v>
      </c>
    </row>
    <row r="38" spans="1:11" ht="15.9" customHeight="1" x14ac:dyDescent="0.3">
      <c r="A38" s="48">
        <f>'Pre-Board Exam'!A39</f>
        <v>34</v>
      </c>
      <c r="B38" s="48" t="str">
        <f>'Pre-Board Exam'!B39</f>
        <v/>
      </c>
      <c r="C38" s="49" t="str">
        <f>'Pre-Board Exam'!C39</f>
        <v/>
      </c>
      <c r="D38" s="50" t="s">
        <v>852</v>
      </c>
      <c r="E38" s="48" t="str">
        <f t="shared" si="0"/>
        <v>Very good</v>
      </c>
      <c r="F38" s="50" t="s">
        <v>852</v>
      </c>
      <c r="G38" s="48" t="str">
        <f t="shared" si="1"/>
        <v>Very good</v>
      </c>
      <c r="H38" s="50" t="s">
        <v>852</v>
      </c>
      <c r="I38" s="48" t="str">
        <f t="shared" si="2"/>
        <v>Very good</v>
      </c>
      <c r="J38" s="50" t="s">
        <v>852</v>
      </c>
      <c r="K38" s="48" t="str">
        <f t="shared" si="3"/>
        <v>Very good</v>
      </c>
    </row>
    <row r="39" spans="1:11" ht="15.9" customHeight="1" x14ac:dyDescent="0.3">
      <c r="A39" s="48">
        <f>'Pre-Board Exam'!A40</f>
        <v>35</v>
      </c>
      <c r="B39" s="48" t="str">
        <f>'Pre-Board Exam'!B40</f>
        <v/>
      </c>
      <c r="C39" s="49" t="str">
        <f>'Pre-Board Exam'!C40</f>
        <v/>
      </c>
      <c r="D39" s="50" t="s">
        <v>847</v>
      </c>
      <c r="E39" s="48" t="str">
        <f t="shared" si="0"/>
        <v>Outstanding</v>
      </c>
      <c r="F39" s="50" t="s">
        <v>847</v>
      </c>
      <c r="G39" s="48" t="str">
        <f t="shared" si="1"/>
        <v>Outstanding</v>
      </c>
      <c r="H39" s="50" t="s">
        <v>847</v>
      </c>
      <c r="I39" s="48" t="str">
        <f t="shared" si="2"/>
        <v>Outstanding</v>
      </c>
      <c r="J39" s="50" t="s">
        <v>847</v>
      </c>
      <c r="K39" s="48" t="str">
        <f t="shared" si="3"/>
        <v>Outstanding</v>
      </c>
    </row>
    <row r="40" spans="1:11" ht="15.9" customHeight="1" x14ac:dyDescent="0.3">
      <c r="A40" s="48">
        <f>'Pre-Board Exam'!A41</f>
        <v>36</v>
      </c>
      <c r="B40" s="48" t="str">
        <f>'Pre-Board Exam'!B41</f>
        <v/>
      </c>
      <c r="C40" s="49" t="str">
        <f>'Pre-Board Exam'!C41</f>
        <v/>
      </c>
      <c r="D40" s="50"/>
      <c r="E40" s="48" t="str">
        <f t="shared" si="0"/>
        <v/>
      </c>
      <c r="F40" s="50"/>
      <c r="G40" s="48" t="str">
        <f t="shared" si="1"/>
        <v/>
      </c>
      <c r="H40" s="50"/>
      <c r="I40" s="48" t="str">
        <f t="shared" si="2"/>
        <v/>
      </c>
      <c r="J40" s="50"/>
      <c r="K40" s="48" t="str">
        <f t="shared" si="3"/>
        <v/>
      </c>
    </row>
    <row r="41" spans="1:11" ht="15.9" customHeight="1" x14ac:dyDescent="0.3">
      <c r="A41" s="48">
        <f>'Pre-Board Exam'!A42</f>
        <v>37</v>
      </c>
      <c r="B41" s="48" t="str">
        <f>'Pre-Board Exam'!B42</f>
        <v/>
      </c>
      <c r="C41" s="49" t="str">
        <f>'Pre-Board Exam'!C42</f>
        <v/>
      </c>
      <c r="D41" s="50" t="s">
        <v>847</v>
      </c>
      <c r="E41" s="48" t="str">
        <f t="shared" si="0"/>
        <v>Outstanding</v>
      </c>
      <c r="F41" s="50" t="s">
        <v>847</v>
      </c>
      <c r="G41" s="48" t="str">
        <f t="shared" si="1"/>
        <v>Outstanding</v>
      </c>
      <c r="H41" s="50" t="s">
        <v>847</v>
      </c>
      <c r="I41" s="48" t="str">
        <f t="shared" si="2"/>
        <v>Outstanding</v>
      </c>
      <c r="J41" s="50" t="s">
        <v>847</v>
      </c>
      <c r="K41" s="48" t="str">
        <f t="shared" si="3"/>
        <v>Outstanding</v>
      </c>
    </row>
    <row r="42" spans="1:11" ht="15.9" customHeight="1" x14ac:dyDescent="0.3">
      <c r="A42" s="48">
        <f>'Pre-Board Exam'!A43</f>
        <v>38</v>
      </c>
      <c r="B42" s="48" t="str">
        <f>'Pre-Board Exam'!B43</f>
        <v/>
      </c>
      <c r="C42" s="49" t="str">
        <f>'Pre-Board Exam'!C43</f>
        <v/>
      </c>
      <c r="D42" s="50" t="s">
        <v>847</v>
      </c>
      <c r="E42" s="48" t="str">
        <f t="shared" si="0"/>
        <v>Outstanding</v>
      </c>
      <c r="F42" s="50" t="s">
        <v>847</v>
      </c>
      <c r="G42" s="48" t="str">
        <f t="shared" si="1"/>
        <v>Outstanding</v>
      </c>
      <c r="H42" s="50" t="s">
        <v>847</v>
      </c>
      <c r="I42" s="48" t="str">
        <f t="shared" si="2"/>
        <v>Outstanding</v>
      </c>
      <c r="J42" s="50" t="s">
        <v>847</v>
      </c>
      <c r="K42" s="48" t="str">
        <f t="shared" si="3"/>
        <v>Outstanding</v>
      </c>
    </row>
    <row r="43" spans="1:11" ht="15.9" customHeight="1" x14ac:dyDescent="0.3">
      <c r="A43" s="48">
        <f>'Pre-Board Exam'!A44</f>
        <v>39</v>
      </c>
      <c r="B43" s="48" t="str">
        <f>'Pre-Board Exam'!B44</f>
        <v/>
      </c>
      <c r="C43" s="49" t="str">
        <f>'Pre-Board Exam'!C44</f>
        <v/>
      </c>
      <c r="D43" s="50" t="s">
        <v>847</v>
      </c>
      <c r="E43" s="48" t="str">
        <f t="shared" si="0"/>
        <v>Outstanding</v>
      </c>
      <c r="F43" s="50" t="s">
        <v>847</v>
      </c>
      <c r="G43" s="48" t="str">
        <f t="shared" si="1"/>
        <v>Outstanding</v>
      </c>
      <c r="H43" s="50" t="s">
        <v>852</v>
      </c>
      <c r="I43" s="48" t="str">
        <f t="shared" si="2"/>
        <v>Very good</v>
      </c>
      <c r="J43" s="50" t="s">
        <v>853</v>
      </c>
      <c r="K43" s="48" t="str">
        <f t="shared" si="3"/>
        <v>Fair</v>
      </c>
    </row>
    <row r="44" spans="1:11" ht="15.9" customHeight="1" x14ac:dyDescent="0.3">
      <c r="A44" s="48">
        <f>'Pre-Board Exam'!A45</f>
        <v>40</v>
      </c>
      <c r="B44" s="48" t="str">
        <f>'Pre-Board Exam'!B45</f>
        <v/>
      </c>
      <c r="C44" s="49" t="str">
        <f>'Pre-Board Exam'!C45</f>
        <v/>
      </c>
      <c r="D44" s="50" t="s">
        <v>847</v>
      </c>
      <c r="E44" s="48" t="str">
        <f t="shared" si="0"/>
        <v>Outstanding</v>
      </c>
      <c r="F44" s="50" t="s">
        <v>847</v>
      </c>
      <c r="G44" s="48" t="str">
        <f t="shared" si="1"/>
        <v>Outstanding</v>
      </c>
      <c r="H44" s="50" t="s">
        <v>852</v>
      </c>
      <c r="I44" s="48" t="str">
        <f t="shared" si="2"/>
        <v>Very good</v>
      </c>
      <c r="J44" s="50" t="s">
        <v>853</v>
      </c>
      <c r="K44" s="48" t="str">
        <f t="shared" si="3"/>
        <v>Fair</v>
      </c>
    </row>
    <row r="45" spans="1:11" ht="15.9" customHeight="1" x14ac:dyDescent="0.3">
      <c r="A45" s="48">
        <f>'Pre-Board Exam'!A46</f>
        <v>41</v>
      </c>
      <c r="B45" s="48" t="str">
        <f>'Pre-Board Exam'!B46</f>
        <v/>
      </c>
      <c r="C45" s="49" t="str">
        <f>'Pre-Board Exam'!C46</f>
        <v/>
      </c>
      <c r="D45" s="50" t="s">
        <v>847</v>
      </c>
      <c r="E45" s="48" t="str">
        <f t="shared" si="0"/>
        <v>Outstanding</v>
      </c>
      <c r="F45" s="50" t="s">
        <v>847</v>
      </c>
      <c r="G45" s="48" t="str">
        <f t="shared" si="1"/>
        <v>Outstanding</v>
      </c>
      <c r="H45" s="50" t="s">
        <v>852</v>
      </c>
      <c r="I45" s="48" t="str">
        <f t="shared" si="2"/>
        <v>Very good</v>
      </c>
      <c r="J45" s="50" t="s">
        <v>853</v>
      </c>
      <c r="K45" s="48" t="str">
        <f t="shared" si="3"/>
        <v>Fair</v>
      </c>
    </row>
    <row r="46" spans="1:11" ht="15.9" customHeight="1" x14ac:dyDescent="0.3">
      <c r="A46" s="48">
        <f>'Pre-Board Exam'!A47</f>
        <v>42</v>
      </c>
      <c r="B46" s="48" t="str">
        <f>'Pre-Board Exam'!B47</f>
        <v/>
      </c>
      <c r="C46" s="49" t="str">
        <f>'Pre-Board Exam'!C47</f>
        <v/>
      </c>
      <c r="D46" s="50" t="s">
        <v>847</v>
      </c>
      <c r="E46" s="48" t="str">
        <f t="shared" si="0"/>
        <v>Outstanding</v>
      </c>
      <c r="F46" s="50" t="s">
        <v>847</v>
      </c>
      <c r="G46" s="48" t="str">
        <f t="shared" si="1"/>
        <v>Outstanding</v>
      </c>
      <c r="H46" s="50" t="s">
        <v>852</v>
      </c>
      <c r="I46" s="48" t="str">
        <f t="shared" si="2"/>
        <v>Very good</v>
      </c>
      <c r="J46" s="50" t="s">
        <v>853</v>
      </c>
      <c r="K46" s="48" t="str">
        <f t="shared" si="3"/>
        <v>Fair</v>
      </c>
    </row>
  </sheetData>
  <sheetProtection algorithmName="SHA-512" hashValue="0vLPhVPdLirXx7bv83QY/7/rYguDA7bJG+V+k6vIXr4Ax/eYktBU7Ot/3JQZECyen0oIpDoUhkJWfMM6EvhVkA==" saltValue="zAu9aqlznTsQgOEUaNTCgg==" spinCount="100000" sheet="1" objects="1" scenarios="1"/>
  <mergeCells count="8">
    <mergeCell ref="H2:J2"/>
    <mergeCell ref="A1:K1"/>
    <mergeCell ref="D3:K3"/>
    <mergeCell ref="A3:A4"/>
    <mergeCell ref="B3:B4"/>
    <mergeCell ref="C3:C4"/>
    <mergeCell ref="A2:B2"/>
    <mergeCell ref="D2:F2"/>
  </mergeCells>
  <conditionalFormatting sqref="A5:K46">
    <cfRule type="expression" dxfId="2" priority="1">
      <formula>MOD(ROW(),2)=1</formula>
    </cfRule>
  </conditionalFormatting>
  <dataValidations count="2">
    <dataValidation type="list" allowBlank="1" showInputMessage="1" showErrorMessage="1" promptTitle="ALERT" prompt="A* Outstanding_x000a_B* Very Good_x000a_C* Fair" sqref="F5:F46 D5:D46 H5:H46 J5:J46" xr:uid="{00000000-0002-0000-0700-000000000000}">
      <formula1>"A,B,C"</formula1>
    </dataValidation>
    <dataValidation allowBlank="1" showInputMessage="1" showErrorMessage="1" promptTitle="ALERT" prompt="A* Outstanding_x000a_B* Very Good_x000a_C* Fair" sqref="K5:K46 G5:G46 I5:I46 E5:E46" xr:uid="{00000000-0002-0000-0700-000001000000}"/>
  </dataValidations>
  <pageMargins left="0.70866141732283472" right="0.23622047244094491" top="0.35433070866141736" bottom="0.35433070866141736" header="0.31496062992125984" footer="0.31496062992125984"/>
  <pageSetup scale="80" orientation="portrait" r:id="rId1"/>
  <headerFooter>
    <oddFooter>&amp;LClass Teacher&amp;RPrincipal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dimension ref="A1:L45"/>
  <sheetViews>
    <sheetView view="pageBreakPreview" zoomScale="90" zoomScaleNormal="100" zoomScaleSheetLayoutView="90" workbookViewId="0">
      <selection activeCell="I16" sqref="I16"/>
    </sheetView>
  </sheetViews>
  <sheetFormatPr defaultColWidth="9.109375" defaultRowHeight="13.8" x14ac:dyDescent="0.25"/>
  <cols>
    <col min="1" max="1" width="5.6640625" style="86" customWidth="1"/>
    <col min="2" max="2" width="21.6640625" style="80" bestFit="1" customWidth="1"/>
    <col min="3" max="3" width="29.109375" style="80" customWidth="1"/>
    <col min="4" max="4" width="18.88671875" style="80" bestFit="1" customWidth="1"/>
    <col min="5" max="5" width="7" style="86" bestFit="1" customWidth="1"/>
    <col min="6" max="6" width="24.109375" style="80" bestFit="1" customWidth="1"/>
    <col min="7" max="8" width="13.88671875" style="86" customWidth="1"/>
    <col min="9" max="9" width="22.33203125" style="80" customWidth="1"/>
    <col min="10" max="10" width="24" style="80" customWidth="1"/>
    <col min="11" max="11" width="5.5546875" style="86" bestFit="1" customWidth="1"/>
    <col min="12" max="12" width="3.33203125" style="86" bestFit="1" customWidth="1"/>
    <col min="13" max="16384" width="9.109375" style="80"/>
  </cols>
  <sheetData>
    <row r="1" spans="1:12" ht="22.8" x14ac:dyDescent="0.4">
      <c r="A1" s="568" t="s">
        <v>742</v>
      </c>
      <c r="B1" s="568"/>
      <c r="C1" s="568"/>
      <c r="D1" s="568"/>
      <c r="E1" s="568"/>
      <c r="F1" s="563">
        <f>HOME!G6</f>
        <v>0</v>
      </c>
      <c r="G1" s="564"/>
      <c r="H1" s="78" t="s">
        <v>33</v>
      </c>
      <c r="I1" s="565">
        <f>HOME!G4</f>
        <v>0</v>
      </c>
      <c r="J1" s="565"/>
      <c r="K1" s="79"/>
      <c r="L1" s="79"/>
    </row>
    <row r="2" spans="1:12" ht="40.5" customHeight="1" x14ac:dyDescent="0.25">
      <c r="A2" s="569" t="s">
        <v>0</v>
      </c>
      <c r="B2" s="569"/>
      <c r="C2" s="81">
        <f>HOME!G9</f>
        <v>0</v>
      </c>
      <c r="D2" s="569" t="s">
        <v>40</v>
      </c>
      <c r="E2" s="569"/>
      <c r="F2" s="569">
        <f>HOME!G8</f>
        <v>0</v>
      </c>
      <c r="G2" s="569"/>
      <c r="H2" s="566" t="s">
        <v>769</v>
      </c>
      <c r="I2" s="567"/>
      <c r="J2" s="82">
        <f>HOME!J7</f>
        <v>0</v>
      </c>
      <c r="K2" s="562" t="s">
        <v>765</v>
      </c>
      <c r="L2" s="562"/>
    </row>
    <row r="3" spans="1:12" ht="37.799999999999997" x14ac:dyDescent="0.25">
      <c r="A3" s="83" t="s">
        <v>743</v>
      </c>
      <c r="B3" s="83" t="s">
        <v>726</v>
      </c>
      <c r="C3" s="83" t="s">
        <v>744</v>
      </c>
      <c r="D3" s="83" t="s">
        <v>745</v>
      </c>
      <c r="E3" s="83" t="s">
        <v>746</v>
      </c>
      <c r="F3" s="84" t="s">
        <v>747</v>
      </c>
      <c r="G3" s="83" t="s">
        <v>0</v>
      </c>
      <c r="H3" s="83" t="s">
        <v>40</v>
      </c>
      <c r="I3" s="83" t="s">
        <v>768</v>
      </c>
      <c r="J3" s="83" t="s">
        <v>748</v>
      </c>
      <c r="K3" s="83" t="s">
        <v>766</v>
      </c>
      <c r="L3" s="85" t="s">
        <v>17</v>
      </c>
    </row>
    <row r="4" spans="1:12" s="92" customFormat="1" ht="21.75" customHeight="1" x14ac:dyDescent="0.3">
      <c r="A4" s="87">
        <f>backup!AU11</f>
        <v>1</v>
      </c>
      <c r="B4" s="88" t="str">
        <f>backup!AX11</f>
        <v/>
      </c>
      <c r="C4" s="89" t="str">
        <f>backup!AY11</f>
        <v>1</v>
      </c>
      <c r="D4" s="89" t="str">
        <f>IF('STUDENT DETAILS'!C7&gt;0,'STUDENT DETAILS'!C7,"")</f>
        <v/>
      </c>
      <c r="E4" s="90" t="str">
        <f>IF('STUDENT DETAILS'!D7&gt;0,'STUDENT DETAILS'!D7,"")</f>
        <v/>
      </c>
      <c r="F4" s="89" t="str">
        <f>IF('STUDENT DETAILS'!E7&gt;0,'STUDENT DETAILS'!E7,"")</f>
        <v/>
      </c>
      <c r="G4" s="90" t="str">
        <f>IF(HOME!$G$9&gt;0,HOME!$G$9,"")</f>
        <v/>
      </c>
      <c r="H4" s="90" t="str">
        <f>IF(HOME!$G$8&gt;0,HOME!$G$8,"")</f>
        <v/>
      </c>
      <c r="I4" s="89" t="str">
        <f>IF('STUDENT DETAILS'!O7&gt;0,'STUDENT DETAILS'!O7,"")</f>
        <v/>
      </c>
      <c r="J4" s="91" t="e">
        <f>'Overall Result'!BH4</f>
        <v>#REF!</v>
      </c>
      <c r="K4" s="90" t="str">
        <f>IFERROR('Overall Result'!AN4/'STUDENT DETAILS'!U7,"")</f>
        <v/>
      </c>
      <c r="L4" s="90" t="str">
        <f>IF(ISNUMBER(K4),IF(K4&gt;90,"A1",IF(K4&gt;80,"A2",IF(K4&gt;70,"B1",IF(K4&gt;60,"B2",IF(K4&gt;50,"C1",IF(K4&gt;40,"C2",IF(K4&gt;32,"D",IF(K4&gt;20,"E1","E2")))))))),"")</f>
        <v/>
      </c>
    </row>
    <row r="5" spans="1:12" s="92" customFormat="1" ht="21.75" customHeight="1" x14ac:dyDescent="0.3">
      <c r="A5" s="87" t="str">
        <f>backup!AU12</f>
        <v/>
      </c>
      <c r="B5" s="88" t="str">
        <f>backup!AX12</f>
        <v/>
      </c>
      <c r="C5" s="89" t="str">
        <f>backup!AY12</f>
        <v/>
      </c>
      <c r="D5" s="89" t="str">
        <f>IF('STUDENT DETAILS'!C8&gt;0,'STUDENT DETAILS'!C8,"")</f>
        <v/>
      </c>
      <c r="E5" s="90" t="str">
        <f>IF('STUDENT DETAILS'!D8&gt;0,'STUDENT DETAILS'!D8,"")</f>
        <v/>
      </c>
      <c r="F5" s="89" t="str">
        <f>IF('STUDENT DETAILS'!E8&gt;0,'STUDENT DETAILS'!E8,"")</f>
        <v/>
      </c>
      <c r="G5" s="90" t="str">
        <f>IF(HOME!$G$9&gt;0,HOME!$G$9,"")</f>
        <v/>
      </c>
      <c r="H5" s="90" t="str">
        <f>IF(HOME!$G$8&gt;0,HOME!$G$8,"")</f>
        <v/>
      </c>
      <c r="I5" s="89" t="str">
        <f>IF('STUDENT DETAILS'!O8&gt;0,'STUDENT DETAILS'!O8,"")</f>
        <v/>
      </c>
      <c r="J5" s="91" t="e">
        <f>'Overall Result'!BH5</f>
        <v>#REF!</v>
      </c>
      <c r="K5" s="90" t="str">
        <f>IFERROR('Overall Result'!AN5/'STUDENT DETAILS'!U8,"")</f>
        <v/>
      </c>
      <c r="L5" s="90" t="str">
        <f t="shared" ref="L5:L45" si="0">IF(ISNUMBER(K5),IF(K5&gt;90,"A1",IF(K5&gt;80,"A2",IF(K5&gt;70,"B1",IF(K5&gt;60,"B2",IF(K5&gt;50,"C1",IF(K5&gt;40,"C2",IF(K5&gt;32,"D",IF(K5&gt;20,"E1","E2")))))))),"")</f>
        <v/>
      </c>
    </row>
    <row r="6" spans="1:12" s="92" customFormat="1" ht="21.75" customHeight="1" x14ac:dyDescent="0.3">
      <c r="A6" s="87" t="str">
        <f>backup!AU13</f>
        <v/>
      </c>
      <c r="B6" s="88" t="str">
        <f>backup!AX13</f>
        <v/>
      </c>
      <c r="C6" s="89" t="str">
        <f>backup!AY13</f>
        <v/>
      </c>
      <c r="D6" s="89" t="str">
        <f>IF('STUDENT DETAILS'!C9&gt;0,'STUDENT DETAILS'!C9,"")</f>
        <v/>
      </c>
      <c r="E6" s="90" t="str">
        <f>IF('STUDENT DETAILS'!D9&gt;0,'STUDENT DETAILS'!D9,"")</f>
        <v/>
      </c>
      <c r="F6" s="89" t="str">
        <f>IF('STUDENT DETAILS'!E9&gt;0,'STUDENT DETAILS'!E9,"")</f>
        <v/>
      </c>
      <c r="G6" s="90" t="str">
        <f>IF(HOME!$G$9&gt;0,HOME!$G$9,"")</f>
        <v/>
      </c>
      <c r="H6" s="90" t="str">
        <f>IF(HOME!$G$8&gt;0,HOME!$G$8,"")</f>
        <v/>
      </c>
      <c r="I6" s="89" t="str">
        <f>IF('STUDENT DETAILS'!O9&gt;0,'STUDENT DETAILS'!O9,"")</f>
        <v/>
      </c>
      <c r="J6" s="91" t="e">
        <f>'Overall Result'!BH6</f>
        <v>#REF!</v>
      </c>
      <c r="K6" s="90" t="str">
        <f>IFERROR('Overall Result'!AN6/'STUDENT DETAILS'!U9,"")</f>
        <v/>
      </c>
      <c r="L6" s="90" t="str">
        <f t="shared" si="0"/>
        <v/>
      </c>
    </row>
    <row r="7" spans="1:12" s="92" customFormat="1" ht="21.75" customHeight="1" x14ac:dyDescent="0.3">
      <c r="A7" s="87" t="str">
        <f>backup!AU14</f>
        <v/>
      </c>
      <c r="B7" s="88" t="str">
        <f>backup!AX14</f>
        <v/>
      </c>
      <c r="C7" s="89" t="str">
        <f>backup!AY14</f>
        <v/>
      </c>
      <c r="D7" s="89" t="str">
        <f>IF('STUDENT DETAILS'!C10&gt;0,'STUDENT DETAILS'!C10,"")</f>
        <v/>
      </c>
      <c r="E7" s="90" t="str">
        <f>IF('STUDENT DETAILS'!D10&gt;0,'STUDENT DETAILS'!D10,"")</f>
        <v/>
      </c>
      <c r="F7" s="89" t="str">
        <f>IF('STUDENT DETAILS'!E10&gt;0,'STUDENT DETAILS'!E10,"")</f>
        <v/>
      </c>
      <c r="G7" s="90" t="str">
        <f>IF(HOME!$G$9&gt;0,HOME!$G$9,"")</f>
        <v/>
      </c>
      <c r="H7" s="90" t="str">
        <f>IF(HOME!$G$8&gt;0,HOME!$G$8,"")</f>
        <v/>
      </c>
      <c r="I7" s="89" t="str">
        <f>IF('STUDENT DETAILS'!O10&gt;0,'STUDENT DETAILS'!O10,"")</f>
        <v/>
      </c>
      <c r="J7" s="91" t="e">
        <f>'Overall Result'!BH7</f>
        <v>#REF!</v>
      </c>
      <c r="K7" s="90" t="str">
        <f>IFERROR('Overall Result'!AN7/'STUDENT DETAILS'!U10,"")</f>
        <v/>
      </c>
      <c r="L7" s="90" t="str">
        <f t="shared" si="0"/>
        <v/>
      </c>
    </row>
    <row r="8" spans="1:12" s="92" customFormat="1" ht="21.75" customHeight="1" x14ac:dyDescent="0.3">
      <c r="A8" s="87" t="str">
        <f>backup!AU15</f>
        <v/>
      </c>
      <c r="B8" s="88" t="str">
        <f>backup!AX15</f>
        <v/>
      </c>
      <c r="C8" s="89" t="str">
        <f>backup!AY15</f>
        <v/>
      </c>
      <c r="D8" s="89" t="str">
        <f>IF('STUDENT DETAILS'!C11&gt;0,'STUDENT DETAILS'!C11,"")</f>
        <v/>
      </c>
      <c r="E8" s="90" t="str">
        <f>IF('STUDENT DETAILS'!D11&gt;0,'STUDENT DETAILS'!D11,"")</f>
        <v/>
      </c>
      <c r="F8" s="89" t="str">
        <f>IF('STUDENT DETAILS'!E11&gt;0,'STUDENT DETAILS'!E11,"")</f>
        <v/>
      </c>
      <c r="G8" s="90" t="str">
        <f>IF(HOME!$G$9&gt;0,HOME!$G$9,"")</f>
        <v/>
      </c>
      <c r="H8" s="90" t="str">
        <f>IF(HOME!$G$8&gt;0,HOME!$G$8,"")</f>
        <v/>
      </c>
      <c r="I8" s="89" t="str">
        <f>IF('STUDENT DETAILS'!O11&gt;0,'STUDENT DETAILS'!O11,"")</f>
        <v/>
      </c>
      <c r="J8" s="91" t="e">
        <f>'Overall Result'!BH8</f>
        <v>#REF!</v>
      </c>
      <c r="K8" s="90" t="str">
        <f>IFERROR('Overall Result'!AN8/'STUDENT DETAILS'!U11,"")</f>
        <v/>
      </c>
      <c r="L8" s="90" t="str">
        <f t="shared" si="0"/>
        <v/>
      </c>
    </row>
    <row r="9" spans="1:12" s="92" customFormat="1" ht="21.75" customHeight="1" x14ac:dyDescent="0.3">
      <c r="A9" s="87" t="str">
        <f>backup!AU16</f>
        <v/>
      </c>
      <c r="B9" s="88" t="str">
        <f>backup!AX16</f>
        <v/>
      </c>
      <c r="C9" s="89" t="str">
        <f>backup!AY16</f>
        <v/>
      </c>
      <c r="D9" s="89" t="str">
        <f>IF('STUDENT DETAILS'!C12&gt;0,'STUDENT DETAILS'!C12,"")</f>
        <v/>
      </c>
      <c r="E9" s="90" t="str">
        <f>IF('STUDENT DETAILS'!D12&gt;0,'STUDENT DETAILS'!D12,"")</f>
        <v/>
      </c>
      <c r="F9" s="89" t="str">
        <f>IF('STUDENT DETAILS'!E12&gt;0,'STUDENT DETAILS'!E12,"")</f>
        <v/>
      </c>
      <c r="G9" s="90" t="str">
        <f>IF(HOME!$G$9&gt;0,HOME!$G$9,"")</f>
        <v/>
      </c>
      <c r="H9" s="90" t="str">
        <f>IF(HOME!$G$8&gt;0,HOME!$G$8,"")</f>
        <v/>
      </c>
      <c r="I9" s="89" t="str">
        <f>IF('STUDENT DETAILS'!O12&gt;0,'STUDENT DETAILS'!O12,"")</f>
        <v/>
      </c>
      <c r="J9" s="91" t="e">
        <f>'Overall Result'!BH9</f>
        <v>#REF!</v>
      </c>
      <c r="K9" s="90" t="str">
        <f>IFERROR('Overall Result'!AN9/'STUDENT DETAILS'!U12,"")</f>
        <v/>
      </c>
      <c r="L9" s="90" t="str">
        <f t="shared" si="0"/>
        <v/>
      </c>
    </row>
    <row r="10" spans="1:12" s="92" customFormat="1" ht="21.75" customHeight="1" x14ac:dyDescent="0.3">
      <c r="A10" s="87" t="str">
        <f>backup!AU17</f>
        <v/>
      </c>
      <c r="B10" s="88" t="str">
        <f>backup!AX17</f>
        <v/>
      </c>
      <c r="C10" s="89" t="str">
        <f>backup!AY17</f>
        <v/>
      </c>
      <c r="D10" s="89" t="str">
        <f>IF('STUDENT DETAILS'!C13&gt;0,'STUDENT DETAILS'!C13,"")</f>
        <v/>
      </c>
      <c r="E10" s="90" t="str">
        <f>IF('STUDENT DETAILS'!D13&gt;0,'STUDENT DETAILS'!D13,"")</f>
        <v/>
      </c>
      <c r="F10" s="89" t="str">
        <f>IF('STUDENT DETAILS'!E13&gt;0,'STUDENT DETAILS'!E13,"")</f>
        <v/>
      </c>
      <c r="G10" s="90" t="str">
        <f>IF(HOME!$G$9&gt;0,HOME!$G$9,"")</f>
        <v/>
      </c>
      <c r="H10" s="90" t="str">
        <f>IF(HOME!$G$8&gt;0,HOME!$G$8,"")</f>
        <v/>
      </c>
      <c r="I10" s="89" t="str">
        <f>IF('STUDENT DETAILS'!O13&gt;0,'STUDENT DETAILS'!O13,"")</f>
        <v/>
      </c>
      <c r="J10" s="91" t="e">
        <f>'Overall Result'!BH10</f>
        <v>#REF!</v>
      </c>
      <c r="K10" s="90" t="str">
        <f>IFERROR('Overall Result'!AN10/'STUDENT DETAILS'!U13,"")</f>
        <v/>
      </c>
      <c r="L10" s="90" t="str">
        <f t="shared" si="0"/>
        <v/>
      </c>
    </row>
    <row r="11" spans="1:12" s="92" customFormat="1" ht="21.75" customHeight="1" x14ac:dyDescent="0.3">
      <c r="A11" s="87" t="str">
        <f>backup!AU18</f>
        <v/>
      </c>
      <c r="B11" s="88" t="str">
        <f>backup!AX18</f>
        <v/>
      </c>
      <c r="C11" s="89" t="str">
        <f>backup!AY18</f>
        <v/>
      </c>
      <c r="D11" s="89" t="str">
        <f>IF('STUDENT DETAILS'!C14&gt;0,'STUDENT DETAILS'!C14,"")</f>
        <v/>
      </c>
      <c r="E11" s="90" t="str">
        <f>IF('STUDENT DETAILS'!D14&gt;0,'STUDENT DETAILS'!D14,"")</f>
        <v/>
      </c>
      <c r="F11" s="89" t="str">
        <f>IF('STUDENT DETAILS'!E14&gt;0,'STUDENT DETAILS'!E14,"")</f>
        <v/>
      </c>
      <c r="G11" s="90" t="str">
        <f>IF(HOME!$G$9&gt;0,HOME!$G$9,"")</f>
        <v/>
      </c>
      <c r="H11" s="90" t="str">
        <f>IF(HOME!$G$8&gt;0,HOME!$G$8,"")</f>
        <v/>
      </c>
      <c r="I11" s="89" t="str">
        <f>IF('STUDENT DETAILS'!O14&gt;0,'STUDENT DETAILS'!O14,"")</f>
        <v/>
      </c>
      <c r="J11" s="91" t="e">
        <f>'Overall Result'!BH11</f>
        <v>#REF!</v>
      </c>
      <c r="K11" s="90" t="str">
        <f>IFERROR('Overall Result'!AN11/'STUDENT DETAILS'!U14,"")</f>
        <v/>
      </c>
      <c r="L11" s="90" t="str">
        <f t="shared" si="0"/>
        <v/>
      </c>
    </row>
    <row r="12" spans="1:12" s="92" customFormat="1" ht="21.75" customHeight="1" x14ac:dyDescent="0.3">
      <c r="A12" s="87" t="str">
        <f>backup!AU19</f>
        <v/>
      </c>
      <c r="B12" s="88" t="str">
        <f>backup!AX19</f>
        <v/>
      </c>
      <c r="C12" s="89" t="str">
        <f>backup!AY19</f>
        <v/>
      </c>
      <c r="D12" s="89" t="str">
        <f>IF('STUDENT DETAILS'!C15&gt;0,'STUDENT DETAILS'!C15,"")</f>
        <v/>
      </c>
      <c r="E12" s="90" t="str">
        <f>IF('STUDENT DETAILS'!D15&gt;0,'STUDENT DETAILS'!D15,"")</f>
        <v/>
      </c>
      <c r="F12" s="89" t="str">
        <f>IF('STUDENT DETAILS'!E15&gt;0,'STUDENT DETAILS'!E15,"")</f>
        <v/>
      </c>
      <c r="G12" s="90" t="str">
        <f>IF(HOME!$G$9&gt;0,HOME!$G$9,"")</f>
        <v/>
      </c>
      <c r="H12" s="90" t="str">
        <f>IF(HOME!$G$8&gt;0,HOME!$G$8,"")</f>
        <v/>
      </c>
      <c r="I12" s="89" t="str">
        <f>IF('STUDENT DETAILS'!O15&gt;0,'STUDENT DETAILS'!O15,"")</f>
        <v/>
      </c>
      <c r="J12" s="91" t="e">
        <f>'Overall Result'!BH12</f>
        <v>#REF!</v>
      </c>
      <c r="K12" s="90" t="str">
        <f>IFERROR('Overall Result'!AN12/'STUDENT DETAILS'!U15,"")</f>
        <v/>
      </c>
      <c r="L12" s="90" t="str">
        <f t="shared" si="0"/>
        <v/>
      </c>
    </row>
    <row r="13" spans="1:12" s="92" customFormat="1" ht="21.75" customHeight="1" x14ac:dyDescent="0.3">
      <c r="A13" s="87" t="str">
        <f>backup!AU20</f>
        <v/>
      </c>
      <c r="B13" s="88" t="str">
        <f>backup!AX20</f>
        <v/>
      </c>
      <c r="C13" s="89" t="str">
        <f>backup!AY20</f>
        <v/>
      </c>
      <c r="D13" s="89" t="str">
        <f>IF('STUDENT DETAILS'!C16&gt;0,'STUDENT DETAILS'!C16,"")</f>
        <v/>
      </c>
      <c r="E13" s="90" t="str">
        <f>IF('STUDENT DETAILS'!D16&gt;0,'STUDENT DETAILS'!D16,"")</f>
        <v/>
      </c>
      <c r="F13" s="89" t="str">
        <f>IF('STUDENT DETAILS'!E16&gt;0,'STUDENT DETAILS'!E16,"")</f>
        <v/>
      </c>
      <c r="G13" s="90" t="str">
        <f>IF(HOME!$G$9&gt;0,HOME!$G$9,"")</f>
        <v/>
      </c>
      <c r="H13" s="90" t="str">
        <f>IF(HOME!$G$8&gt;0,HOME!$G$8,"")</f>
        <v/>
      </c>
      <c r="I13" s="89" t="str">
        <f>IF('STUDENT DETAILS'!O16&gt;0,'STUDENT DETAILS'!O16,"")</f>
        <v/>
      </c>
      <c r="J13" s="91" t="e">
        <f>'Overall Result'!BH13</f>
        <v>#REF!</v>
      </c>
      <c r="K13" s="90" t="str">
        <f>IFERROR('Overall Result'!AN13/'STUDENT DETAILS'!U16,"")</f>
        <v/>
      </c>
      <c r="L13" s="90" t="str">
        <f t="shared" si="0"/>
        <v/>
      </c>
    </row>
    <row r="14" spans="1:12" s="92" customFormat="1" ht="21.75" customHeight="1" x14ac:dyDescent="0.3">
      <c r="A14" s="87" t="str">
        <f>backup!AU21</f>
        <v/>
      </c>
      <c r="B14" s="88" t="str">
        <f>backup!AX21</f>
        <v/>
      </c>
      <c r="C14" s="89" t="str">
        <f>backup!AY21</f>
        <v/>
      </c>
      <c r="D14" s="89" t="str">
        <f>IF('STUDENT DETAILS'!C17&gt;0,'STUDENT DETAILS'!C17,"")</f>
        <v/>
      </c>
      <c r="E14" s="90" t="str">
        <f>IF('STUDENT DETAILS'!D17&gt;0,'STUDENT DETAILS'!D17,"")</f>
        <v/>
      </c>
      <c r="F14" s="89" t="str">
        <f>IF('STUDENT DETAILS'!E17&gt;0,'STUDENT DETAILS'!E17,"")</f>
        <v/>
      </c>
      <c r="G14" s="90" t="str">
        <f>IF(HOME!$G$9&gt;0,HOME!$G$9,"")</f>
        <v/>
      </c>
      <c r="H14" s="90" t="str">
        <f>IF(HOME!$G$8&gt;0,HOME!$G$8,"")</f>
        <v/>
      </c>
      <c r="I14" s="89" t="str">
        <f>IF('STUDENT DETAILS'!O17&gt;0,'STUDENT DETAILS'!O17,"")</f>
        <v/>
      </c>
      <c r="J14" s="91" t="e">
        <f>'Overall Result'!BH14</f>
        <v>#REF!</v>
      </c>
      <c r="K14" s="90" t="str">
        <f>IFERROR('Overall Result'!AN14/'STUDENT DETAILS'!U17,"")</f>
        <v/>
      </c>
      <c r="L14" s="90" t="str">
        <f t="shared" si="0"/>
        <v/>
      </c>
    </row>
    <row r="15" spans="1:12" s="92" customFormat="1" ht="21.75" customHeight="1" x14ac:dyDescent="0.3">
      <c r="A15" s="87" t="str">
        <f>backup!AU22</f>
        <v/>
      </c>
      <c r="B15" s="88" t="str">
        <f>backup!AX22</f>
        <v/>
      </c>
      <c r="C15" s="89" t="str">
        <f>backup!AY22</f>
        <v/>
      </c>
      <c r="D15" s="89" t="str">
        <f>IF('STUDENT DETAILS'!C18&gt;0,'STUDENT DETAILS'!C18,"")</f>
        <v/>
      </c>
      <c r="E15" s="90" t="str">
        <f>IF('STUDENT DETAILS'!D18&gt;0,'STUDENT DETAILS'!D18,"")</f>
        <v/>
      </c>
      <c r="F15" s="89" t="str">
        <f>IF('STUDENT DETAILS'!E18&gt;0,'STUDENT DETAILS'!E18,"")</f>
        <v/>
      </c>
      <c r="G15" s="90" t="str">
        <f>IF(HOME!$G$9&gt;0,HOME!$G$9,"")</f>
        <v/>
      </c>
      <c r="H15" s="90" t="str">
        <f>IF(HOME!$G$8&gt;0,HOME!$G$8,"")</f>
        <v/>
      </c>
      <c r="I15" s="89" t="str">
        <f>IF('STUDENT DETAILS'!O18&gt;0,'STUDENT DETAILS'!O18,"")</f>
        <v/>
      </c>
      <c r="J15" s="91" t="e">
        <f>'Overall Result'!BH15</f>
        <v>#REF!</v>
      </c>
      <c r="K15" s="90" t="str">
        <f>IFERROR('Overall Result'!AN15/'STUDENT DETAILS'!U18,"")</f>
        <v/>
      </c>
      <c r="L15" s="90" t="str">
        <f t="shared" si="0"/>
        <v/>
      </c>
    </row>
    <row r="16" spans="1:12" s="92" customFormat="1" ht="21.75" customHeight="1" x14ac:dyDescent="0.3">
      <c r="A16" s="87" t="str">
        <f>backup!AU23</f>
        <v/>
      </c>
      <c r="B16" s="88" t="str">
        <f>backup!AX23</f>
        <v/>
      </c>
      <c r="C16" s="89" t="str">
        <f>backup!AY23</f>
        <v/>
      </c>
      <c r="D16" s="89" t="str">
        <f>IF('STUDENT DETAILS'!C19&gt;0,'STUDENT DETAILS'!C19,"")</f>
        <v/>
      </c>
      <c r="E16" s="90" t="str">
        <f>IF('STUDENT DETAILS'!D19&gt;0,'STUDENT DETAILS'!D19,"")</f>
        <v/>
      </c>
      <c r="F16" s="89" t="str">
        <f>IF('STUDENT DETAILS'!E19&gt;0,'STUDENT DETAILS'!E19,"")</f>
        <v/>
      </c>
      <c r="G16" s="90" t="str">
        <f>IF(HOME!$G$9&gt;0,HOME!$G$9,"")</f>
        <v/>
      </c>
      <c r="H16" s="90" t="str">
        <f>IF(HOME!$G$8&gt;0,HOME!$G$8,"")</f>
        <v/>
      </c>
      <c r="I16" s="89" t="str">
        <f>IF('STUDENT DETAILS'!O19&gt;0,'STUDENT DETAILS'!O19,"")</f>
        <v/>
      </c>
      <c r="J16" s="91" t="e">
        <f>'Overall Result'!BH16</f>
        <v>#REF!</v>
      </c>
      <c r="K16" s="90" t="str">
        <f>IFERROR('Overall Result'!AN16/'STUDENT DETAILS'!U19,"")</f>
        <v/>
      </c>
      <c r="L16" s="90" t="str">
        <f t="shared" si="0"/>
        <v/>
      </c>
    </row>
    <row r="17" spans="1:12" s="92" customFormat="1" ht="21.75" customHeight="1" x14ac:dyDescent="0.3">
      <c r="A17" s="87" t="str">
        <f>backup!AU24</f>
        <v/>
      </c>
      <c r="B17" s="88" t="str">
        <f>backup!AX24</f>
        <v/>
      </c>
      <c r="C17" s="89" t="str">
        <f>backup!AY24</f>
        <v/>
      </c>
      <c r="D17" s="89" t="str">
        <f>IF('STUDENT DETAILS'!C20&gt;0,'STUDENT DETAILS'!C20,"")</f>
        <v/>
      </c>
      <c r="E17" s="90" t="str">
        <f>IF('STUDENT DETAILS'!D20&gt;0,'STUDENT DETAILS'!D20,"")</f>
        <v/>
      </c>
      <c r="F17" s="89" t="str">
        <f>IF('STUDENT DETAILS'!E20&gt;0,'STUDENT DETAILS'!E20,"")</f>
        <v/>
      </c>
      <c r="G17" s="90" t="str">
        <f>IF(HOME!$G$9&gt;0,HOME!$G$9,"")</f>
        <v/>
      </c>
      <c r="H17" s="90" t="str">
        <f>IF(HOME!$G$8&gt;0,HOME!$G$8,"")</f>
        <v/>
      </c>
      <c r="I17" s="89" t="str">
        <f>IF('STUDENT DETAILS'!O20&gt;0,'STUDENT DETAILS'!O20,"")</f>
        <v/>
      </c>
      <c r="J17" s="91" t="e">
        <f>'Overall Result'!BH17</f>
        <v>#REF!</v>
      </c>
      <c r="K17" s="90" t="str">
        <f>IFERROR('Overall Result'!AN17/'STUDENT DETAILS'!U20,"")</f>
        <v/>
      </c>
      <c r="L17" s="90" t="str">
        <f t="shared" si="0"/>
        <v/>
      </c>
    </row>
    <row r="18" spans="1:12" s="92" customFormat="1" ht="21.75" customHeight="1" x14ac:dyDescent="0.3">
      <c r="A18" s="87" t="str">
        <f>backup!AU25</f>
        <v/>
      </c>
      <c r="B18" s="88" t="str">
        <f>backup!AX25</f>
        <v/>
      </c>
      <c r="C18" s="89" t="str">
        <f>backup!AY25</f>
        <v/>
      </c>
      <c r="D18" s="89" t="str">
        <f>IF('STUDENT DETAILS'!C21&gt;0,'STUDENT DETAILS'!C21,"")</f>
        <v/>
      </c>
      <c r="E18" s="90" t="str">
        <f>IF('STUDENT DETAILS'!D21&gt;0,'STUDENT DETAILS'!D21,"")</f>
        <v/>
      </c>
      <c r="F18" s="89" t="str">
        <f>IF('STUDENT DETAILS'!E21&gt;0,'STUDENT DETAILS'!E21,"")</f>
        <v/>
      </c>
      <c r="G18" s="90" t="str">
        <f>IF(HOME!$G$9&gt;0,HOME!$G$9,"")</f>
        <v/>
      </c>
      <c r="H18" s="90" t="str">
        <f>IF(HOME!$G$8&gt;0,HOME!$G$8,"")</f>
        <v/>
      </c>
      <c r="I18" s="89" t="str">
        <f>IF('STUDENT DETAILS'!O21&gt;0,'STUDENT DETAILS'!O21,"")</f>
        <v/>
      </c>
      <c r="J18" s="91" t="e">
        <f>'Overall Result'!BH18</f>
        <v>#REF!</v>
      </c>
      <c r="K18" s="90" t="str">
        <f>IFERROR('Overall Result'!AN18/'STUDENT DETAILS'!U21,"")</f>
        <v/>
      </c>
      <c r="L18" s="90" t="str">
        <f t="shared" si="0"/>
        <v/>
      </c>
    </row>
    <row r="19" spans="1:12" s="92" customFormat="1" ht="21.75" customHeight="1" x14ac:dyDescent="0.3">
      <c r="A19" s="87" t="str">
        <f>backup!AU26</f>
        <v/>
      </c>
      <c r="B19" s="88" t="str">
        <f>backup!AX26</f>
        <v/>
      </c>
      <c r="C19" s="89" t="str">
        <f>backup!AY26</f>
        <v/>
      </c>
      <c r="D19" s="89" t="str">
        <f>IF('STUDENT DETAILS'!C22&gt;0,'STUDENT DETAILS'!C22,"")</f>
        <v/>
      </c>
      <c r="E19" s="90" t="str">
        <f>IF('STUDENT DETAILS'!D22&gt;0,'STUDENT DETAILS'!D22,"")</f>
        <v/>
      </c>
      <c r="F19" s="89" t="str">
        <f>IF('STUDENT DETAILS'!E22&gt;0,'STUDENT DETAILS'!E22,"")</f>
        <v/>
      </c>
      <c r="G19" s="90" t="str">
        <f>IF(HOME!$G$9&gt;0,HOME!$G$9,"")</f>
        <v/>
      </c>
      <c r="H19" s="90" t="str">
        <f>IF(HOME!$G$8&gt;0,HOME!$G$8,"")</f>
        <v/>
      </c>
      <c r="I19" s="89" t="str">
        <f>IF('STUDENT DETAILS'!O22&gt;0,'STUDENT DETAILS'!O22,"")</f>
        <v/>
      </c>
      <c r="J19" s="91" t="e">
        <f>'Overall Result'!BH19</f>
        <v>#REF!</v>
      </c>
      <c r="K19" s="90" t="str">
        <f>IFERROR('Overall Result'!AN19/'STUDENT DETAILS'!U22,"")</f>
        <v/>
      </c>
      <c r="L19" s="90" t="str">
        <f t="shared" si="0"/>
        <v/>
      </c>
    </row>
    <row r="20" spans="1:12" s="92" customFormat="1" ht="21.75" customHeight="1" x14ac:dyDescent="0.3">
      <c r="A20" s="87" t="str">
        <f>backup!AU27</f>
        <v/>
      </c>
      <c r="B20" s="88" t="str">
        <f>backup!AX27</f>
        <v/>
      </c>
      <c r="C20" s="89" t="str">
        <f>backup!AY27</f>
        <v/>
      </c>
      <c r="D20" s="89" t="str">
        <f>IF('STUDENT DETAILS'!C23&gt;0,'STUDENT DETAILS'!C23,"")</f>
        <v/>
      </c>
      <c r="E20" s="90" t="str">
        <f>IF('STUDENT DETAILS'!D23&gt;0,'STUDENT DETAILS'!D23,"")</f>
        <v/>
      </c>
      <c r="F20" s="89" t="str">
        <f>IF('STUDENT DETAILS'!E23&gt;0,'STUDENT DETAILS'!E23,"")</f>
        <v/>
      </c>
      <c r="G20" s="90" t="str">
        <f>IF(HOME!$G$9&gt;0,HOME!$G$9,"")</f>
        <v/>
      </c>
      <c r="H20" s="90" t="str">
        <f>IF(HOME!$G$8&gt;0,HOME!$G$8,"")</f>
        <v/>
      </c>
      <c r="I20" s="89" t="str">
        <f>IF('STUDENT DETAILS'!O23&gt;0,'STUDENT DETAILS'!O23,"")</f>
        <v/>
      </c>
      <c r="J20" s="91" t="e">
        <f>'Overall Result'!BH20</f>
        <v>#REF!</v>
      </c>
      <c r="K20" s="90" t="str">
        <f>IFERROR('Overall Result'!AN20/'STUDENT DETAILS'!U23,"")</f>
        <v/>
      </c>
      <c r="L20" s="90" t="str">
        <f t="shared" si="0"/>
        <v/>
      </c>
    </row>
    <row r="21" spans="1:12" s="92" customFormat="1" ht="21.75" customHeight="1" x14ac:dyDescent="0.3">
      <c r="A21" s="87" t="str">
        <f>backup!AU28</f>
        <v/>
      </c>
      <c r="B21" s="88" t="str">
        <f>backup!AX28</f>
        <v/>
      </c>
      <c r="C21" s="89" t="str">
        <f>backup!AY28</f>
        <v/>
      </c>
      <c r="D21" s="89" t="str">
        <f>IF('STUDENT DETAILS'!C24&gt;0,'STUDENT DETAILS'!C24,"")</f>
        <v/>
      </c>
      <c r="E21" s="90" t="str">
        <f>IF('STUDENT DETAILS'!D24&gt;0,'STUDENT DETAILS'!D24,"")</f>
        <v/>
      </c>
      <c r="F21" s="89" t="str">
        <f>IF('STUDENT DETAILS'!E24&gt;0,'STUDENT DETAILS'!E24,"")</f>
        <v/>
      </c>
      <c r="G21" s="90" t="str">
        <f>IF(HOME!$G$9&gt;0,HOME!$G$9,"")</f>
        <v/>
      </c>
      <c r="H21" s="90" t="str">
        <f>IF(HOME!$G$8&gt;0,HOME!$G$8,"")</f>
        <v/>
      </c>
      <c r="I21" s="89" t="str">
        <f>IF('STUDENT DETAILS'!O24&gt;0,'STUDENT DETAILS'!O24,"")</f>
        <v/>
      </c>
      <c r="J21" s="91" t="e">
        <f>'Overall Result'!BH21</f>
        <v>#REF!</v>
      </c>
      <c r="K21" s="90" t="str">
        <f>IFERROR('Overall Result'!AN21/'STUDENT DETAILS'!U24,"")</f>
        <v/>
      </c>
      <c r="L21" s="90" t="str">
        <f t="shared" si="0"/>
        <v/>
      </c>
    </row>
    <row r="22" spans="1:12" s="92" customFormat="1" ht="21.75" customHeight="1" x14ac:dyDescent="0.3">
      <c r="A22" s="87" t="str">
        <f>backup!AU29</f>
        <v/>
      </c>
      <c r="B22" s="88" t="str">
        <f>backup!AX29</f>
        <v/>
      </c>
      <c r="C22" s="89" t="str">
        <f>backup!AY29</f>
        <v/>
      </c>
      <c r="D22" s="89" t="str">
        <f>IF('STUDENT DETAILS'!C25&gt;0,'STUDENT DETAILS'!C25,"")</f>
        <v/>
      </c>
      <c r="E22" s="90" t="str">
        <f>IF('STUDENT DETAILS'!D25&gt;0,'STUDENT DETAILS'!D25,"")</f>
        <v/>
      </c>
      <c r="F22" s="89" t="str">
        <f>IF('STUDENT DETAILS'!E25&gt;0,'STUDENT DETAILS'!E25,"")</f>
        <v/>
      </c>
      <c r="G22" s="90" t="str">
        <f>IF(HOME!$G$9&gt;0,HOME!$G$9,"")</f>
        <v/>
      </c>
      <c r="H22" s="90" t="str">
        <f>IF(HOME!$G$8&gt;0,HOME!$G$8,"")</f>
        <v/>
      </c>
      <c r="I22" s="89" t="str">
        <f>IF('STUDENT DETAILS'!O25&gt;0,'STUDENT DETAILS'!O25,"")</f>
        <v/>
      </c>
      <c r="J22" s="91" t="e">
        <f>'Overall Result'!BH22</f>
        <v>#REF!</v>
      </c>
      <c r="K22" s="90" t="str">
        <f>IFERROR('Overall Result'!AN22/'STUDENT DETAILS'!U25,"")</f>
        <v/>
      </c>
      <c r="L22" s="90" t="str">
        <f t="shared" si="0"/>
        <v/>
      </c>
    </row>
    <row r="23" spans="1:12" s="92" customFormat="1" ht="21.75" customHeight="1" x14ac:dyDescent="0.3">
      <c r="A23" s="87" t="str">
        <f>backup!AU30</f>
        <v/>
      </c>
      <c r="B23" s="88" t="str">
        <f>backup!AX30</f>
        <v/>
      </c>
      <c r="C23" s="89" t="str">
        <f>backup!AY30</f>
        <v/>
      </c>
      <c r="D23" s="89" t="str">
        <f>IF('STUDENT DETAILS'!C26&gt;0,'STUDENT DETAILS'!C26,"")</f>
        <v/>
      </c>
      <c r="E23" s="90" t="str">
        <f>IF('STUDENT DETAILS'!D26&gt;0,'STUDENT DETAILS'!D26,"")</f>
        <v/>
      </c>
      <c r="F23" s="89" t="str">
        <f>IF('STUDENT DETAILS'!E26&gt;0,'STUDENT DETAILS'!E26,"")</f>
        <v/>
      </c>
      <c r="G23" s="90" t="str">
        <f>IF(HOME!$G$9&gt;0,HOME!$G$9,"")</f>
        <v/>
      </c>
      <c r="H23" s="90" t="str">
        <f>IF(HOME!$G$8&gt;0,HOME!$G$8,"")</f>
        <v/>
      </c>
      <c r="I23" s="89" t="str">
        <f>IF('STUDENT DETAILS'!O26&gt;0,'STUDENT DETAILS'!O26,"")</f>
        <v/>
      </c>
      <c r="J23" s="91" t="e">
        <f>'Overall Result'!BH23</f>
        <v>#REF!</v>
      </c>
      <c r="K23" s="90" t="str">
        <f>IFERROR('Overall Result'!AN23/'STUDENT DETAILS'!U26,"")</f>
        <v/>
      </c>
      <c r="L23" s="90" t="str">
        <f t="shared" si="0"/>
        <v/>
      </c>
    </row>
    <row r="24" spans="1:12" s="92" customFormat="1" ht="21.75" customHeight="1" x14ac:dyDescent="0.3">
      <c r="A24" s="87" t="str">
        <f>backup!AU31</f>
        <v/>
      </c>
      <c r="B24" s="88" t="str">
        <f>backup!AX31</f>
        <v/>
      </c>
      <c r="C24" s="89" t="str">
        <f>backup!AY31</f>
        <v/>
      </c>
      <c r="D24" s="89" t="str">
        <f>IF('STUDENT DETAILS'!C27&gt;0,'STUDENT DETAILS'!C27,"")</f>
        <v/>
      </c>
      <c r="E24" s="90" t="str">
        <f>IF('STUDENT DETAILS'!D27&gt;0,'STUDENT DETAILS'!D27,"")</f>
        <v/>
      </c>
      <c r="F24" s="89" t="str">
        <f>IF('STUDENT DETAILS'!E27&gt;0,'STUDENT DETAILS'!E27,"")</f>
        <v/>
      </c>
      <c r="G24" s="90" t="str">
        <f>IF(HOME!$G$9&gt;0,HOME!$G$9,"")</f>
        <v/>
      </c>
      <c r="H24" s="90" t="str">
        <f>IF(HOME!$G$8&gt;0,HOME!$G$8,"")</f>
        <v/>
      </c>
      <c r="I24" s="89" t="str">
        <f>IF('STUDENT DETAILS'!O27&gt;0,'STUDENT DETAILS'!O27,"")</f>
        <v/>
      </c>
      <c r="J24" s="91" t="e">
        <f>'Overall Result'!BH24</f>
        <v>#REF!</v>
      </c>
      <c r="K24" s="90" t="str">
        <f>IFERROR('Overall Result'!AN24/'STUDENT DETAILS'!U27,"")</f>
        <v/>
      </c>
      <c r="L24" s="90" t="str">
        <f t="shared" si="0"/>
        <v/>
      </c>
    </row>
    <row r="25" spans="1:12" s="92" customFormat="1" ht="21.75" customHeight="1" x14ac:dyDescent="0.3">
      <c r="A25" s="87" t="str">
        <f>backup!AU32</f>
        <v/>
      </c>
      <c r="B25" s="88" t="str">
        <f>backup!AX32</f>
        <v/>
      </c>
      <c r="C25" s="89" t="str">
        <f>backup!AY32</f>
        <v/>
      </c>
      <c r="D25" s="89" t="str">
        <f>IF('STUDENT DETAILS'!C28&gt;0,'STUDENT DETAILS'!C28,"")</f>
        <v/>
      </c>
      <c r="E25" s="90" t="str">
        <f>IF('STUDENT DETAILS'!D28&gt;0,'STUDENT DETAILS'!D28,"")</f>
        <v/>
      </c>
      <c r="F25" s="89" t="str">
        <f>IF('STUDENT DETAILS'!E28&gt;0,'STUDENT DETAILS'!E28,"")</f>
        <v/>
      </c>
      <c r="G25" s="90" t="str">
        <f>IF(HOME!$G$9&gt;0,HOME!$G$9,"")</f>
        <v/>
      </c>
      <c r="H25" s="90" t="str">
        <f>IF(HOME!$G$8&gt;0,HOME!$G$8,"")</f>
        <v/>
      </c>
      <c r="I25" s="89" t="str">
        <f>IF('STUDENT DETAILS'!O28&gt;0,'STUDENT DETAILS'!O28,"")</f>
        <v/>
      </c>
      <c r="J25" s="91" t="e">
        <f>'Overall Result'!BH25</f>
        <v>#REF!</v>
      </c>
      <c r="K25" s="90" t="str">
        <f>IFERROR('Overall Result'!AN25/'STUDENT DETAILS'!U28,"")</f>
        <v/>
      </c>
      <c r="L25" s="90" t="str">
        <f t="shared" si="0"/>
        <v/>
      </c>
    </row>
    <row r="26" spans="1:12" s="92" customFormat="1" ht="21.75" customHeight="1" x14ac:dyDescent="0.3">
      <c r="A26" s="87" t="str">
        <f>backup!AU33</f>
        <v/>
      </c>
      <c r="B26" s="88" t="str">
        <f>backup!AX33</f>
        <v/>
      </c>
      <c r="C26" s="89" t="str">
        <f>backup!AY33</f>
        <v/>
      </c>
      <c r="D26" s="89" t="str">
        <f>IF('STUDENT DETAILS'!C29&gt;0,'STUDENT DETAILS'!C29,"")</f>
        <v/>
      </c>
      <c r="E26" s="90" t="str">
        <f>IF('STUDENT DETAILS'!D29&gt;0,'STUDENT DETAILS'!D29,"")</f>
        <v/>
      </c>
      <c r="F26" s="89" t="str">
        <f>IF('STUDENT DETAILS'!E29&gt;0,'STUDENT DETAILS'!E29,"")</f>
        <v/>
      </c>
      <c r="G26" s="90" t="str">
        <f>IF(HOME!$G$9&gt;0,HOME!$G$9,"")</f>
        <v/>
      </c>
      <c r="H26" s="90" t="str">
        <f>IF(HOME!$G$8&gt;0,HOME!$G$8,"")</f>
        <v/>
      </c>
      <c r="I26" s="89" t="str">
        <f>IF('STUDENT DETAILS'!O29&gt;0,'STUDENT DETAILS'!O29,"")</f>
        <v/>
      </c>
      <c r="J26" s="91" t="e">
        <f>'Overall Result'!BH26</f>
        <v>#REF!</v>
      </c>
      <c r="K26" s="90" t="str">
        <f>IFERROR('Overall Result'!AN26/'STUDENT DETAILS'!U29,"")</f>
        <v/>
      </c>
      <c r="L26" s="90" t="str">
        <f t="shared" si="0"/>
        <v/>
      </c>
    </row>
    <row r="27" spans="1:12" s="92" customFormat="1" ht="21.75" customHeight="1" x14ac:dyDescent="0.3">
      <c r="A27" s="87" t="str">
        <f>backup!AU34</f>
        <v/>
      </c>
      <c r="B27" s="88" t="str">
        <f>backup!AX34</f>
        <v/>
      </c>
      <c r="C27" s="89" t="str">
        <f>backup!AY34</f>
        <v/>
      </c>
      <c r="D27" s="89" t="str">
        <f>IF('STUDENT DETAILS'!C30&gt;0,'STUDENT DETAILS'!C30,"")</f>
        <v/>
      </c>
      <c r="E27" s="90" t="str">
        <f>IF('STUDENT DETAILS'!D30&gt;0,'STUDENT DETAILS'!D30,"")</f>
        <v/>
      </c>
      <c r="F27" s="89" t="str">
        <f>IF('STUDENT DETAILS'!E30&gt;0,'STUDENT DETAILS'!E30,"")</f>
        <v/>
      </c>
      <c r="G27" s="90" t="str">
        <f>IF(HOME!$G$9&gt;0,HOME!$G$9,"")</f>
        <v/>
      </c>
      <c r="H27" s="90" t="str">
        <f>IF(HOME!$G$8&gt;0,HOME!$G$8,"")</f>
        <v/>
      </c>
      <c r="I27" s="89" t="str">
        <f>IF('STUDENT DETAILS'!O30&gt;0,'STUDENT DETAILS'!O30,"")</f>
        <v/>
      </c>
      <c r="J27" s="91" t="e">
        <f>'Overall Result'!BH27</f>
        <v>#REF!</v>
      </c>
      <c r="K27" s="90" t="str">
        <f>IFERROR('Overall Result'!AN27/'STUDENT DETAILS'!U30,"")</f>
        <v/>
      </c>
      <c r="L27" s="90" t="str">
        <f t="shared" si="0"/>
        <v/>
      </c>
    </row>
    <row r="28" spans="1:12" s="92" customFormat="1" ht="21.75" customHeight="1" x14ac:dyDescent="0.3">
      <c r="A28" s="87" t="str">
        <f>backup!AU35</f>
        <v/>
      </c>
      <c r="B28" s="88" t="str">
        <f>backup!AX35</f>
        <v/>
      </c>
      <c r="C28" s="89" t="str">
        <f>backup!AY35</f>
        <v/>
      </c>
      <c r="D28" s="89" t="str">
        <f>IF('STUDENT DETAILS'!C31&gt;0,'STUDENT DETAILS'!C31,"")</f>
        <v/>
      </c>
      <c r="E28" s="90" t="str">
        <f>IF('STUDENT DETAILS'!D31&gt;0,'STUDENT DETAILS'!D31,"")</f>
        <v/>
      </c>
      <c r="F28" s="89" t="str">
        <f>IF('STUDENT DETAILS'!E31&gt;0,'STUDENT DETAILS'!E31,"")</f>
        <v/>
      </c>
      <c r="G28" s="90" t="str">
        <f>IF(HOME!$G$9&gt;0,HOME!$G$9,"")</f>
        <v/>
      </c>
      <c r="H28" s="90" t="str">
        <f>IF(HOME!$G$8&gt;0,HOME!$G$8,"")</f>
        <v/>
      </c>
      <c r="I28" s="89" t="str">
        <f>IF('STUDENT DETAILS'!O31&gt;0,'STUDENT DETAILS'!O31,"")</f>
        <v/>
      </c>
      <c r="J28" s="91" t="e">
        <f>'Overall Result'!BH28</f>
        <v>#REF!</v>
      </c>
      <c r="K28" s="90" t="str">
        <f>IFERROR('Overall Result'!AN28/'STUDENT DETAILS'!U31,"")</f>
        <v/>
      </c>
      <c r="L28" s="90" t="str">
        <f t="shared" si="0"/>
        <v/>
      </c>
    </row>
    <row r="29" spans="1:12" s="92" customFormat="1" ht="21.75" customHeight="1" x14ac:dyDescent="0.3">
      <c r="A29" s="87" t="str">
        <f>backup!AU36</f>
        <v/>
      </c>
      <c r="B29" s="88" t="str">
        <f>backup!AX36</f>
        <v/>
      </c>
      <c r="C29" s="89" t="str">
        <f>backup!AY36</f>
        <v/>
      </c>
      <c r="D29" s="89" t="str">
        <f>IF('STUDENT DETAILS'!C32&gt;0,'STUDENT DETAILS'!C32,"")</f>
        <v/>
      </c>
      <c r="E29" s="90" t="str">
        <f>IF('STUDENT DETAILS'!D32&gt;0,'STUDENT DETAILS'!D32,"")</f>
        <v/>
      </c>
      <c r="F29" s="89" t="str">
        <f>IF('STUDENT DETAILS'!E32&gt;0,'STUDENT DETAILS'!E32,"")</f>
        <v/>
      </c>
      <c r="G29" s="90" t="str">
        <f>IF(HOME!$G$9&gt;0,HOME!$G$9,"")</f>
        <v/>
      </c>
      <c r="H29" s="90" t="str">
        <f>IF(HOME!$G$8&gt;0,HOME!$G$8,"")</f>
        <v/>
      </c>
      <c r="I29" s="89" t="str">
        <f>IF('STUDENT DETAILS'!O32&gt;0,'STUDENT DETAILS'!O32,"")</f>
        <v/>
      </c>
      <c r="J29" s="91" t="e">
        <f>'Overall Result'!BH29</f>
        <v>#REF!</v>
      </c>
      <c r="K29" s="90" t="str">
        <f>IFERROR('Overall Result'!AN29/'STUDENT DETAILS'!U32,"")</f>
        <v/>
      </c>
      <c r="L29" s="90" t="str">
        <f t="shared" si="0"/>
        <v/>
      </c>
    </row>
    <row r="30" spans="1:12" s="92" customFormat="1" ht="21.75" customHeight="1" x14ac:dyDescent="0.3">
      <c r="A30" s="87" t="str">
        <f>backup!AU37</f>
        <v/>
      </c>
      <c r="B30" s="88" t="str">
        <f>backup!AX37</f>
        <v/>
      </c>
      <c r="C30" s="89" t="str">
        <f>backup!AY37</f>
        <v/>
      </c>
      <c r="D30" s="89" t="str">
        <f>IF('STUDENT DETAILS'!C33&gt;0,'STUDENT DETAILS'!C33,"")</f>
        <v/>
      </c>
      <c r="E30" s="90" t="str">
        <f>IF('STUDENT DETAILS'!D33&gt;0,'STUDENT DETAILS'!D33,"")</f>
        <v/>
      </c>
      <c r="F30" s="89" t="str">
        <f>IF('STUDENT DETAILS'!E33&gt;0,'STUDENT DETAILS'!E33,"")</f>
        <v/>
      </c>
      <c r="G30" s="90" t="str">
        <f>IF(HOME!$G$9&gt;0,HOME!$G$9,"")</f>
        <v/>
      </c>
      <c r="H30" s="90" t="str">
        <f>IF(HOME!$G$8&gt;0,HOME!$G$8,"")</f>
        <v/>
      </c>
      <c r="I30" s="89" t="str">
        <f>IF('STUDENT DETAILS'!O33&gt;0,'STUDENT DETAILS'!O33,"")</f>
        <v/>
      </c>
      <c r="J30" s="91" t="e">
        <f>'Overall Result'!BH30</f>
        <v>#REF!</v>
      </c>
      <c r="K30" s="90" t="str">
        <f>IFERROR('Overall Result'!AN30/'STUDENT DETAILS'!U33,"")</f>
        <v/>
      </c>
      <c r="L30" s="90" t="str">
        <f t="shared" si="0"/>
        <v/>
      </c>
    </row>
    <row r="31" spans="1:12" s="92" customFormat="1" ht="21.75" customHeight="1" x14ac:dyDescent="0.3">
      <c r="A31" s="87" t="str">
        <f>backup!AU38</f>
        <v/>
      </c>
      <c r="B31" s="88" t="str">
        <f>backup!AX38</f>
        <v/>
      </c>
      <c r="C31" s="89" t="str">
        <f>backup!AY38</f>
        <v/>
      </c>
      <c r="D31" s="89" t="str">
        <f>IF('STUDENT DETAILS'!C34&gt;0,'STUDENT DETAILS'!C34,"")</f>
        <v/>
      </c>
      <c r="E31" s="90" t="str">
        <f>IF('STUDENT DETAILS'!D34&gt;0,'STUDENT DETAILS'!D34,"")</f>
        <v/>
      </c>
      <c r="F31" s="89" t="str">
        <f>IF('STUDENT DETAILS'!E34&gt;0,'STUDENT DETAILS'!E34,"")</f>
        <v/>
      </c>
      <c r="G31" s="90" t="str">
        <f>IF(HOME!$G$9&gt;0,HOME!$G$9,"")</f>
        <v/>
      </c>
      <c r="H31" s="90" t="str">
        <f>IF(HOME!$G$8&gt;0,HOME!$G$8,"")</f>
        <v/>
      </c>
      <c r="I31" s="89" t="str">
        <f>IF('STUDENT DETAILS'!O34&gt;0,'STUDENT DETAILS'!O34,"")</f>
        <v/>
      </c>
      <c r="J31" s="91" t="e">
        <f>'Overall Result'!BH31</f>
        <v>#REF!</v>
      </c>
      <c r="K31" s="90" t="str">
        <f>IFERROR('Overall Result'!AN31/'STUDENT DETAILS'!U34,"")</f>
        <v/>
      </c>
      <c r="L31" s="90" t="str">
        <f t="shared" si="0"/>
        <v/>
      </c>
    </row>
    <row r="32" spans="1:12" s="92" customFormat="1" ht="21.75" customHeight="1" x14ac:dyDescent="0.3">
      <c r="A32" s="87" t="str">
        <f>backup!AU39</f>
        <v/>
      </c>
      <c r="B32" s="88" t="str">
        <f>backup!AX39</f>
        <v/>
      </c>
      <c r="C32" s="89" t="str">
        <f>backup!AY39</f>
        <v/>
      </c>
      <c r="D32" s="89" t="str">
        <f>IF('STUDENT DETAILS'!C35&gt;0,'STUDENT DETAILS'!C35,"")</f>
        <v/>
      </c>
      <c r="E32" s="90" t="str">
        <f>IF('STUDENT DETAILS'!D35&gt;0,'STUDENT DETAILS'!D35,"")</f>
        <v/>
      </c>
      <c r="F32" s="89" t="str">
        <f>IF('STUDENT DETAILS'!E35&gt;0,'STUDENT DETAILS'!E35,"")</f>
        <v/>
      </c>
      <c r="G32" s="90" t="str">
        <f>IF(HOME!$G$9&gt;0,HOME!$G$9,"")</f>
        <v/>
      </c>
      <c r="H32" s="90" t="str">
        <f>IF(HOME!$G$8&gt;0,HOME!$G$8,"")</f>
        <v/>
      </c>
      <c r="I32" s="89" t="str">
        <f>IF('STUDENT DETAILS'!O35&gt;0,'STUDENT DETAILS'!O35,"")</f>
        <v/>
      </c>
      <c r="J32" s="91" t="e">
        <f>'Overall Result'!BH32</f>
        <v>#REF!</v>
      </c>
      <c r="K32" s="90" t="str">
        <f>IFERROR('Overall Result'!AN32/'STUDENT DETAILS'!U35,"")</f>
        <v/>
      </c>
      <c r="L32" s="90" t="str">
        <f t="shared" si="0"/>
        <v/>
      </c>
    </row>
    <row r="33" spans="1:12" s="92" customFormat="1" ht="21.75" customHeight="1" x14ac:dyDescent="0.3">
      <c r="A33" s="87" t="str">
        <f>backup!AU40</f>
        <v/>
      </c>
      <c r="B33" s="88" t="str">
        <f>backup!AX40</f>
        <v/>
      </c>
      <c r="C33" s="89" t="str">
        <f>backup!AY40</f>
        <v/>
      </c>
      <c r="D33" s="89" t="str">
        <f>IF('STUDENT DETAILS'!C36&gt;0,'STUDENT DETAILS'!C36,"")</f>
        <v/>
      </c>
      <c r="E33" s="90" t="str">
        <f>IF('STUDENT DETAILS'!D36&gt;0,'STUDENT DETAILS'!D36,"")</f>
        <v/>
      </c>
      <c r="F33" s="89" t="str">
        <f>IF('STUDENT DETAILS'!E36&gt;0,'STUDENT DETAILS'!E36,"")</f>
        <v/>
      </c>
      <c r="G33" s="90" t="str">
        <f>IF(HOME!$G$9&gt;0,HOME!$G$9,"")</f>
        <v/>
      </c>
      <c r="H33" s="90" t="str">
        <f>IF(HOME!$G$8&gt;0,HOME!$G$8,"")</f>
        <v/>
      </c>
      <c r="I33" s="89" t="str">
        <f>IF('STUDENT DETAILS'!O36&gt;0,'STUDENT DETAILS'!O36,"")</f>
        <v/>
      </c>
      <c r="J33" s="91" t="e">
        <f>'Overall Result'!BH33</f>
        <v>#REF!</v>
      </c>
      <c r="K33" s="90" t="str">
        <f>IFERROR('Overall Result'!AN33/'STUDENT DETAILS'!U36,"")</f>
        <v/>
      </c>
      <c r="L33" s="90" t="str">
        <f t="shared" si="0"/>
        <v/>
      </c>
    </row>
    <row r="34" spans="1:12" s="92" customFormat="1" ht="21.75" customHeight="1" x14ac:dyDescent="0.3">
      <c r="A34" s="87" t="str">
        <f>backup!AU41</f>
        <v/>
      </c>
      <c r="B34" s="88" t="str">
        <f>backup!AX41</f>
        <v/>
      </c>
      <c r="C34" s="89" t="str">
        <f>backup!AY41</f>
        <v/>
      </c>
      <c r="D34" s="89" t="str">
        <f>IF('STUDENT DETAILS'!C37&gt;0,'STUDENT DETAILS'!C37,"")</f>
        <v/>
      </c>
      <c r="E34" s="90" t="str">
        <f>IF('STUDENT DETAILS'!D37&gt;0,'STUDENT DETAILS'!D37,"")</f>
        <v/>
      </c>
      <c r="F34" s="89" t="str">
        <f>IF('STUDENT DETAILS'!E37&gt;0,'STUDENT DETAILS'!E37,"")</f>
        <v/>
      </c>
      <c r="G34" s="90" t="str">
        <f>IF(HOME!$G$9&gt;0,HOME!$G$9,"")</f>
        <v/>
      </c>
      <c r="H34" s="90" t="str">
        <f>IF(HOME!$G$8&gt;0,HOME!$G$8,"")</f>
        <v/>
      </c>
      <c r="I34" s="89" t="str">
        <f>IF('STUDENT DETAILS'!O37&gt;0,'STUDENT DETAILS'!O37,"")</f>
        <v/>
      </c>
      <c r="J34" s="91" t="e">
        <f>'Overall Result'!BH34</f>
        <v>#REF!</v>
      </c>
      <c r="K34" s="90" t="str">
        <f>IFERROR('Overall Result'!AN34/'STUDENT DETAILS'!U37,"")</f>
        <v/>
      </c>
      <c r="L34" s="90" t="str">
        <f t="shared" si="0"/>
        <v/>
      </c>
    </row>
    <row r="35" spans="1:12" s="92" customFormat="1" ht="21.75" customHeight="1" x14ac:dyDescent="0.3">
      <c r="A35" s="87" t="str">
        <f>backup!AU42</f>
        <v/>
      </c>
      <c r="B35" s="88" t="str">
        <f>backup!AX42</f>
        <v/>
      </c>
      <c r="C35" s="89" t="str">
        <f>backup!AY42</f>
        <v/>
      </c>
      <c r="D35" s="89" t="str">
        <f>IF('STUDENT DETAILS'!C38&gt;0,'STUDENT DETAILS'!C38,"")</f>
        <v/>
      </c>
      <c r="E35" s="90" t="str">
        <f>IF('STUDENT DETAILS'!D38&gt;0,'STUDENT DETAILS'!D38,"")</f>
        <v/>
      </c>
      <c r="F35" s="89" t="str">
        <f>IF('STUDENT DETAILS'!E38&gt;0,'STUDENT DETAILS'!E38,"")</f>
        <v/>
      </c>
      <c r="G35" s="90" t="str">
        <f>IF(HOME!$G$9&gt;0,HOME!$G$9,"")</f>
        <v/>
      </c>
      <c r="H35" s="90" t="str">
        <f>IF(HOME!$G$8&gt;0,HOME!$G$8,"")</f>
        <v/>
      </c>
      <c r="I35" s="89" t="str">
        <f>IF('STUDENT DETAILS'!O38&gt;0,'STUDENT DETAILS'!O38,"")</f>
        <v/>
      </c>
      <c r="J35" s="91" t="e">
        <f>'Overall Result'!BH35</f>
        <v>#REF!</v>
      </c>
      <c r="K35" s="90" t="str">
        <f>IFERROR('Overall Result'!AN35/'STUDENT DETAILS'!U38,"")</f>
        <v/>
      </c>
      <c r="L35" s="90" t="str">
        <f t="shared" si="0"/>
        <v/>
      </c>
    </row>
    <row r="36" spans="1:12" s="92" customFormat="1" ht="21.75" customHeight="1" x14ac:dyDescent="0.3">
      <c r="A36" s="87" t="str">
        <f>backup!AU43</f>
        <v/>
      </c>
      <c r="B36" s="88" t="str">
        <f>backup!AX43</f>
        <v/>
      </c>
      <c r="C36" s="89" t="str">
        <f>backup!AY43</f>
        <v/>
      </c>
      <c r="D36" s="89" t="str">
        <f>IF('STUDENT DETAILS'!C39&gt;0,'STUDENT DETAILS'!C39,"")</f>
        <v/>
      </c>
      <c r="E36" s="90" t="str">
        <f>IF('STUDENT DETAILS'!D39&gt;0,'STUDENT DETAILS'!D39,"")</f>
        <v/>
      </c>
      <c r="F36" s="89" t="str">
        <f>IF('STUDENT DETAILS'!E39&gt;0,'STUDENT DETAILS'!E39,"")</f>
        <v/>
      </c>
      <c r="G36" s="90" t="str">
        <f>IF(HOME!$G$9&gt;0,HOME!$G$9,"")</f>
        <v/>
      </c>
      <c r="H36" s="90" t="str">
        <f>IF(HOME!$G$8&gt;0,HOME!$G$8,"")</f>
        <v/>
      </c>
      <c r="I36" s="89" t="str">
        <f>IF('STUDENT DETAILS'!O39&gt;0,'STUDENT DETAILS'!O39,"")</f>
        <v/>
      </c>
      <c r="J36" s="91" t="e">
        <f>'Overall Result'!BH36</f>
        <v>#REF!</v>
      </c>
      <c r="K36" s="90" t="str">
        <f>IFERROR('Overall Result'!AN36/'STUDENT DETAILS'!U39,"")</f>
        <v/>
      </c>
      <c r="L36" s="90" t="str">
        <f t="shared" si="0"/>
        <v/>
      </c>
    </row>
    <row r="37" spans="1:12" s="92" customFormat="1" ht="21.75" customHeight="1" x14ac:dyDescent="0.3">
      <c r="A37" s="87" t="str">
        <f>backup!AU44</f>
        <v/>
      </c>
      <c r="B37" s="88" t="str">
        <f>backup!AX44</f>
        <v/>
      </c>
      <c r="C37" s="89" t="str">
        <f>backup!AY44</f>
        <v/>
      </c>
      <c r="D37" s="89" t="str">
        <f>IF('STUDENT DETAILS'!C40&gt;0,'STUDENT DETAILS'!C40,"")</f>
        <v/>
      </c>
      <c r="E37" s="90" t="str">
        <f>IF('STUDENT DETAILS'!D40&gt;0,'STUDENT DETAILS'!D40,"")</f>
        <v/>
      </c>
      <c r="F37" s="89" t="str">
        <f>IF('STUDENT DETAILS'!E40&gt;0,'STUDENT DETAILS'!E40,"")</f>
        <v/>
      </c>
      <c r="G37" s="90" t="str">
        <f>IF(HOME!$G$9&gt;0,HOME!$G$9,"")</f>
        <v/>
      </c>
      <c r="H37" s="90" t="str">
        <f>IF(HOME!$G$8&gt;0,HOME!$G$8,"")</f>
        <v/>
      </c>
      <c r="I37" s="89" t="str">
        <f>IF('STUDENT DETAILS'!O40&gt;0,'STUDENT DETAILS'!O40,"")</f>
        <v/>
      </c>
      <c r="J37" s="91" t="e">
        <f>'Overall Result'!BH37</f>
        <v>#REF!</v>
      </c>
      <c r="K37" s="90" t="str">
        <f>IFERROR('Overall Result'!AN37/'STUDENT DETAILS'!U40,"")</f>
        <v/>
      </c>
      <c r="L37" s="90" t="str">
        <f t="shared" si="0"/>
        <v/>
      </c>
    </row>
    <row r="38" spans="1:12" s="92" customFormat="1" ht="21.75" customHeight="1" x14ac:dyDescent="0.3">
      <c r="A38" s="87" t="str">
        <f>backup!AU45</f>
        <v/>
      </c>
      <c r="B38" s="88" t="str">
        <f>backup!AX45</f>
        <v/>
      </c>
      <c r="C38" s="89" t="str">
        <f>backup!AY45</f>
        <v/>
      </c>
      <c r="D38" s="89" t="str">
        <f>IF('STUDENT DETAILS'!C41&gt;0,'STUDENT DETAILS'!C41,"")</f>
        <v/>
      </c>
      <c r="E38" s="90" t="str">
        <f>IF('STUDENT DETAILS'!D41&gt;0,'STUDENT DETAILS'!D41,"")</f>
        <v/>
      </c>
      <c r="F38" s="89" t="str">
        <f>IF('STUDENT DETAILS'!E41&gt;0,'STUDENT DETAILS'!E41,"")</f>
        <v/>
      </c>
      <c r="G38" s="90" t="str">
        <f>IF(HOME!$G$9&gt;0,HOME!$G$9,"")</f>
        <v/>
      </c>
      <c r="H38" s="90" t="str">
        <f>IF(HOME!$G$8&gt;0,HOME!$G$8,"")</f>
        <v/>
      </c>
      <c r="I38" s="89" t="str">
        <f>IF('STUDENT DETAILS'!O41&gt;0,'STUDENT DETAILS'!O41,"")</f>
        <v/>
      </c>
      <c r="J38" s="91" t="e">
        <f>'Overall Result'!BH38</f>
        <v>#REF!</v>
      </c>
      <c r="K38" s="90" t="str">
        <f>IFERROR('Overall Result'!AN38/'STUDENT DETAILS'!U41,"")</f>
        <v/>
      </c>
      <c r="L38" s="90" t="str">
        <f t="shared" si="0"/>
        <v/>
      </c>
    </row>
    <row r="39" spans="1:12" s="92" customFormat="1" ht="21.75" customHeight="1" x14ac:dyDescent="0.3">
      <c r="A39" s="87" t="str">
        <f>backup!AU46</f>
        <v/>
      </c>
      <c r="B39" s="88" t="str">
        <f>backup!AX46</f>
        <v/>
      </c>
      <c r="C39" s="89" t="str">
        <f>backup!AY46</f>
        <v/>
      </c>
      <c r="D39" s="89" t="str">
        <f>IF('STUDENT DETAILS'!C42&gt;0,'STUDENT DETAILS'!C42,"")</f>
        <v/>
      </c>
      <c r="E39" s="90" t="str">
        <f>IF('STUDENT DETAILS'!D42&gt;0,'STUDENT DETAILS'!D42,"")</f>
        <v/>
      </c>
      <c r="F39" s="89" t="str">
        <f>IF('STUDENT DETAILS'!E42&gt;0,'STUDENT DETAILS'!E42,"")</f>
        <v/>
      </c>
      <c r="G39" s="90" t="str">
        <f>IF(HOME!$G$9&gt;0,HOME!$G$9,"")</f>
        <v/>
      </c>
      <c r="H39" s="90" t="str">
        <f>IF(HOME!$G$8&gt;0,HOME!$G$8,"")</f>
        <v/>
      </c>
      <c r="I39" s="89" t="str">
        <f>IF('STUDENT DETAILS'!O42&gt;0,'STUDENT DETAILS'!O42,"")</f>
        <v/>
      </c>
      <c r="J39" s="91" t="e">
        <f>'Overall Result'!BH39</f>
        <v>#REF!</v>
      </c>
      <c r="K39" s="90" t="str">
        <f>IFERROR('Overall Result'!AN39/'STUDENT DETAILS'!U42,"")</f>
        <v/>
      </c>
      <c r="L39" s="90" t="str">
        <f t="shared" si="0"/>
        <v/>
      </c>
    </row>
    <row r="40" spans="1:12" s="92" customFormat="1" ht="21.75" customHeight="1" x14ac:dyDescent="0.3">
      <c r="A40" s="87" t="str">
        <f>backup!AU47</f>
        <v/>
      </c>
      <c r="B40" s="88" t="str">
        <f>backup!AX47</f>
        <v/>
      </c>
      <c r="C40" s="89" t="str">
        <f>backup!AY47</f>
        <v/>
      </c>
      <c r="D40" s="89" t="str">
        <f>IF('STUDENT DETAILS'!C43&gt;0,'STUDENT DETAILS'!C43,"")</f>
        <v/>
      </c>
      <c r="E40" s="90" t="str">
        <f>IF('STUDENT DETAILS'!D43&gt;0,'STUDENT DETAILS'!D43,"")</f>
        <v/>
      </c>
      <c r="F40" s="89" t="str">
        <f>IF('STUDENT DETAILS'!E43&gt;0,'STUDENT DETAILS'!E43,"")</f>
        <v/>
      </c>
      <c r="G40" s="90" t="str">
        <f>IF(HOME!$G$9&gt;0,HOME!$G$9,"")</f>
        <v/>
      </c>
      <c r="H40" s="90" t="str">
        <f>IF(HOME!$G$8&gt;0,HOME!$G$8,"")</f>
        <v/>
      </c>
      <c r="I40" s="89" t="str">
        <f>IF('STUDENT DETAILS'!O43&gt;0,'STUDENT DETAILS'!O43,"")</f>
        <v/>
      </c>
      <c r="J40" s="91" t="e">
        <f>'Overall Result'!BH40</f>
        <v>#REF!</v>
      </c>
      <c r="K40" s="90" t="str">
        <f>IFERROR('Overall Result'!AN40/'STUDENT DETAILS'!U43,"")</f>
        <v/>
      </c>
      <c r="L40" s="90" t="str">
        <f t="shared" si="0"/>
        <v/>
      </c>
    </row>
    <row r="41" spans="1:12" s="92" customFormat="1" ht="21.75" customHeight="1" x14ac:dyDescent="0.3">
      <c r="A41" s="87" t="str">
        <f>backup!AU48</f>
        <v/>
      </c>
      <c r="B41" s="88" t="str">
        <f>backup!AX48</f>
        <v/>
      </c>
      <c r="C41" s="89" t="str">
        <f>backup!AY48</f>
        <v/>
      </c>
      <c r="D41" s="89" t="str">
        <f>IF('STUDENT DETAILS'!C44&gt;0,'STUDENT DETAILS'!C44,"")</f>
        <v/>
      </c>
      <c r="E41" s="90" t="str">
        <f>IF('STUDENT DETAILS'!D44&gt;0,'STUDENT DETAILS'!D44,"")</f>
        <v/>
      </c>
      <c r="F41" s="89" t="str">
        <f>IF('STUDENT DETAILS'!E44&gt;0,'STUDENT DETAILS'!E44,"")</f>
        <v/>
      </c>
      <c r="G41" s="90" t="str">
        <f>IF(HOME!$G$9&gt;0,HOME!$G$9,"")</f>
        <v/>
      </c>
      <c r="H41" s="90" t="str">
        <f>IF(HOME!$G$8&gt;0,HOME!$G$8,"")</f>
        <v/>
      </c>
      <c r="I41" s="89" t="str">
        <f>IF('STUDENT DETAILS'!O44&gt;0,'STUDENT DETAILS'!O44,"")</f>
        <v/>
      </c>
      <c r="J41" s="91" t="e">
        <f>'Overall Result'!BH41</f>
        <v>#REF!</v>
      </c>
      <c r="K41" s="90" t="str">
        <f>IFERROR('Overall Result'!AN41/'STUDENT DETAILS'!U44,"")</f>
        <v/>
      </c>
      <c r="L41" s="90" t="str">
        <f t="shared" si="0"/>
        <v/>
      </c>
    </row>
    <row r="42" spans="1:12" s="92" customFormat="1" ht="21.75" customHeight="1" x14ac:dyDescent="0.3">
      <c r="A42" s="87" t="str">
        <f>backup!AU49</f>
        <v/>
      </c>
      <c r="B42" s="88" t="str">
        <f>backup!AX49</f>
        <v/>
      </c>
      <c r="C42" s="89" t="str">
        <f>backup!AY49</f>
        <v/>
      </c>
      <c r="D42" s="89" t="str">
        <f>IF('STUDENT DETAILS'!C45&gt;0,'STUDENT DETAILS'!C45,"")</f>
        <v/>
      </c>
      <c r="E42" s="90" t="str">
        <f>IF('STUDENT DETAILS'!D45&gt;0,'STUDENT DETAILS'!D45,"")</f>
        <v/>
      </c>
      <c r="F42" s="89" t="str">
        <f>IF('STUDENT DETAILS'!E45&gt;0,'STUDENT DETAILS'!E45,"")</f>
        <v/>
      </c>
      <c r="G42" s="90" t="str">
        <f>IF(HOME!$G$9&gt;0,HOME!$G$9,"")</f>
        <v/>
      </c>
      <c r="H42" s="90" t="str">
        <f>IF(HOME!$G$8&gt;0,HOME!$G$8,"")</f>
        <v/>
      </c>
      <c r="I42" s="89" t="str">
        <f>IF('STUDENT DETAILS'!O45&gt;0,'STUDENT DETAILS'!O45,"")</f>
        <v/>
      </c>
      <c r="J42" s="91" t="e">
        <f>'Overall Result'!BH42</f>
        <v>#REF!</v>
      </c>
      <c r="K42" s="90" t="str">
        <f>IFERROR('Overall Result'!AN42/'STUDENT DETAILS'!U45,"")</f>
        <v/>
      </c>
      <c r="L42" s="90" t="str">
        <f t="shared" si="0"/>
        <v/>
      </c>
    </row>
    <row r="43" spans="1:12" s="92" customFormat="1" ht="21.75" customHeight="1" x14ac:dyDescent="0.3">
      <c r="A43" s="87" t="str">
        <f>backup!AU50</f>
        <v/>
      </c>
      <c r="B43" s="88" t="str">
        <f>backup!AX50</f>
        <v/>
      </c>
      <c r="C43" s="89" t="str">
        <f>backup!AY50</f>
        <v/>
      </c>
      <c r="D43" s="89" t="str">
        <f>IF('STUDENT DETAILS'!C46&gt;0,'STUDENT DETAILS'!C46,"")</f>
        <v/>
      </c>
      <c r="E43" s="90" t="str">
        <f>IF('STUDENT DETAILS'!D46&gt;0,'STUDENT DETAILS'!D46,"")</f>
        <v/>
      </c>
      <c r="F43" s="89" t="str">
        <f>IF('STUDENT DETAILS'!E46&gt;0,'STUDENT DETAILS'!E46,"")</f>
        <v/>
      </c>
      <c r="G43" s="90" t="str">
        <f>IF(HOME!$G$9&gt;0,HOME!$G$9,"")</f>
        <v/>
      </c>
      <c r="H43" s="90" t="str">
        <f>IF(HOME!$G$8&gt;0,HOME!$G$8,"")</f>
        <v/>
      </c>
      <c r="I43" s="89" t="str">
        <f>IF('STUDENT DETAILS'!O46&gt;0,'STUDENT DETAILS'!O46,"")</f>
        <v/>
      </c>
      <c r="J43" s="91" t="e">
        <f>'Overall Result'!BH43</f>
        <v>#REF!</v>
      </c>
      <c r="K43" s="90" t="str">
        <f>IFERROR('Overall Result'!AN43/'STUDENT DETAILS'!U46,"")</f>
        <v/>
      </c>
      <c r="L43" s="90" t="str">
        <f t="shared" si="0"/>
        <v/>
      </c>
    </row>
    <row r="44" spans="1:12" s="92" customFormat="1" ht="21.75" customHeight="1" x14ac:dyDescent="0.3">
      <c r="A44" s="87" t="str">
        <f>backup!AU51</f>
        <v/>
      </c>
      <c r="B44" s="88" t="str">
        <f>backup!AX51</f>
        <v/>
      </c>
      <c r="C44" s="89" t="str">
        <f>backup!AY51</f>
        <v/>
      </c>
      <c r="D44" s="89" t="str">
        <f>IF('STUDENT DETAILS'!C47&gt;0,'STUDENT DETAILS'!C47,"")</f>
        <v/>
      </c>
      <c r="E44" s="90" t="str">
        <f>IF('STUDENT DETAILS'!D47&gt;0,'STUDENT DETAILS'!D47,"")</f>
        <v/>
      </c>
      <c r="F44" s="89" t="str">
        <f>IF('STUDENT DETAILS'!E47&gt;0,'STUDENT DETAILS'!E47,"")</f>
        <v/>
      </c>
      <c r="G44" s="90" t="str">
        <f>IF(HOME!$G$9&gt;0,HOME!$G$9,"")</f>
        <v/>
      </c>
      <c r="H44" s="90" t="str">
        <f>IF(HOME!$G$8&gt;0,HOME!$G$8,"")</f>
        <v/>
      </c>
      <c r="I44" s="89" t="str">
        <f>IF('STUDENT DETAILS'!O47&gt;0,'STUDENT DETAILS'!O47,"")</f>
        <v/>
      </c>
      <c r="J44" s="91" t="e">
        <f>'Overall Result'!BH44</f>
        <v>#REF!</v>
      </c>
      <c r="K44" s="90" t="str">
        <f>IFERROR('Overall Result'!AN44/'STUDENT DETAILS'!U47,"")</f>
        <v/>
      </c>
      <c r="L44" s="90" t="str">
        <f t="shared" si="0"/>
        <v/>
      </c>
    </row>
    <row r="45" spans="1:12" s="92" customFormat="1" ht="21.75" customHeight="1" x14ac:dyDescent="0.3">
      <c r="A45" s="87" t="str">
        <f>backup!AU52</f>
        <v/>
      </c>
      <c r="B45" s="88" t="str">
        <f>backup!AX52</f>
        <v/>
      </c>
      <c r="C45" s="89" t="str">
        <f>backup!AY52</f>
        <v/>
      </c>
      <c r="D45" s="89" t="str">
        <f>IF('STUDENT DETAILS'!C48&gt;0,'STUDENT DETAILS'!C48,"")</f>
        <v/>
      </c>
      <c r="E45" s="90" t="str">
        <f>IF('STUDENT DETAILS'!D48&gt;0,'STUDENT DETAILS'!D48,"")</f>
        <v/>
      </c>
      <c r="F45" s="89" t="str">
        <f>IF('STUDENT DETAILS'!E48&gt;0,'STUDENT DETAILS'!E48,"")</f>
        <v/>
      </c>
      <c r="G45" s="90" t="str">
        <f>IF(HOME!$G$9&gt;0,HOME!$G$9,"")</f>
        <v/>
      </c>
      <c r="H45" s="90" t="str">
        <f>IF(HOME!$G$8&gt;0,HOME!$G$8,"")</f>
        <v/>
      </c>
      <c r="I45" s="89" t="str">
        <f>IF('STUDENT DETAILS'!O48&gt;0,'STUDENT DETAILS'!O48,"")</f>
        <v/>
      </c>
      <c r="J45" s="91" t="e">
        <f>'Overall Result'!BH45</f>
        <v>#REF!</v>
      </c>
      <c r="K45" s="90" t="str">
        <f>IFERROR('Overall Result'!AN45/'STUDENT DETAILS'!U48,"")</f>
        <v/>
      </c>
      <c r="L45" s="90" t="str">
        <f t="shared" si="0"/>
        <v/>
      </c>
    </row>
  </sheetData>
  <sheetProtection algorithmName="SHA-512" hashValue="Ueynyip4gFDK+qXuZNHyrk8zTbUmopgH+ug7idCxmfDb3taZ4rMAKXXJbZIA9tjIJDFhuNB6B3jBeaEDM4GFgg==" saltValue="CS2Z0+0JVYN+rq77cHkMCw==" spinCount="100000" sheet="1" objects="1" scenarios="1"/>
  <mergeCells count="8">
    <mergeCell ref="K2:L2"/>
    <mergeCell ref="F1:G1"/>
    <mergeCell ref="I1:J1"/>
    <mergeCell ref="H2:I2"/>
    <mergeCell ref="A1:E1"/>
    <mergeCell ref="A2:B2"/>
    <mergeCell ref="D2:E2"/>
    <mergeCell ref="F2:G2"/>
  </mergeCells>
  <conditionalFormatting sqref="J4:J45">
    <cfRule type="containsText" dxfId="1" priority="1" operator="containsText" text="Eligible to Promote Higher Class">
      <formula>NOT(ISERROR(SEARCH("Eligible to Promote Higher Class",J4)))</formula>
    </cfRule>
  </conditionalFormatting>
  <pageMargins left="0.39370078740157483" right="0.19685039370078741" top="0.31496062992125984" bottom="0.70866141732283472" header="0.31496062992125984" footer="0.31496062992125984"/>
  <pageSetup paperSize="9" scale="73" orientation="landscape" r:id="rId1"/>
  <headerFooter>
    <oddFooter>&amp;LClass Teacher&amp;RPrincipal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8"/>
  <dimension ref="A1:BW362"/>
  <sheetViews>
    <sheetView showWhiteSpace="0" view="pageBreakPreview" topLeftCell="AW1" zoomScale="70" zoomScaleNormal="100" zoomScaleSheetLayoutView="70" workbookViewId="0">
      <selection activeCell="BJ14" sqref="BJ14"/>
    </sheetView>
  </sheetViews>
  <sheetFormatPr defaultColWidth="9.109375" defaultRowHeight="13.8" x14ac:dyDescent="0.25"/>
  <cols>
    <col min="1" max="1" width="2.5546875" style="33" customWidth="1"/>
    <col min="2" max="2" width="20" style="33" customWidth="1"/>
    <col min="3" max="3" width="9" style="33" customWidth="1"/>
    <col min="4" max="4" width="12.109375" style="33" customWidth="1"/>
    <col min="5" max="5" width="8" style="33" customWidth="1"/>
    <col min="6" max="6" width="9.88671875" style="33" customWidth="1"/>
    <col min="7" max="7" width="10.109375" style="33" customWidth="1"/>
    <col min="8" max="8" width="6.6640625" style="33" customWidth="1"/>
    <col min="9" max="9" width="8.6640625" style="33" customWidth="1"/>
    <col min="10" max="10" width="7.33203125" style="33" customWidth="1"/>
    <col min="11" max="11" width="12.33203125" style="33" customWidth="1"/>
    <col min="12" max="12" width="8.5546875" style="33" customWidth="1"/>
    <col min="13" max="13" width="10.109375" style="33" customWidth="1"/>
    <col min="14" max="14" width="7.33203125" style="33" customWidth="1"/>
    <col min="15" max="15" width="2" style="33" customWidth="1"/>
    <col min="16" max="16" width="2.5546875" style="33" customWidth="1"/>
    <col min="17" max="17" width="20" style="33" customWidth="1"/>
    <col min="18" max="18" width="9" style="33" customWidth="1"/>
    <col min="19" max="19" width="12.109375" style="33" customWidth="1"/>
    <col min="20" max="20" width="8" style="33" customWidth="1"/>
    <col min="21" max="21" width="9.88671875" style="33" customWidth="1"/>
    <col min="22" max="22" width="10.109375" style="33" customWidth="1"/>
    <col min="23" max="23" width="6.6640625" style="33" customWidth="1"/>
    <col min="24" max="24" width="8.6640625" style="33" customWidth="1"/>
    <col min="25" max="25" width="7.33203125" style="33" customWidth="1"/>
    <col min="26" max="26" width="12.33203125" style="33" customWidth="1"/>
    <col min="27" max="27" width="8.5546875" style="33" customWidth="1"/>
    <col min="28" max="28" width="10.109375" style="33" customWidth="1"/>
    <col min="29" max="29" width="7.33203125" style="33" customWidth="1"/>
    <col min="30" max="30" width="2" style="33" customWidth="1"/>
    <col min="31" max="31" width="2.5546875" style="33" customWidth="1"/>
    <col min="32" max="32" width="20" style="33" customWidth="1"/>
    <col min="33" max="33" width="9" style="33" customWidth="1"/>
    <col min="34" max="34" width="12.109375" style="33" customWidth="1"/>
    <col min="35" max="35" width="8" style="33" customWidth="1"/>
    <col min="36" max="36" width="9.88671875" style="33" customWidth="1"/>
    <col min="37" max="37" width="10.109375" style="33" customWidth="1"/>
    <col min="38" max="38" width="6.6640625" style="33" customWidth="1"/>
    <col min="39" max="39" width="8.6640625" style="33" customWidth="1"/>
    <col min="40" max="40" width="7.33203125" style="33" customWidth="1"/>
    <col min="41" max="41" width="12.33203125" style="33" customWidth="1"/>
    <col min="42" max="42" width="8.5546875" style="33" customWidth="1"/>
    <col min="43" max="43" width="10.109375" style="33" customWidth="1"/>
    <col min="44" max="44" width="7.33203125" style="33" customWidth="1"/>
    <col min="45" max="45" width="2" style="33" customWidth="1"/>
    <col min="46" max="46" width="2.5546875" style="33" customWidth="1"/>
    <col min="47" max="47" width="20" style="33" customWidth="1"/>
    <col min="48" max="48" width="9" style="33" customWidth="1"/>
    <col min="49" max="49" width="12.109375" style="33" customWidth="1"/>
    <col min="50" max="50" width="8" style="33" customWidth="1"/>
    <col min="51" max="51" width="9.88671875" style="33" customWidth="1"/>
    <col min="52" max="52" width="10.109375" style="33" customWidth="1"/>
    <col min="53" max="53" width="6.6640625" style="33" customWidth="1"/>
    <col min="54" max="54" width="8.6640625" style="33" customWidth="1"/>
    <col min="55" max="55" width="7.33203125" style="33" customWidth="1"/>
    <col min="56" max="56" width="12.33203125" style="33" customWidth="1"/>
    <col min="57" max="57" width="8.5546875" style="33" customWidth="1"/>
    <col min="58" max="58" width="10.109375" style="33" customWidth="1"/>
    <col min="59" max="59" width="7.33203125" style="33" customWidth="1"/>
    <col min="60" max="60" width="2" style="33" customWidth="1"/>
    <col min="61" max="61" width="2.5546875" style="33" customWidth="1"/>
    <col min="62" max="62" width="20" style="33" customWidth="1"/>
    <col min="63" max="63" width="9" style="33" customWidth="1"/>
    <col min="64" max="64" width="12.109375" style="33" customWidth="1"/>
    <col min="65" max="65" width="8" style="33" customWidth="1"/>
    <col min="66" max="66" width="9.88671875" style="33" customWidth="1"/>
    <col min="67" max="67" width="10.109375" style="33" customWidth="1"/>
    <col min="68" max="68" width="6.6640625" style="33" customWidth="1"/>
    <col min="69" max="69" width="8.6640625" style="33" customWidth="1"/>
    <col min="70" max="70" width="7.33203125" style="33" customWidth="1"/>
    <col min="71" max="71" width="12.33203125" style="33" customWidth="1"/>
    <col min="72" max="72" width="8.5546875" style="33" customWidth="1"/>
    <col min="73" max="73" width="10.109375" style="33" customWidth="1"/>
    <col min="74" max="74" width="7.33203125" style="33" customWidth="1"/>
    <col min="75" max="75" width="2" style="33" customWidth="1"/>
    <col min="76" max="16384" width="9.109375" style="33"/>
  </cols>
  <sheetData>
    <row r="1" spans="1:75" ht="15.6" x14ac:dyDescent="0.3">
      <c r="A1" s="615"/>
      <c r="B1" s="715" t="s">
        <v>726</v>
      </c>
      <c r="C1" s="689"/>
      <c r="D1" s="657" t="str">
        <f>backup!$AX$12</f>
        <v/>
      </c>
      <c r="E1" s="657"/>
      <c r="F1" s="657"/>
      <c r="G1" s="100"/>
      <c r="H1" s="100"/>
      <c r="I1" s="656" t="s">
        <v>727</v>
      </c>
      <c r="J1" s="656"/>
      <c r="K1" s="656"/>
      <c r="L1" s="668" t="str">
        <f>backup!$AY$12</f>
        <v/>
      </c>
      <c r="M1" s="668"/>
      <c r="N1" s="668"/>
      <c r="O1" s="589"/>
      <c r="P1" s="677"/>
      <c r="Q1" s="689" t="s">
        <v>726</v>
      </c>
      <c r="R1" s="689"/>
      <c r="S1" s="690" t="str">
        <f>backup!$AX$22</f>
        <v/>
      </c>
      <c r="T1" s="690"/>
      <c r="U1" s="690"/>
      <c r="V1" s="96"/>
      <c r="W1" s="96"/>
      <c r="X1" s="689" t="s">
        <v>727</v>
      </c>
      <c r="Y1" s="689"/>
      <c r="Z1" s="689"/>
      <c r="AA1" s="697" t="str">
        <f>backup!$AY$22</f>
        <v/>
      </c>
      <c r="AB1" s="697"/>
      <c r="AC1" s="697"/>
      <c r="AD1" s="589"/>
      <c r="AE1" s="677"/>
      <c r="AF1" s="689" t="s">
        <v>726</v>
      </c>
      <c r="AG1" s="689"/>
      <c r="AH1" s="690" t="str">
        <f>backup!$AX$31</f>
        <v/>
      </c>
      <c r="AI1" s="690"/>
      <c r="AJ1" s="690"/>
      <c r="AK1" s="96"/>
      <c r="AL1" s="96"/>
      <c r="AM1" s="689" t="s">
        <v>727</v>
      </c>
      <c r="AN1" s="689"/>
      <c r="AO1" s="689"/>
      <c r="AP1" s="697" t="str">
        <f>backup!$AY$31</f>
        <v/>
      </c>
      <c r="AQ1" s="697"/>
      <c r="AR1" s="697"/>
      <c r="AS1" s="589"/>
      <c r="AT1" s="677"/>
      <c r="AU1" s="656" t="s">
        <v>726</v>
      </c>
      <c r="AV1" s="656"/>
      <c r="AW1" s="657" t="str">
        <f>backup!$AX$41</f>
        <v/>
      </c>
      <c r="AX1" s="657"/>
      <c r="AY1" s="657"/>
      <c r="AZ1" s="96"/>
      <c r="BA1" s="96"/>
      <c r="BB1" s="656" t="s">
        <v>727</v>
      </c>
      <c r="BC1" s="656"/>
      <c r="BD1" s="656"/>
      <c r="BE1" s="668" t="str">
        <f>backup!$AY$41</f>
        <v/>
      </c>
      <c r="BF1" s="668"/>
      <c r="BG1" s="583"/>
      <c r="BH1" s="678"/>
      <c r="BI1" s="654"/>
      <c r="BJ1" s="579" t="s">
        <v>726</v>
      </c>
      <c r="BK1" s="656"/>
      <c r="BL1" s="657" t="str">
        <f>backup!$AX$51</f>
        <v/>
      </c>
      <c r="BM1" s="657"/>
      <c r="BN1" s="657"/>
      <c r="BO1" s="96"/>
      <c r="BP1" s="96"/>
      <c r="BQ1" s="656" t="s">
        <v>727</v>
      </c>
      <c r="BR1" s="656"/>
      <c r="BS1" s="656"/>
      <c r="BT1" s="668" t="str">
        <f>backup!$AY$51</f>
        <v/>
      </c>
      <c r="BU1" s="668"/>
      <c r="BV1" s="669"/>
      <c r="BW1" s="670"/>
    </row>
    <row r="2" spans="1:75" ht="30" x14ac:dyDescent="0.5">
      <c r="A2" s="615"/>
      <c r="B2" s="591" t="str">
        <f>'STUDENT DETAILS'!$D$1</f>
        <v>JAWAHAR NAVODAYA VIDYALAYA</v>
      </c>
      <c r="C2" s="592"/>
      <c r="D2" s="592"/>
      <c r="E2" s="592"/>
      <c r="F2" s="592"/>
      <c r="G2" s="592"/>
      <c r="H2" s="592"/>
      <c r="I2" s="592"/>
      <c r="J2" s="698" t="str">
        <f>'STUDENT DETAILS'!$J$1</f>
        <v/>
      </c>
      <c r="K2" s="698"/>
      <c r="L2" s="698"/>
      <c r="M2" s="698"/>
      <c r="N2" s="699"/>
      <c r="O2" s="589"/>
      <c r="P2" s="677"/>
      <c r="Q2" s="645" t="str">
        <f>'STUDENT DETAILS'!$D$1</f>
        <v>JAWAHAR NAVODAYA VIDYALAYA</v>
      </c>
      <c r="R2" s="646"/>
      <c r="S2" s="646"/>
      <c r="T2" s="646"/>
      <c r="U2" s="646"/>
      <c r="V2" s="646"/>
      <c r="W2" s="646"/>
      <c r="X2" s="646"/>
      <c r="Y2" s="706" t="str">
        <f>'STUDENT DETAILS'!$J$1</f>
        <v/>
      </c>
      <c r="Z2" s="706"/>
      <c r="AA2" s="706"/>
      <c r="AB2" s="706"/>
      <c r="AC2" s="707"/>
      <c r="AD2" s="589"/>
      <c r="AE2" s="677"/>
      <c r="AF2" s="645" t="str">
        <f>'STUDENT DETAILS'!$D$1</f>
        <v>JAWAHAR NAVODAYA VIDYALAYA</v>
      </c>
      <c r="AG2" s="646"/>
      <c r="AH2" s="646"/>
      <c r="AI2" s="646"/>
      <c r="AJ2" s="646"/>
      <c r="AK2" s="646"/>
      <c r="AL2" s="646"/>
      <c r="AM2" s="646"/>
      <c r="AN2" s="647" t="str">
        <f>'STUDENT DETAILS'!$J$1</f>
        <v/>
      </c>
      <c r="AO2" s="647"/>
      <c r="AP2" s="647"/>
      <c r="AQ2" s="647"/>
      <c r="AR2" s="648"/>
      <c r="AS2" s="589"/>
      <c r="AT2" s="677"/>
      <c r="AU2" s="592" t="str">
        <f>'STUDENT DETAILS'!$D$1</f>
        <v>JAWAHAR NAVODAYA VIDYALAYA</v>
      </c>
      <c r="AV2" s="592"/>
      <c r="AW2" s="592"/>
      <c r="AX2" s="592"/>
      <c r="AY2" s="592"/>
      <c r="AZ2" s="592"/>
      <c r="BA2" s="592"/>
      <c r="BB2" s="592"/>
      <c r="BC2" s="593" t="str">
        <f>'STUDENT DETAILS'!$J$1</f>
        <v/>
      </c>
      <c r="BD2" s="593"/>
      <c r="BE2" s="593"/>
      <c r="BF2" s="593"/>
      <c r="BG2" s="594"/>
      <c r="BH2" s="679"/>
      <c r="BI2" s="622"/>
      <c r="BJ2" s="591" t="str">
        <f>'STUDENT DETAILS'!$D$1</f>
        <v>JAWAHAR NAVODAYA VIDYALAYA</v>
      </c>
      <c r="BK2" s="592"/>
      <c r="BL2" s="592"/>
      <c r="BM2" s="592"/>
      <c r="BN2" s="592"/>
      <c r="BO2" s="592"/>
      <c r="BP2" s="592"/>
      <c r="BQ2" s="592"/>
      <c r="BR2" s="593" t="str">
        <f>'STUDENT DETAILS'!$J$1</f>
        <v/>
      </c>
      <c r="BS2" s="593"/>
      <c r="BT2" s="593"/>
      <c r="BU2" s="593"/>
      <c r="BV2" s="673"/>
      <c r="BW2" s="671"/>
    </row>
    <row r="3" spans="1:75" ht="22.5" customHeight="1" x14ac:dyDescent="0.5">
      <c r="A3" s="615"/>
      <c r="B3" s="595" t="str">
        <f>HOME!$B$8</f>
        <v>SESSION</v>
      </c>
      <c r="C3" s="596"/>
      <c r="D3" s="596"/>
      <c r="E3" s="596"/>
      <c r="F3" s="596"/>
      <c r="G3" s="596"/>
      <c r="H3" s="597" t="str">
        <f>IF(HOME!$G$8&gt;0,HOME!$G$8,"")</f>
        <v/>
      </c>
      <c r="I3" s="597"/>
      <c r="J3" s="597"/>
      <c r="K3" s="597"/>
      <c r="L3" s="597"/>
      <c r="M3" s="597"/>
      <c r="N3" s="598"/>
      <c r="O3" s="589"/>
      <c r="P3" s="677"/>
      <c r="Q3" s="595" t="str">
        <f>HOME!$B$8</f>
        <v>SESSION</v>
      </c>
      <c r="R3" s="596"/>
      <c r="S3" s="596"/>
      <c r="T3" s="596"/>
      <c r="U3" s="596"/>
      <c r="V3" s="596"/>
      <c r="W3" s="597" t="str">
        <f>IF(HOME!$G$8&gt;0,HOME!$G$8,"")</f>
        <v/>
      </c>
      <c r="X3" s="597"/>
      <c r="Y3" s="597"/>
      <c r="Z3" s="597"/>
      <c r="AA3" s="597"/>
      <c r="AB3" s="597"/>
      <c r="AC3" s="598"/>
      <c r="AD3" s="589"/>
      <c r="AE3" s="677"/>
      <c r="AF3" s="595" t="str">
        <f>HOME!$B$8</f>
        <v>SESSION</v>
      </c>
      <c r="AG3" s="596"/>
      <c r="AH3" s="596"/>
      <c r="AI3" s="596"/>
      <c r="AJ3" s="596"/>
      <c r="AK3" s="596"/>
      <c r="AL3" s="597" t="str">
        <f>IF(HOME!$G$8&gt;0,HOME!$G$8,"")</f>
        <v/>
      </c>
      <c r="AM3" s="597"/>
      <c r="AN3" s="597"/>
      <c r="AO3" s="597"/>
      <c r="AP3" s="597"/>
      <c r="AQ3" s="597"/>
      <c r="AR3" s="598"/>
      <c r="AS3" s="589"/>
      <c r="AT3" s="677"/>
      <c r="AU3" s="596" t="str">
        <f>HOME!$B$8</f>
        <v>SESSION</v>
      </c>
      <c r="AV3" s="596"/>
      <c r="AW3" s="596"/>
      <c r="AX3" s="596"/>
      <c r="AY3" s="596"/>
      <c r="AZ3" s="596"/>
      <c r="BA3" s="597" t="str">
        <f>IF(HOME!$G$8&gt;0,HOME!$G$8,"")</f>
        <v/>
      </c>
      <c r="BB3" s="597"/>
      <c r="BC3" s="597"/>
      <c r="BD3" s="597"/>
      <c r="BE3" s="597"/>
      <c r="BF3" s="597"/>
      <c r="BG3" s="598"/>
      <c r="BH3" s="679"/>
      <c r="BI3" s="622"/>
      <c r="BJ3" s="595" t="str">
        <f>HOME!$B$8</f>
        <v>SESSION</v>
      </c>
      <c r="BK3" s="596"/>
      <c r="BL3" s="596"/>
      <c r="BM3" s="596"/>
      <c r="BN3" s="596"/>
      <c r="BO3" s="596"/>
      <c r="BP3" s="597" t="str">
        <f>IF(HOME!$G$8&gt;0,HOME!$G$8,"")</f>
        <v/>
      </c>
      <c r="BQ3" s="597"/>
      <c r="BR3" s="597"/>
      <c r="BS3" s="597"/>
      <c r="BT3" s="597"/>
      <c r="BU3" s="597"/>
      <c r="BV3" s="674"/>
      <c r="BW3" s="671"/>
    </row>
    <row r="4" spans="1:75" ht="17.399999999999999" x14ac:dyDescent="0.3">
      <c r="A4" s="615"/>
      <c r="B4" s="712" t="s">
        <v>50</v>
      </c>
      <c r="C4" s="713"/>
      <c r="D4" s="713"/>
      <c r="E4" s="713"/>
      <c r="F4" s="713"/>
      <c r="G4" s="713"/>
      <c r="H4" s="713"/>
      <c r="I4" s="713"/>
      <c r="J4" s="713"/>
      <c r="K4" s="713"/>
      <c r="L4" s="713"/>
      <c r="M4" s="713"/>
      <c r="N4" s="714"/>
      <c r="O4" s="589"/>
      <c r="P4" s="677"/>
      <c r="Q4" s="599" t="s">
        <v>50</v>
      </c>
      <c r="R4" s="600"/>
      <c r="S4" s="600"/>
      <c r="T4" s="600"/>
      <c r="U4" s="600"/>
      <c r="V4" s="600"/>
      <c r="W4" s="600"/>
      <c r="X4" s="600"/>
      <c r="Y4" s="600"/>
      <c r="Z4" s="600"/>
      <c r="AA4" s="600"/>
      <c r="AB4" s="600"/>
      <c r="AC4" s="601"/>
      <c r="AD4" s="589"/>
      <c r="AE4" s="677"/>
      <c r="AF4" s="599" t="s">
        <v>50</v>
      </c>
      <c r="AG4" s="600"/>
      <c r="AH4" s="600"/>
      <c r="AI4" s="600"/>
      <c r="AJ4" s="600"/>
      <c r="AK4" s="600"/>
      <c r="AL4" s="600"/>
      <c r="AM4" s="600"/>
      <c r="AN4" s="600"/>
      <c r="AO4" s="600"/>
      <c r="AP4" s="600"/>
      <c r="AQ4" s="600"/>
      <c r="AR4" s="601"/>
      <c r="AS4" s="589"/>
      <c r="AT4" s="677"/>
      <c r="AU4" s="600" t="s">
        <v>50</v>
      </c>
      <c r="AV4" s="600"/>
      <c r="AW4" s="600"/>
      <c r="AX4" s="600"/>
      <c r="AY4" s="600"/>
      <c r="AZ4" s="600"/>
      <c r="BA4" s="600"/>
      <c r="BB4" s="600"/>
      <c r="BC4" s="600"/>
      <c r="BD4" s="600"/>
      <c r="BE4" s="600"/>
      <c r="BF4" s="600"/>
      <c r="BG4" s="601"/>
      <c r="BH4" s="679"/>
      <c r="BI4" s="622"/>
      <c r="BJ4" s="599" t="s">
        <v>50</v>
      </c>
      <c r="BK4" s="600"/>
      <c r="BL4" s="600"/>
      <c r="BM4" s="600"/>
      <c r="BN4" s="600"/>
      <c r="BO4" s="600"/>
      <c r="BP4" s="600"/>
      <c r="BQ4" s="600"/>
      <c r="BR4" s="600"/>
      <c r="BS4" s="600"/>
      <c r="BT4" s="600"/>
      <c r="BU4" s="600"/>
      <c r="BV4" s="675"/>
      <c r="BW4" s="671"/>
    </row>
    <row r="5" spans="1:75" ht="17.399999999999999" x14ac:dyDescent="0.3">
      <c r="A5" s="615"/>
      <c r="B5" s="43" t="s">
        <v>13</v>
      </c>
      <c r="C5" s="588" t="str">
        <f>IF('STUDENT DETAILS'!$D$7&gt;0,'STUDENT DETAILS'!$D$7,"")</f>
        <v/>
      </c>
      <c r="D5" s="588"/>
      <c r="E5" s="586" t="s">
        <v>749</v>
      </c>
      <c r="F5" s="586"/>
      <c r="G5" s="57"/>
      <c r="H5" s="588" t="str">
        <f>IF(HOME!$G$9&gt;0,HOME!$G$9,"")</f>
        <v/>
      </c>
      <c r="I5" s="588"/>
      <c r="J5" s="586" t="s">
        <v>728</v>
      </c>
      <c r="K5" s="586"/>
      <c r="L5" s="602" t="str">
        <f>IF('STUDENT DETAILS'!$AB$7&gt;0,'STUDENT DETAILS'!$AB$7,"")</f>
        <v/>
      </c>
      <c r="M5" s="602"/>
      <c r="N5" s="603"/>
      <c r="O5" s="589"/>
      <c r="P5" s="677"/>
      <c r="Q5" s="97" t="s">
        <v>13</v>
      </c>
      <c r="R5" s="588" t="str">
        <f>IF('STUDENT DETAILS'!$D$17&gt;0,'STUDENT DETAILS'!$D$17,"")</f>
        <v/>
      </c>
      <c r="S5" s="588"/>
      <c r="T5" s="586" t="s">
        <v>749</v>
      </c>
      <c r="U5" s="586"/>
      <c r="V5" s="57"/>
      <c r="W5" s="588" t="str">
        <f>IF(HOME!$G$9&gt;0,HOME!$G$9,"")</f>
        <v/>
      </c>
      <c r="X5" s="588"/>
      <c r="Y5" s="586" t="s">
        <v>728</v>
      </c>
      <c r="Z5" s="586"/>
      <c r="AA5" s="602" t="str">
        <f>IF('STUDENT DETAILS'!$AB$17&gt;0,'STUDENT DETAILS'!$AB$17,"")</f>
        <v/>
      </c>
      <c r="AB5" s="602"/>
      <c r="AC5" s="603"/>
      <c r="AD5" s="589"/>
      <c r="AE5" s="677"/>
      <c r="AF5" s="97" t="s">
        <v>13</v>
      </c>
      <c r="AG5" s="588" t="str">
        <f>IF('STUDENT DETAILS'!$D$27&gt;0,'STUDENT DETAILS'!$D$27,"")</f>
        <v/>
      </c>
      <c r="AH5" s="588"/>
      <c r="AI5" s="586" t="s">
        <v>749</v>
      </c>
      <c r="AJ5" s="586"/>
      <c r="AK5" s="57"/>
      <c r="AL5" s="588" t="str">
        <f>IF(HOME!$G$9&gt;0,HOME!$G$9,"")</f>
        <v/>
      </c>
      <c r="AM5" s="588"/>
      <c r="AN5" s="586" t="s">
        <v>728</v>
      </c>
      <c r="AO5" s="586"/>
      <c r="AP5" s="602" t="str">
        <f>IF('STUDENT DETAILS'!$AB$27&gt;0,'STUDENT DETAILS'!$AB$27,"")</f>
        <v/>
      </c>
      <c r="AQ5" s="602"/>
      <c r="AR5" s="603"/>
      <c r="AS5" s="589"/>
      <c r="AT5" s="677"/>
      <c r="AU5" s="43" t="s">
        <v>13</v>
      </c>
      <c r="AV5" s="588" t="str">
        <f>IF('STUDENT DETAILS'!$D$37&gt;0,'STUDENT DETAILS'!$D$37,"")</f>
        <v/>
      </c>
      <c r="AW5" s="588"/>
      <c r="AX5" s="586" t="s">
        <v>749</v>
      </c>
      <c r="AY5" s="586"/>
      <c r="AZ5" s="57"/>
      <c r="BA5" s="588" t="str">
        <f>IF(HOME!$G$9&gt;0,HOME!$G$9,"")</f>
        <v/>
      </c>
      <c r="BB5" s="588"/>
      <c r="BC5" s="586" t="s">
        <v>728</v>
      </c>
      <c r="BD5" s="586"/>
      <c r="BE5" s="602" t="str">
        <f>IF('STUDENT DETAILS'!$AB$37&gt;0,'STUDENT DETAILS'!$AB$37,"")</f>
        <v/>
      </c>
      <c r="BF5" s="602"/>
      <c r="BG5" s="603"/>
      <c r="BH5" s="679"/>
      <c r="BI5" s="622"/>
      <c r="BJ5" s="43" t="s">
        <v>13</v>
      </c>
      <c r="BK5" s="588" t="str">
        <f>IF('STUDENT DETAILS'!$D$47&gt;0,'STUDENT DETAILS'!$D$47,"")</f>
        <v/>
      </c>
      <c r="BL5" s="588"/>
      <c r="BM5" s="586" t="s">
        <v>749</v>
      </c>
      <c r="BN5" s="586"/>
      <c r="BO5" s="57"/>
      <c r="BP5" s="588" t="str">
        <f>IF(HOME!$G$9&gt;0,HOME!$G$9,"")</f>
        <v/>
      </c>
      <c r="BQ5" s="588"/>
      <c r="BR5" s="586" t="s">
        <v>728</v>
      </c>
      <c r="BS5" s="586"/>
      <c r="BT5" s="602" t="str">
        <f>IF('STUDENT DETAILS'!$AB$47&gt;0,'STUDENT DETAILS'!$AB$47,"")</f>
        <v/>
      </c>
      <c r="BU5" s="602"/>
      <c r="BV5" s="676"/>
      <c r="BW5" s="671"/>
    </row>
    <row r="6" spans="1:75" ht="17.399999999999999" x14ac:dyDescent="0.3">
      <c r="A6" s="615"/>
      <c r="B6" s="43" t="s">
        <v>752</v>
      </c>
      <c r="C6" s="588" t="str">
        <f>IF('STUDENT DETAILS'!$C$7&gt;0,'STUDENT DETAILS'!$C$7,"")</f>
        <v/>
      </c>
      <c r="D6" s="588"/>
      <c r="E6" s="586" t="s">
        <v>750</v>
      </c>
      <c r="F6" s="586"/>
      <c r="G6" s="58"/>
      <c r="H6" s="604" t="str">
        <f>IF('STUDENT DETAILS'!$E$7&gt;0,'STUDENT DETAILS'!$E$7,"")</f>
        <v/>
      </c>
      <c r="I6" s="604"/>
      <c r="J6" s="586" t="s">
        <v>14</v>
      </c>
      <c r="K6" s="586"/>
      <c r="L6" s="584" t="str">
        <f>IF('STUDENT DETAILS'!$F$7&gt;0,'STUDENT DETAILS'!$F$7,"")</f>
        <v/>
      </c>
      <c r="M6" s="584"/>
      <c r="N6" s="603"/>
      <c r="O6" s="589"/>
      <c r="P6" s="677"/>
      <c r="Q6" s="97" t="s">
        <v>752</v>
      </c>
      <c r="R6" s="588" t="str">
        <f>IF('STUDENT DETAILS'!$C$17&gt;0,'STUDENT DETAILS'!$C$17,"")</f>
        <v/>
      </c>
      <c r="S6" s="588"/>
      <c r="T6" s="586" t="s">
        <v>750</v>
      </c>
      <c r="U6" s="586"/>
      <c r="V6" s="58"/>
      <c r="W6" s="604" t="str">
        <f>IF('STUDENT DETAILS'!$E$17&gt;0,'STUDENT DETAILS'!$E$17,"")</f>
        <v/>
      </c>
      <c r="X6" s="604"/>
      <c r="Y6" s="586" t="s">
        <v>14</v>
      </c>
      <c r="Z6" s="586"/>
      <c r="AA6" s="584" t="str">
        <f>IF('STUDENT DETAILS'!$F$17&gt;0,'STUDENT DETAILS'!$F$17,"")</f>
        <v/>
      </c>
      <c r="AB6" s="584"/>
      <c r="AC6" s="603"/>
      <c r="AD6" s="589"/>
      <c r="AE6" s="677"/>
      <c r="AF6" s="97" t="s">
        <v>752</v>
      </c>
      <c r="AG6" s="588" t="str">
        <f>IF('STUDENT DETAILS'!$C$27&gt;0,'STUDENT DETAILS'!$C$27,"")</f>
        <v/>
      </c>
      <c r="AH6" s="588"/>
      <c r="AI6" s="586" t="s">
        <v>750</v>
      </c>
      <c r="AJ6" s="586"/>
      <c r="AK6" s="58"/>
      <c r="AL6" s="604" t="str">
        <f>IF('STUDENT DETAILS'!$E$27&gt;0,'STUDENT DETAILS'!$E$27,"")</f>
        <v/>
      </c>
      <c r="AM6" s="604"/>
      <c r="AN6" s="586" t="s">
        <v>14</v>
      </c>
      <c r="AO6" s="586"/>
      <c r="AP6" s="584" t="str">
        <f>IF('STUDENT DETAILS'!$F$27&gt;0,'STUDENT DETAILS'!$F$27,"")</f>
        <v/>
      </c>
      <c r="AQ6" s="584"/>
      <c r="AR6" s="603"/>
      <c r="AS6" s="589"/>
      <c r="AT6" s="677"/>
      <c r="AU6" s="43" t="s">
        <v>752</v>
      </c>
      <c r="AV6" s="588" t="str">
        <f>IF('STUDENT DETAILS'!$C$37&gt;0,'STUDENT DETAILS'!$C$37,"")</f>
        <v/>
      </c>
      <c r="AW6" s="588"/>
      <c r="AX6" s="586" t="s">
        <v>750</v>
      </c>
      <c r="AY6" s="586"/>
      <c r="AZ6" s="58"/>
      <c r="BA6" s="604" t="str">
        <f>IF('STUDENT DETAILS'!$E$37&gt;0,'STUDENT DETAILS'!$E$37,"")</f>
        <v/>
      </c>
      <c r="BB6" s="604"/>
      <c r="BC6" s="586" t="s">
        <v>14</v>
      </c>
      <c r="BD6" s="586"/>
      <c r="BE6" s="584" t="str">
        <f>IF('STUDENT DETAILS'!$F$37&gt;0,'STUDENT DETAILS'!$F$37,"")</f>
        <v/>
      </c>
      <c r="BF6" s="584"/>
      <c r="BG6" s="603"/>
      <c r="BH6" s="679"/>
      <c r="BI6" s="622"/>
      <c r="BJ6" s="43" t="s">
        <v>752</v>
      </c>
      <c r="BK6" s="588" t="str">
        <f>IF('STUDENT DETAILS'!$C$47&gt;0,'STUDENT DETAILS'!$C$47,"")</f>
        <v/>
      </c>
      <c r="BL6" s="588"/>
      <c r="BM6" s="586" t="s">
        <v>750</v>
      </c>
      <c r="BN6" s="586"/>
      <c r="BO6" s="58"/>
      <c r="BP6" s="604" t="str">
        <f>IF('STUDENT DETAILS'!$E$47&gt;0,'STUDENT DETAILS'!$E$47,"")</f>
        <v/>
      </c>
      <c r="BQ6" s="604"/>
      <c r="BR6" s="586" t="s">
        <v>14</v>
      </c>
      <c r="BS6" s="586"/>
      <c r="BT6" s="584" t="str">
        <f>IF('STUDENT DETAILS'!$F$47&gt;0,'STUDENT DETAILS'!$F$47,"")</f>
        <v/>
      </c>
      <c r="BU6" s="584"/>
      <c r="BV6" s="676"/>
      <c r="BW6" s="671"/>
    </row>
    <row r="7" spans="1:75" ht="17.399999999999999" x14ac:dyDescent="0.3">
      <c r="A7" s="615"/>
      <c r="B7" s="43" t="s">
        <v>753</v>
      </c>
      <c r="C7" s="585" t="str">
        <f>IF('STUDENT DETAILS'!$K$7&gt;0,'STUDENT DETAILS'!$K$7,"")</f>
        <v/>
      </c>
      <c r="D7" s="585"/>
      <c r="E7" s="586" t="s">
        <v>751</v>
      </c>
      <c r="F7" s="586"/>
      <c r="G7" s="58"/>
      <c r="H7" s="587" t="str">
        <f>IF('STUDENT DETAILS'!$M$7&gt;0,'STUDENT DETAILS'!$M$7,"")</f>
        <v/>
      </c>
      <c r="I7" s="587"/>
      <c r="J7" s="586" t="s">
        <v>704</v>
      </c>
      <c r="K7" s="586"/>
      <c r="L7" s="588" t="str">
        <f>IF('STUDENT DETAILS'!$J$7&gt;0,'STUDENT DETAILS'!$J$7,"")</f>
        <v/>
      </c>
      <c r="M7" s="588"/>
      <c r="N7" s="603"/>
      <c r="O7" s="589"/>
      <c r="P7" s="677"/>
      <c r="Q7" s="97" t="s">
        <v>753</v>
      </c>
      <c r="R7" s="585" t="str">
        <f>IF('STUDENT DETAILS'!$K$17&gt;0,'STUDENT DETAILS'!$K$17,"")</f>
        <v/>
      </c>
      <c r="S7" s="585"/>
      <c r="T7" s="586" t="s">
        <v>751</v>
      </c>
      <c r="U7" s="586"/>
      <c r="V7" s="58"/>
      <c r="W7" s="587" t="str">
        <f>IF('STUDENT DETAILS'!$M$17&gt;0,'STUDENT DETAILS'!$M$17,"")</f>
        <v/>
      </c>
      <c r="X7" s="587"/>
      <c r="Y7" s="586" t="s">
        <v>704</v>
      </c>
      <c r="Z7" s="586"/>
      <c r="AA7" s="588" t="str">
        <f>IF('STUDENT DETAILS'!$J$17&gt;0,'STUDENT DETAILS'!$J$17,"")</f>
        <v/>
      </c>
      <c r="AB7" s="588"/>
      <c r="AC7" s="603"/>
      <c r="AD7" s="589"/>
      <c r="AE7" s="677"/>
      <c r="AF7" s="97" t="s">
        <v>753</v>
      </c>
      <c r="AG7" s="585" t="str">
        <f>IF('STUDENT DETAILS'!$K$27&gt;0,'STUDENT DETAILS'!$K$27,"")</f>
        <v/>
      </c>
      <c r="AH7" s="585"/>
      <c r="AI7" s="586" t="s">
        <v>751</v>
      </c>
      <c r="AJ7" s="586"/>
      <c r="AK7" s="58"/>
      <c r="AL7" s="587" t="str">
        <f>IF('STUDENT DETAILS'!$M$27&gt;0,'STUDENT DETAILS'!$M$27,"")</f>
        <v/>
      </c>
      <c r="AM7" s="587"/>
      <c r="AN7" s="586" t="s">
        <v>704</v>
      </c>
      <c r="AO7" s="586"/>
      <c r="AP7" s="588" t="str">
        <f>IF('STUDENT DETAILS'!$J$27&gt;0,'STUDENT DETAILS'!$J$27,"")</f>
        <v/>
      </c>
      <c r="AQ7" s="588"/>
      <c r="AR7" s="603"/>
      <c r="AS7" s="589"/>
      <c r="AT7" s="677"/>
      <c r="AU7" s="43" t="s">
        <v>753</v>
      </c>
      <c r="AV7" s="585" t="str">
        <f>IF('STUDENT DETAILS'!$K$37&gt;0,'STUDENT DETAILS'!$K$37,"")</f>
        <v/>
      </c>
      <c r="AW7" s="585"/>
      <c r="AX7" s="586" t="s">
        <v>751</v>
      </c>
      <c r="AY7" s="586"/>
      <c r="AZ7" s="58"/>
      <c r="BA7" s="587" t="str">
        <f>IF('STUDENT DETAILS'!$M$7&gt;0,'STUDENT DETAILS'!$M$7,"")</f>
        <v/>
      </c>
      <c r="BB7" s="587"/>
      <c r="BC7" s="586" t="s">
        <v>704</v>
      </c>
      <c r="BD7" s="586"/>
      <c r="BE7" s="588" t="str">
        <f>IF('STUDENT DETAILS'!$J$37&gt;0,'STUDENT DETAILS'!$J$37,"")</f>
        <v/>
      </c>
      <c r="BF7" s="588"/>
      <c r="BG7" s="603"/>
      <c r="BH7" s="679"/>
      <c r="BI7" s="622"/>
      <c r="BJ7" s="43" t="s">
        <v>753</v>
      </c>
      <c r="BK7" s="585" t="str">
        <f>IF('STUDENT DETAILS'!$K$47&gt;0,'STUDENT DETAILS'!$K$47,"")</f>
        <v/>
      </c>
      <c r="BL7" s="585"/>
      <c r="BM7" s="586" t="s">
        <v>751</v>
      </c>
      <c r="BN7" s="586"/>
      <c r="BO7" s="58"/>
      <c r="BP7" s="587" t="str">
        <f>IF('STUDENT DETAILS'!$M$47&gt;0,'STUDENT DETAILS'!$M$47,"")</f>
        <v/>
      </c>
      <c r="BQ7" s="587"/>
      <c r="BR7" s="586" t="s">
        <v>704</v>
      </c>
      <c r="BS7" s="586"/>
      <c r="BT7" s="588" t="str">
        <f>IF('STUDENT DETAILS'!$J$47&gt;0,'STUDENT DETAILS'!$J$47,"")</f>
        <v/>
      </c>
      <c r="BU7" s="588"/>
      <c r="BV7" s="676"/>
      <c r="BW7" s="671"/>
    </row>
    <row r="8" spans="1:75" ht="16.2" thickBot="1" x14ac:dyDescent="0.35">
      <c r="A8" s="615"/>
      <c r="B8" s="635"/>
      <c r="C8" s="636"/>
      <c r="D8" s="636"/>
      <c r="E8" s="636"/>
      <c r="F8" s="636"/>
      <c r="G8" s="636"/>
      <c r="H8" s="636"/>
      <c r="I8" s="636"/>
      <c r="J8" s="636"/>
      <c r="K8" s="636"/>
      <c r="L8" s="636"/>
      <c r="M8" s="636"/>
      <c r="N8" s="637"/>
      <c r="O8" s="589"/>
      <c r="P8" s="677"/>
      <c r="Q8" s="635"/>
      <c r="R8" s="636"/>
      <c r="S8" s="636"/>
      <c r="T8" s="636"/>
      <c r="U8" s="636"/>
      <c r="V8" s="636"/>
      <c r="W8" s="636"/>
      <c r="X8" s="636"/>
      <c r="Y8" s="636"/>
      <c r="Z8" s="636"/>
      <c r="AA8" s="636"/>
      <c r="AB8" s="636"/>
      <c r="AC8" s="637"/>
      <c r="AD8" s="589"/>
      <c r="AE8" s="677"/>
      <c r="AF8" s="691"/>
      <c r="AG8" s="692"/>
      <c r="AH8" s="692"/>
      <c r="AI8" s="692"/>
      <c r="AJ8" s="692"/>
      <c r="AK8" s="692"/>
      <c r="AL8" s="692"/>
      <c r="AM8" s="692"/>
      <c r="AN8" s="692"/>
      <c r="AO8" s="692"/>
      <c r="AP8" s="692"/>
      <c r="AQ8" s="692"/>
      <c r="AR8" s="693"/>
      <c r="AS8" s="589"/>
      <c r="AT8" s="677"/>
      <c r="AU8" s="635"/>
      <c r="AV8" s="636"/>
      <c r="AW8" s="636"/>
      <c r="AX8" s="636"/>
      <c r="AY8" s="636"/>
      <c r="AZ8" s="636"/>
      <c r="BA8" s="636"/>
      <c r="BB8" s="636"/>
      <c r="BC8" s="636"/>
      <c r="BD8" s="636"/>
      <c r="BE8" s="636"/>
      <c r="BF8" s="636"/>
      <c r="BG8" s="637"/>
      <c r="BH8" s="679"/>
      <c r="BI8" s="622"/>
      <c r="BJ8" s="635"/>
      <c r="BK8" s="636"/>
      <c r="BL8" s="636"/>
      <c r="BM8" s="636"/>
      <c r="BN8" s="636"/>
      <c r="BO8" s="636"/>
      <c r="BP8" s="636"/>
      <c r="BQ8" s="636"/>
      <c r="BR8" s="636"/>
      <c r="BS8" s="636"/>
      <c r="BT8" s="636"/>
      <c r="BU8" s="636"/>
      <c r="BV8" s="658"/>
      <c r="BW8" s="671"/>
    </row>
    <row r="9" spans="1:75" ht="18.600000000000001" thickTop="1" thickBot="1" x14ac:dyDescent="0.35">
      <c r="A9" s="615"/>
      <c r="B9" s="51" t="s">
        <v>18</v>
      </c>
      <c r="C9" s="632" t="s">
        <v>20</v>
      </c>
      <c r="D9" s="633"/>
      <c r="E9" s="633"/>
      <c r="F9" s="633"/>
      <c r="G9" s="633"/>
      <c r="H9" s="634"/>
      <c r="I9" s="632" t="s">
        <v>21</v>
      </c>
      <c r="J9" s="633"/>
      <c r="K9" s="633"/>
      <c r="L9" s="633"/>
      <c r="M9" s="633"/>
      <c r="N9" s="634"/>
      <c r="O9" s="589"/>
      <c r="P9" s="677"/>
      <c r="Q9" s="41" t="s">
        <v>18</v>
      </c>
      <c r="R9" s="632" t="s">
        <v>20</v>
      </c>
      <c r="S9" s="633"/>
      <c r="T9" s="633"/>
      <c r="U9" s="633"/>
      <c r="V9" s="633"/>
      <c r="W9" s="634"/>
      <c r="X9" s="632" t="s">
        <v>21</v>
      </c>
      <c r="Y9" s="633"/>
      <c r="Z9" s="633"/>
      <c r="AA9" s="633"/>
      <c r="AB9" s="633"/>
      <c r="AC9" s="634"/>
      <c r="AD9" s="589"/>
      <c r="AE9" s="677"/>
      <c r="AF9" s="116" t="s">
        <v>18</v>
      </c>
      <c r="AG9" s="694" t="s">
        <v>20</v>
      </c>
      <c r="AH9" s="695"/>
      <c r="AI9" s="695"/>
      <c r="AJ9" s="695"/>
      <c r="AK9" s="695"/>
      <c r="AL9" s="696"/>
      <c r="AM9" s="694" t="s">
        <v>21</v>
      </c>
      <c r="AN9" s="695"/>
      <c r="AO9" s="695"/>
      <c r="AP9" s="695"/>
      <c r="AQ9" s="695"/>
      <c r="AR9" s="696"/>
      <c r="AS9" s="589"/>
      <c r="AT9" s="677"/>
      <c r="AU9" s="41" t="s">
        <v>18</v>
      </c>
      <c r="AV9" s="632" t="s">
        <v>20</v>
      </c>
      <c r="AW9" s="633"/>
      <c r="AX9" s="633"/>
      <c r="AY9" s="633"/>
      <c r="AZ9" s="633"/>
      <c r="BA9" s="634"/>
      <c r="BB9" s="632" t="s">
        <v>21</v>
      </c>
      <c r="BC9" s="633"/>
      <c r="BD9" s="633"/>
      <c r="BE9" s="633"/>
      <c r="BF9" s="633"/>
      <c r="BG9" s="634"/>
      <c r="BH9" s="679"/>
      <c r="BI9" s="622"/>
      <c r="BJ9" s="51" t="s">
        <v>18</v>
      </c>
      <c r="BK9" s="632" t="s">
        <v>20</v>
      </c>
      <c r="BL9" s="633"/>
      <c r="BM9" s="633"/>
      <c r="BN9" s="633"/>
      <c r="BO9" s="633"/>
      <c r="BP9" s="634"/>
      <c r="BQ9" s="632" t="s">
        <v>21</v>
      </c>
      <c r="BR9" s="633"/>
      <c r="BS9" s="633"/>
      <c r="BT9" s="633"/>
      <c r="BU9" s="633"/>
      <c r="BV9" s="659"/>
      <c r="BW9" s="671"/>
    </row>
    <row r="10" spans="1:75" ht="76.5" customHeight="1" x14ac:dyDescent="0.25">
      <c r="A10" s="615"/>
      <c r="B10" s="52" t="s">
        <v>15</v>
      </c>
      <c r="C10" s="40" t="s">
        <v>16</v>
      </c>
      <c r="D10" s="40" t="s">
        <v>729</v>
      </c>
      <c r="E10" s="40" t="s">
        <v>730</v>
      </c>
      <c r="F10" s="40" t="s">
        <v>731</v>
      </c>
      <c r="G10" s="40" t="s">
        <v>732</v>
      </c>
      <c r="H10" s="40" t="s">
        <v>17</v>
      </c>
      <c r="I10" s="40" t="s">
        <v>733</v>
      </c>
      <c r="J10" s="40" t="s">
        <v>734</v>
      </c>
      <c r="K10" s="40" t="s">
        <v>730</v>
      </c>
      <c r="L10" s="40" t="s">
        <v>741</v>
      </c>
      <c r="M10" s="40" t="s">
        <v>732</v>
      </c>
      <c r="N10" s="40" t="s">
        <v>17</v>
      </c>
      <c r="O10" s="589"/>
      <c r="P10" s="677"/>
      <c r="Q10" s="40" t="s">
        <v>15</v>
      </c>
      <c r="R10" s="40" t="s">
        <v>16</v>
      </c>
      <c r="S10" s="40" t="s">
        <v>729</v>
      </c>
      <c r="T10" s="40" t="s">
        <v>730</v>
      </c>
      <c r="U10" s="40" t="s">
        <v>731</v>
      </c>
      <c r="V10" s="40" t="s">
        <v>732</v>
      </c>
      <c r="W10" s="40" t="s">
        <v>17</v>
      </c>
      <c r="X10" s="40" t="s">
        <v>733</v>
      </c>
      <c r="Y10" s="40" t="s">
        <v>734</v>
      </c>
      <c r="Z10" s="40" t="s">
        <v>730</v>
      </c>
      <c r="AA10" s="40" t="s">
        <v>741</v>
      </c>
      <c r="AB10" s="40" t="s">
        <v>732</v>
      </c>
      <c r="AC10" s="40" t="s">
        <v>17</v>
      </c>
      <c r="AD10" s="589"/>
      <c r="AE10" s="677"/>
      <c r="AF10" s="40" t="s">
        <v>15</v>
      </c>
      <c r="AG10" s="40" t="s">
        <v>16</v>
      </c>
      <c r="AH10" s="40" t="s">
        <v>729</v>
      </c>
      <c r="AI10" s="40" t="s">
        <v>730</v>
      </c>
      <c r="AJ10" s="40" t="s">
        <v>731</v>
      </c>
      <c r="AK10" s="40" t="s">
        <v>732</v>
      </c>
      <c r="AL10" s="40" t="s">
        <v>17</v>
      </c>
      <c r="AM10" s="40" t="s">
        <v>733</v>
      </c>
      <c r="AN10" s="40" t="s">
        <v>734</v>
      </c>
      <c r="AO10" s="40" t="s">
        <v>730</v>
      </c>
      <c r="AP10" s="40" t="s">
        <v>741</v>
      </c>
      <c r="AQ10" s="40" t="s">
        <v>732</v>
      </c>
      <c r="AR10" s="40" t="s">
        <v>17</v>
      </c>
      <c r="AS10" s="589"/>
      <c r="AT10" s="677"/>
      <c r="AU10" s="40" t="s">
        <v>15</v>
      </c>
      <c r="AV10" s="40" t="s">
        <v>16</v>
      </c>
      <c r="AW10" s="40" t="s">
        <v>729</v>
      </c>
      <c r="AX10" s="40" t="s">
        <v>730</v>
      </c>
      <c r="AY10" s="40" t="s">
        <v>731</v>
      </c>
      <c r="AZ10" s="40" t="s">
        <v>732</v>
      </c>
      <c r="BA10" s="40" t="s">
        <v>17</v>
      </c>
      <c r="BB10" s="40" t="s">
        <v>733</v>
      </c>
      <c r="BC10" s="40" t="s">
        <v>734</v>
      </c>
      <c r="BD10" s="40" t="s">
        <v>730</v>
      </c>
      <c r="BE10" s="40" t="s">
        <v>741</v>
      </c>
      <c r="BF10" s="40" t="s">
        <v>732</v>
      </c>
      <c r="BG10" s="54" t="s">
        <v>17</v>
      </c>
      <c r="BH10" s="679"/>
      <c r="BI10" s="622"/>
      <c r="BJ10" s="52" t="s">
        <v>15</v>
      </c>
      <c r="BK10" s="40" t="s">
        <v>16</v>
      </c>
      <c r="BL10" s="40" t="s">
        <v>729</v>
      </c>
      <c r="BM10" s="40" t="s">
        <v>730</v>
      </c>
      <c r="BN10" s="40" t="s">
        <v>731</v>
      </c>
      <c r="BO10" s="40" t="s">
        <v>732</v>
      </c>
      <c r="BP10" s="40" t="s">
        <v>17</v>
      </c>
      <c r="BQ10" s="40" t="s">
        <v>733</v>
      </c>
      <c r="BR10" s="40" t="s">
        <v>734</v>
      </c>
      <c r="BS10" s="40" t="s">
        <v>730</v>
      </c>
      <c r="BT10" s="40" t="s">
        <v>741</v>
      </c>
      <c r="BU10" s="40" t="s">
        <v>732</v>
      </c>
      <c r="BV10" s="40" t="s">
        <v>17</v>
      </c>
      <c r="BW10" s="671"/>
    </row>
    <row r="11" spans="1:75" ht="15.6" x14ac:dyDescent="0.3">
      <c r="A11" s="615"/>
      <c r="B11" s="62" t="str">
        <f>HOME!$B$15</f>
        <v>ENGLISH</v>
      </c>
      <c r="C11" s="60" t="str">
        <f>'Overall Result'!$D$4</f>
        <v/>
      </c>
      <c r="D11" s="60">
        <f>'Overall Result'!$P$4</f>
        <v>3.3333333333333335</v>
      </c>
      <c r="E11" s="60">
        <f>'Overall Result'!$V$4</f>
        <v>5</v>
      </c>
      <c r="F11" s="60">
        <f>'Overall Result'!$AB$4</f>
        <v>0</v>
      </c>
      <c r="G11" s="60">
        <f>'Overall Result'!$AH$4</f>
        <v>13.333333333333334</v>
      </c>
      <c r="H11" s="60" t="str">
        <f>'Overall Result'!$AP$4</f>
        <v>E</v>
      </c>
      <c r="I11" s="60" t="e">
        <f>#REF!</f>
        <v>#REF!</v>
      </c>
      <c r="J11" s="60" t="e">
        <f>#REF!</f>
        <v>#REF!</v>
      </c>
      <c r="K11" s="60" t="e">
        <f>#REF!</f>
        <v>#REF!</v>
      </c>
      <c r="L11" s="60" t="e">
        <f>#REF!</f>
        <v>#REF!</v>
      </c>
      <c r="M11" s="60" t="e">
        <f>#REF!</f>
        <v>#REF!</v>
      </c>
      <c r="N11" s="94" t="e">
        <f>#REF!</f>
        <v>#REF!</v>
      </c>
      <c r="O11" s="589"/>
      <c r="P11" s="677"/>
      <c r="Q11" s="59" t="str">
        <f>HOME!$B$15</f>
        <v>ENGLISH</v>
      </c>
      <c r="R11" s="94" t="str">
        <f>'Overall Result'!$D$14</f>
        <v/>
      </c>
      <c r="S11" s="94">
        <f>'Overall Result'!$P$14</f>
        <v>3.3333333333333335</v>
      </c>
      <c r="T11" s="94">
        <f>'Overall Result'!$V$14</f>
        <v>5</v>
      </c>
      <c r="U11" s="94">
        <f>'Overall Result'!$AB$14</f>
        <v>0</v>
      </c>
      <c r="V11" s="94">
        <f>'Overall Result'!$AH$14</f>
        <v>13.333333333333334</v>
      </c>
      <c r="W11" s="94" t="str">
        <f>'Overall Result'!$AP$14</f>
        <v>E</v>
      </c>
      <c r="X11" s="94" t="e">
        <f>#REF!</f>
        <v>#REF!</v>
      </c>
      <c r="Y11" s="94" t="e">
        <f>#REF!</f>
        <v>#REF!</v>
      </c>
      <c r="Z11" s="94" t="e">
        <f>#REF!</f>
        <v>#REF!</v>
      </c>
      <c r="AA11" s="94" t="e">
        <f>#REF!</f>
        <v>#REF!</v>
      </c>
      <c r="AB11" s="94" t="e">
        <f>#REF!</f>
        <v>#REF!</v>
      </c>
      <c r="AC11" s="94" t="e">
        <f>#REF!</f>
        <v>#REF!</v>
      </c>
      <c r="AD11" s="589"/>
      <c r="AE11" s="677"/>
      <c r="AF11" s="59" t="str">
        <f>HOME!$B$15</f>
        <v>ENGLISH</v>
      </c>
      <c r="AG11" s="94" t="str">
        <f>'Overall Result'!$D$24</f>
        <v/>
      </c>
      <c r="AH11" s="94">
        <f>'Overall Result'!$P$24</f>
        <v>3.3333333333333335</v>
      </c>
      <c r="AI11" s="94">
        <f>'Overall Result'!$V$24</f>
        <v>5</v>
      </c>
      <c r="AJ11" s="94">
        <f>'Overall Result'!$AB$24</f>
        <v>0</v>
      </c>
      <c r="AK11" s="94">
        <f>'Overall Result'!$AH$24</f>
        <v>13.333333333333334</v>
      </c>
      <c r="AL11" s="94" t="str">
        <f>'Overall Result'!$AP$24</f>
        <v>E</v>
      </c>
      <c r="AM11" s="94" t="e">
        <f>#REF!</f>
        <v>#REF!</v>
      </c>
      <c r="AN11" s="94" t="e">
        <f>#REF!</f>
        <v>#REF!</v>
      </c>
      <c r="AO11" s="94" t="e">
        <f>#REF!</f>
        <v>#REF!</v>
      </c>
      <c r="AP11" s="94" t="e">
        <f>#REF!</f>
        <v>#REF!</v>
      </c>
      <c r="AQ11" s="94" t="e">
        <f>#REF!</f>
        <v>#REF!</v>
      </c>
      <c r="AR11" s="94" t="e">
        <f>#REF!</f>
        <v>#REF!</v>
      </c>
      <c r="AS11" s="589"/>
      <c r="AT11" s="677"/>
      <c r="AU11" s="59" t="str">
        <f>HOME!$B$15</f>
        <v>ENGLISH</v>
      </c>
      <c r="AV11" s="60" t="str">
        <f>'Overall Result'!$D$34</f>
        <v/>
      </c>
      <c r="AW11" s="60">
        <f>'Overall Result'!$P$34</f>
        <v>3.3333333333333335</v>
      </c>
      <c r="AX11" s="60">
        <f>'Overall Result'!$V$34</f>
        <v>5</v>
      </c>
      <c r="AY11" s="60">
        <f>'Overall Result'!$AB$34</f>
        <v>0</v>
      </c>
      <c r="AZ11" s="60">
        <f>'Overall Result'!$AH$34</f>
        <v>13.333333333333334</v>
      </c>
      <c r="BA11" s="60" t="str">
        <f>'Overall Result'!$AP$34</f>
        <v>E</v>
      </c>
      <c r="BB11" s="60" t="e">
        <f>#REF!</f>
        <v>#REF!</v>
      </c>
      <c r="BC11" s="60" t="e">
        <f>#REF!</f>
        <v>#REF!</v>
      </c>
      <c r="BD11" s="60" t="e">
        <f>#REF!</f>
        <v>#REF!</v>
      </c>
      <c r="BE11" s="60" t="e">
        <f>#REF!</f>
        <v>#REF!</v>
      </c>
      <c r="BF11" s="60" t="e">
        <f>#REF!</f>
        <v>#REF!</v>
      </c>
      <c r="BG11" s="61" t="e">
        <f>#REF!</f>
        <v>#REF!</v>
      </c>
      <c r="BH11" s="679"/>
      <c r="BI11" s="622"/>
      <c r="BJ11" s="62" t="str">
        <f>HOME!$B$15</f>
        <v>ENGLISH</v>
      </c>
      <c r="BK11" s="60" t="str">
        <f>'Overall Result'!$D$44</f>
        <v/>
      </c>
      <c r="BL11" s="60">
        <f>'Overall Result'!$P$4</f>
        <v>3.3333333333333335</v>
      </c>
      <c r="BM11" s="60" t="str">
        <f>'Overall Result'!$V$44</f>
        <v/>
      </c>
      <c r="BN11" s="60">
        <f>'Overall Result'!$AB$44</f>
        <v>0</v>
      </c>
      <c r="BO11" s="60">
        <f>'Overall Result'!$AH$44</f>
        <v>0</v>
      </c>
      <c r="BP11" s="60" t="str">
        <f>'Overall Result'!$AP$44</f>
        <v>E</v>
      </c>
      <c r="BQ11" s="60" t="e">
        <f>#REF!</f>
        <v>#REF!</v>
      </c>
      <c r="BR11" s="60" t="e">
        <f>#REF!</f>
        <v>#REF!</v>
      </c>
      <c r="BS11" s="60" t="e">
        <f>#REF!</f>
        <v>#REF!</v>
      </c>
      <c r="BT11" s="60" t="e">
        <f>#REF!</f>
        <v>#REF!</v>
      </c>
      <c r="BU11" s="60" t="e">
        <f>#REF!</f>
        <v>#REF!</v>
      </c>
      <c r="BV11" s="94" t="e">
        <f>#REF!</f>
        <v>#REF!</v>
      </c>
      <c r="BW11" s="671"/>
    </row>
    <row r="12" spans="1:75" ht="15.6" x14ac:dyDescent="0.3">
      <c r="A12" s="615"/>
      <c r="B12" s="62" t="str">
        <f>HOME!$B$16</f>
        <v>HINDI</v>
      </c>
      <c r="C12" s="60" t="str">
        <f>'Overall Result'!$E$4</f>
        <v/>
      </c>
      <c r="D12" s="60">
        <f>'Overall Result'!$Q$4</f>
        <v>3.3333333333333335</v>
      </c>
      <c r="E12" s="60">
        <f>'Overall Result'!$W$4</f>
        <v>5</v>
      </c>
      <c r="F12" s="60">
        <f>'Overall Result'!$AC$4</f>
        <v>0</v>
      </c>
      <c r="G12" s="60">
        <f>'Overall Result'!$AI$4</f>
        <v>13.333333333333334</v>
      </c>
      <c r="H12" s="60" t="str">
        <f>'Overall Result'!$AQ$4</f>
        <v>E</v>
      </c>
      <c r="I12" s="60" t="e">
        <f>#REF!</f>
        <v>#REF!</v>
      </c>
      <c r="J12" s="60" t="e">
        <f>#REF!</f>
        <v>#REF!</v>
      </c>
      <c r="K12" s="60" t="e">
        <f>#REF!</f>
        <v>#REF!</v>
      </c>
      <c r="L12" s="60" t="e">
        <f>#REF!</f>
        <v>#REF!</v>
      </c>
      <c r="M12" s="60" t="e">
        <f>#REF!</f>
        <v>#REF!</v>
      </c>
      <c r="N12" s="94" t="e">
        <f>#REF!</f>
        <v>#REF!</v>
      </c>
      <c r="O12" s="589"/>
      <c r="P12" s="677"/>
      <c r="Q12" s="59" t="str">
        <f>HOME!$B$16</f>
        <v>HINDI</v>
      </c>
      <c r="R12" s="94" t="str">
        <f>'Overall Result'!$E$14</f>
        <v/>
      </c>
      <c r="S12" s="94">
        <f>'Overall Result'!$Q$14</f>
        <v>3.3333333333333335</v>
      </c>
      <c r="T12" s="94">
        <f>'Overall Result'!$W$14</f>
        <v>5</v>
      </c>
      <c r="U12" s="94">
        <f>'Overall Result'!$AC$14</f>
        <v>0</v>
      </c>
      <c r="V12" s="94">
        <f>'Overall Result'!$AI$14</f>
        <v>13.333333333333334</v>
      </c>
      <c r="W12" s="94" t="str">
        <f>'Overall Result'!$AQ$14</f>
        <v>E</v>
      </c>
      <c r="X12" s="94" t="e">
        <f>#REF!</f>
        <v>#REF!</v>
      </c>
      <c r="Y12" s="94" t="e">
        <f>#REF!</f>
        <v>#REF!</v>
      </c>
      <c r="Z12" s="94" t="e">
        <f>#REF!</f>
        <v>#REF!</v>
      </c>
      <c r="AA12" s="94" t="e">
        <f>#REF!</f>
        <v>#REF!</v>
      </c>
      <c r="AB12" s="94" t="e">
        <f>#REF!</f>
        <v>#REF!</v>
      </c>
      <c r="AC12" s="94" t="e">
        <f>#REF!</f>
        <v>#REF!</v>
      </c>
      <c r="AD12" s="589"/>
      <c r="AE12" s="677"/>
      <c r="AF12" s="59" t="str">
        <f>HOME!$B$16</f>
        <v>HINDI</v>
      </c>
      <c r="AG12" s="94" t="str">
        <f>'Overall Result'!$E$24</f>
        <v/>
      </c>
      <c r="AH12" s="94">
        <f>'Overall Result'!$Q$24</f>
        <v>3.3333333333333335</v>
      </c>
      <c r="AI12" s="94">
        <f>'Overall Result'!$W$24</f>
        <v>5</v>
      </c>
      <c r="AJ12" s="94">
        <f>'Overall Result'!$AC$24</f>
        <v>0</v>
      </c>
      <c r="AK12" s="94">
        <f>'Overall Result'!$AI$24</f>
        <v>13.333333333333334</v>
      </c>
      <c r="AL12" s="94" t="str">
        <f>'Overall Result'!$AQ$24</f>
        <v>E</v>
      </c>
      <c r="AM12" s="94" t="e">
        <f>#REF!</f>
        <v>#REF!</v>
      </c>
      <c r="AN12" s="94" t="e">
        <f>#REF!</f>
        <v>#REF!</v>
      </c>
      <c r="AO12" s="94" t="e">
        <f>#REF!</f>
        <v>#REF!</v>
      </c>
      <c r="AP12" s="94" t="e">
        <f>#REF!</f>
        <v>#REF!</v>
      </c>
      <c r="AQ12" s="94" t="e">
        <f>#REF!</f>
        <v>#REF!</v>
      </c>
      <c r="AR12" s="94" t="e">
        <f>#REF!</f>
        <v>#REF!</v>
      </c>
      <c r="AS12" s="589"/>
      <c r="AT12" s="677"/>
      <c r="AU12" s="59" t="str">
        <f>HOME!$B$16</f>
        <v>HINDI</v>
      </c>
      <c r="AV12" s="60" t="str">
        <f>'Overall Result'!$E$34</f>
        <v/>
      </c>
      <c r="AW12" s="60">
        <f>'Overall Result'!$Q$34</f>
        <v>3.3333333333333335</v>
      </c>
      <c r="AX12" s="60">
        <f>'Overall Result'!$W$34</f>
        <v>5</v>
      </c>
      <c r="AY12" s="60">
        <f>'Overall Result'!$AC$34</f>
        <v>0</v>
      </c>
      <c r="AZ12" s="60">
        <f>'Overall Result'!$AI$34</f>
        <v>13.333333333333334</v>
      </c>
      <c r="BA12" s="60" t="str">
        <f>'Overall Result'!$AQ$34</f>
        <v>E</v>
      </c>
      <c r="BB12" s="60" t="e">
        <f>#REF!</f>
        <v>#REF!</v>
      </c>
      <c r="BC12" s="60" t="e">
        <f>#REF!</f>
        <v>#REF!</v>
      </c>
      <c r="BD12" s="60" t="e">
        <f>#REF!</f>
        <v>#REF!</v>
      </c>
      <c r="BE12" s="60" t="e">
        <f>#REF!</f>
        <v>#REF!</v>
      </c>
      <c r="BF12" s="60" t="e">
        <f>#REF!</f>
        <v>#REF!</v>
      </c>
      <c r="BG12" s="61" t="e">
        <f>#REF!</f>
        <v>#REF!</v>
      </c>
      <c r="BH12" s="679"/>
      <c r="BI12" s="622"/>
      <c r="BJ12" s="62" t="str">
        <f>HOME!$B$16</f>
        <v>HINDI</v>
      </c>
      <c r="BK12" s="60" t="str">
        <f>'Overall Result'!E44</f>
        <v/>
      </c>
      <c r="BL12" s="60" t="str">
        <f>'Overall Result'!$Q$44</f>
        <v/>
      </c>
      <c r="BM12" s="60" t="str">
        <f>'Overall Result'!$W$44</f>
        <v/>
      </c>
      <c r="BN12" s="60">
        <f>'Overall Result'!$AC$44</f>
        <v>0</v>
      </c>
      <c r="BO12" s="60">
        <f>'Overall Result'!$AI$44</f>
        <v>0</v>
      </c>
      <c r="BP12" s="60" t="str">
        <f>'Overall Result'!$AQ$44</f>
        <v>E</v>
      </c>
      <c r="BQ12" s="60" t="e">
        <f>#REF!</f>
        <v>#REF!</v>
      </c>
      <c r="BR12" s="60" t="e">
        <f>#REF!</f>
        <v>#REF!</v>
      </c>
      <c r="BS12" s="60" t="e">
        <f>#REF!</f>
        <v>#REF!</v>
      </c>
      <c r="BT12" s="60" t="e">
        <f>#REF!</f>
        <v>#REF!</v>
      </c>
      <c r="BU12" s="60" t="e">
        <f>#REF!</f>
        <v>#REF!</v>
      </c>
      <c r="BV12" s="94" t="e">
        <f>#REF!</f>
        <v>#REF!</v>
      </c>
      <c r="BW12" s="671"/>
    </row>
    <row r="13" spans="1:75" ht="15.6" x14ac:dyDescent="0.3">
      <c r="A13" s="615"/>
      <c r="B13" s="62" t="e">
        <f>HOME!#REF!</f>
        <v>#REF!</v>
      </c>
      <c r="C13" s="60" t="str">
        <f>'Overall Result'!$F$4</f>
        <v/>
      </c>
      <c r="D13" s="60">
        <f>'Overall Result'!$R$4</f>
        <v>3.3333333333333335</v>
      </c>
      <c r="E13" s="60">
        <f>'Overall Result'!$X$4</f>
        <v>5</v>
      </c>
      <c r="F13" s="60" t="e">
        <f>'Overall Result'!$AD$4</f>
        <v>#REF!</v>
      </c>
      <c r="G13" s="60" t="e">
        <f>'Overall Result'!$AJ$4</f>
        <v>#REF!</v>
      </c>
      <c r="H13" s="60" t="e">
        <f>'Overall Result'!$AR$4</f>
        <v>#REF!</v>
      </c>
      <c r="I13" s="60" t="e">
        <f>#REF!</f>
        <v>#REF!</v>
      </c>
      <c r="J13" s="60" t="e">
        <f>#REF!</f>
        <v>#REF!</v>
      </c>
      <c r="K13" s="60" t="e">
        <f>#REF!</f>
        <v>#REF!</v>
      </c>
      <c r="L13" s="60" t="e">
        <f>#REF!</f>
        <v>#REF!</v>
      </c>
      <c r="M13" s="60" t="e">
        <f>#REF!</f>
        <v>#REF!</v>
      </c>
      <c r="N13" s="94" t="e">
        <f>#REF!</f>
        <v>#REF!</v>
      </c>
      <c r="O13" s="589"/>
      <c r="P13" s="677"/>
      <c r="Q13" s="59" t="e">
        <f>HOME!#REF!</f>
        <v>#REF!</v>
      </c>
      <c r="R13" s="94" t="str">
        <f>'Overall Result'!$F$14</f>
        <v/>
      </c>
      <c r="S13" s="94">
        <f>'Overall Result'!$R$14</f>
        <v>3.3333333333333335</v>
      </c>
      <c r="T13" s="94">
        <f>'Overall Result'!$X$14</f>
        <v>5</v>
      </c>
      <c r="U13" s="94" t="e">
        <f>'Overall Result'!$AD$14</f>
        <v>#REF!</v>
      </c>
      <c r="V13" s="94" t="e">
        <f>'Overall Result'!$AJ$14</f>
        <v>#REF!</v>
      </c>
      <c r="W13" s="94" t="e">
        <f>'Overall Result'!$AR$14</f>
        <v>#REF!</v>
      </c>
      <c r="X13" s="94" t="e">
        <f>#REF!</f>
        <v>#REF!</v>
      </c>
      <c r="Y13" s="94" t="e">
        <f>#REF!</f>
        <v>#REF!</v>
      </c>
      <c r="Z13" s="94" t="e">
        <f>#REF!</f>
        <v>#REF!</v>
      </c>
      <c r="AA13" s="94" t="e">
        <f>#REF!</f>
        <v>#REF!</v>
      </c>
      <c r="AB13" s="94" t="e">
        <f>#REF!</f>
        <v>#REF!</v>
      </c>
      <c r="AC13" s="94" t="e">
        <f>#REF!</f>
        <v>#REF!</v>
      </c>
      <c r="AD13" s="589"/>
      <c r="AE13" s="677"/>
      <c r="AF13" s="59" t="e">
        <f>HOME!#REF!</f>
        <v>#REF!</v>
      </c>
      <c r="AG13" s="94" t="str">
        <f>'Overall Result'!$F$24</f>
        <v/>
      </c>
      <c r="AH13" s="94">
        <f>'Overall Result'!$R$24</f>
        <v>3.3333333333333335</v>
      </c>
      <c r="AI13" s="94">
        <f>'Overall Result'!$X$24</f>
        <v>5</v>
      </c>
      <c r="AJ13" s="94" t="e">
        <f>'Overall Result'!$AD$24</f>
        <v>#REF!</v>
      </c>
      <c r="AK13" s="94" t="e">
        <f>'Overall Result'!$AJ$24</f>
        <v>#REF!</v>
      </c>
      <c r="AL13" s="94" t="e">
        <f>'Overall Result'!$AR$24</f>
        <v>#REF!</v>
      </c>
      <c r="AM13" s="94" t="e">
        <f>#REF!</f>
        <v>#REF!</v>
      </c>
      <c r="AN13" s="94" t="e">
        <f>#REF!</f>
        <v>#REF!</v>
      </c>
      <c r="AO13" s="94" t="e">
        <f>#REF!</f>
        <v>#REF!</v>
      </c>
      <c r="AP13" s="94" t="e">
        <f>#REF!</f>
        <v>#REF!</v>
      </c>
      <c r="AQ13" s="94" t="e">
        <f>#REF!</f>
        <v>#REF!</v>
      </c>
      <c r="AR13" s="94" t="e">
        <f>#REF!</f>
        <v>#REF!</v>
      </c>
      <c r="AS13" s="589"/>
      <c r="AT13" s="677"/>
      <c r="AU13" s="59" t="e">
        <f>HOME!#REF!</f>
        <v>#REF!</v>
      </c>
      <c r="AV13" s="60" t="str">
        <f>'Overall Result'!$F$34</f>
        <v/>
      </c>
      <c r="AW13" s="60">
        <f>'Overall Result'!$R$34</f>
        <v>3.3333333333333335</v>
      </c>
      <c r="AX13" s="60">
        <f>'Overall Result'!$X$34</f>
        <v>5</v>
      </c>
      <c r="AY13" s="60" t="e">
        <f>'Overall Result'!$AD$34</f>
        <v>#REF!</v>
      </c>
      <c r="AZ13" s="60" t="e">
        <f>'Overall Result'!$AJ$34</f>
        <v>#REF!</v>
      </c>
      <c r="BA13" s="60" t="e">
        <f>'Overall Result'!$AR$34</f>
        <v>#REF!</v>
      </c>
      <c r="BB13" s="60" t="e">
        <f>#REF!</f>
        <v>#REF!</v>
      </c>
      <c r="BC13" s="60" t="e">
        <f>#REF!</f>
        <v>#REF!</v>
      </c>
      <c r="BD13" s="60" t="e">
        <f>#REF!</f>
        <v>#REF!</v>
      </c>
      <c r="BE13" s="60" t="e">
        <f>#REF!</f>
        <v>#REF!</v>
      </c>
      <c r="BF13" s="60" t="e">
        <f>#REF!</f>
        <v>#REF!</v>
      </c>
      <c r="BG13" s="61" t="e">
        <f>#REF!</f>
        <v>#REF!</v>
      </c>
      <c r="BH13" s="679"/>
      <c r="BI13" s="622"/>
      <c r="BJ13" s="62" t="e">
        <f>HOME!#REF!</f>
        <v>#REF!</v>
      </c>
      <c r="BK13" s="60" t="str">
        <f>'Overall Result'!$F$44</f>
        <v/>
      </c>
      <c r="BL13" s="60">
        <f>'Overall Result'!$R$4</f>
        <v>3.3333333333333335</v>
      </c>
      <c r="BM13" s="60" t="str">
        <f>'Overall Result'!$X$44</f>
        <v/>
      </c>
      <c r="BN13" s="60" t="e">
        <f>'Overall Result'!$AD$44</f>
        <v>#REF!</v>
      </c>
      <c r="BO13" s="60" t="e">
        <f>'Overall Result'!$AJ$44</f>
        <v>#REF!</v>
      </c>
      <c r="BP13" s="60" t="e">
        <f>'Overall Result'!$AR$44</f>
        <v>#REF!</v>
      </c>
      <c r="BQ13" s="60" t="e">
        <f>#REF!</f>
        <v>#REF!</v>
      </c>
      <c r="BR13" s="60" t="e">
        <f>#REF!</f>
        <v>#REF!</v>
      </c>
      <c r="BS13" s="60" t="e">
        <f>#REF!</f>
        <v>#REF!</v>
      </c>
      <c r="BT13" s="60" t="e">
        <f>#REF!</f>
        <v>#REF!</v>
      </c>
      <c r="BU13" s="60" t="e">
        <f>#REF!</f>
        <v>#REF!</v>
      </c>
      <c r="BV13" s="94" t="e">
        <f>#REF!</f>
        <v>#REF!</v>
      </c>
      <c r="BW13" s="671"/>
    </row>
    <row r="14" spans="1:75" ht="15.6" x14ac:dyDescent="0.3">
      <c r="A14" s="615"/>
      <c r="B14" s="62" t="str">
        <f>HOME!$B$17</f>
        <v>MATHS</v>
      </c>
      <c r="C14" s="60" t="str">
        <f>'Overall Result'!$G$4</f>
        <v/>
      </c>
      <c r="D14" s="60">
        <f>'Overall Result'!$S$4</f>
        <v>3.3333333333333335</v>
      </c>
      <c r="E14" s="60">
        <f>'Overall Result'!$Y$4</f>
        <v>5</v>
      </c>
      <c r="F14" s="60">
        <f>'Overall Result'!$AE$4</f>
        <v>0</v>
      </c>
      <c r="G14" s="60">
        <f>'Overall Result'!$AK$4</f>
        <v>13.333333333333334</v>
      </c>
      <c r="H14" s="60" t="str">
        <f>'Overall Result'!$AS$4</f>
        <v>E</v>
      </c>
      <c r="I14" s="60" t="e">
        <f>#REF!</f>
        <v>#REF!</v>
      </c>
      <c r="J14" s="60" t="e">
        <f>#REF!</f>
        <v>#REF!</v>
      </c>
      <c r="K14" s="60" t="e">
        <f>#REF!</f>
        <v>#REF!</v>
      </c>
      <c r="L14" s="60" t="e">
        <f>#REF!</f>
        <v>#REF!</v>
      </c>
      <c r="M14" s="60" t="e">
        <f>#REF!</f>
        <v>#REF!</v>
      </c>
      <c r="N14" s="94" t="e">
        <f>#REF!</f>
        <v>#REF!</v>
      </c>
      <c r="O14" s="589"/>
      <c r="P14" s="677"/>
      <c r="Q14" s="59" t="str">
        <f>HOME!$B$17</f>
        <v>MATHS</v>
      </c>
      <c r="R14" s="94" t="str">
        <f>'Overall Result'!$G$14</f>
        <v/>
      </c>
      <c r="S14" s="94">
        <f>'Overall Result'!$S$14</f>
        <v>3.3333333333333335</v>
      </c>
      <c r="T14" s="94">
        <f>'Overall Result'!$Y$14</f>
        <v>5</v>
      </c>
      <c r="U14" s="94">
        <f>'Overall Result'!$AE$14</f>
        <v>0</v>
      </c>
      <c r="V14" s="94">
        <f>'Overall Result'!$AK$14</f>
        <v>13.333333333333334</v>
      </c>
      <c r="W14" s="94" t="str">
        <f>'Overall Result'!$AS$14</f>
        <v>E</v>
      </c>
      <c r="X14" s="94" t="e">
        <f>#REF!</f>
        <v>#REF!</v>
      </c>
      <c r="Y14" s="94" t="e">
        <f>#REF!</f>
        <v>#REF!</v>
      </c>
      <c r="Z14" s="94" t="e">
        <f>#REF!</f>
        <v>#REF!</v>
      </c>
      <c r="AA14" s="94" t="e">
        <f>#REF!</f>
        <v>#REF!</v>
      </c>
      <c r="AB14" s="94" t="e">
        <f>#REF!</f>
        <v>#REF!</v>
      </c>
      <c r="AC14" s="94" t="e">
        <f>#REF!</f>
        <v>#REF!</v>
      </c>
      <c r="AD14" s="589"/>
      <c r="AE14" s="677"/>
      <c r="AF14" s="59" t="str">
        <f>HOME!$B$17</f>
        <v>MATHS</v>
      </c>
      <c r="AG14" s="94" t="str">
        <f>'Overall Result'!$G24</f>
        <v/>
      </c>
      <c r="AH14" s="94">
        <f>'Overall Result'!$S$24</f>
        <v>3.3333333333333335</v>
      </c>
      <c r="AI14" s="94">
        <f>'Overall Result'!$Y$24</f>
        <v>5</v>
      </c>
      <c r="AJ14" s="94">
        <f>'Overall Result'!$AE$24</f>
        <v>0</v>
      </c>
      <c r="AK14" s="94">
        <f>'Overall Result'!$AK$24</f>
        <v>13.333333333333334</v>
      </c>
      <c r="AL14" s="94" t="str">
        <f>'Overall Result'!$AS$24</f>
        <v>E</v>
      </c>
      <c r="AM14" s="94" t="e">
        <f>#REF!</f>
        <v>#REF!</v>
      </c>
      <c r="AN14" s="94" t="e">
        <f>#REF!</f>
        <v>#REF!</v>
      </c>
      <c r="AO14" s="94" t="e">
        <f>#REF!</f>
        <v>#REF!</v>
      </c>
      <c r="AP14" s="94" t="e">
        <f>#REF!</f>
        <v>#REF!</v>
      </c>
      <c r="AQ14" s="94" t="e">
        <f>#REF!</f>
        <v>#REF!</v>
      </c>
      <c r="AR14" s="94" t="e">
        <f>#REF!</f>
        <v>#REF!</v>
      </c>
      <c r="AS14" s="589"/>
      <c r="AT14" s="677"/>
      <c r="AU14" s="59" t="str">
        <f>HOME!$B$17</f>
        <v>MATHS</v>
      </c>
      <c r="AV14" s="60" t="str">
        <f>'Overall Result'!$G$34</f>
        <v/>
      </c>
      <c r="AW14" s="60">
        <f>'Overall Result'!$S$34</f>
        <v>3.3333333333333335</v>
      </c>
      <c r="AX14" s="60">
        <f>'Overall Result'!$Y$34</f>
        <v>5</v>
      </c>
      <c r="AY14" s="60">
        <f>'Overall Result'!$AE$34</f>
        <v>0</v>
      </c>
      <c r="AZ14" s="60">
        <f>'Overall Result'!$AK$34</f>
        <v>13.333333333333334</v>
      </c>
      <c r="BA14" s="60" t="str">
        <f>'Overall Result'!$AS$34</f>
        <v>E</v>
      </c>
      <c r="BB14" s="60" t="e">
        <f>#REF!</f>
        <v>#REF!</v>
      </c>
      <c r="BC14" s="60" t="e">
        <f>#REF!</f>
        <v>#REF!</v>
      </c>
      <c r="BD14" s="60" t="e">
        <f>#REF!</f>
        <v>#REF!</v>
      </c>
      <c r="BE14" s="60" t="e">
        <f>#REF!</f>
        <v>#REF!</v>
      </c>
      <c r="BF14" s="60" t="e">
        <f>#REF!</f>
        <v>#REF!</v>
      </c>
      <c r="BG14" s="61" t="e">
        <f>#REF!</f>
        <v>#REF!</v>
      </c>
      <c r="BH14" s="679"/>
      <c r="BI14" s="622"/>
      <c r="BJ14" s="62" t="str">
        <f>HOME!$B$17</f>
        <v>MATHS</v>
      </c>
      <c r="BK14" s="60" t="str">
        <f>'Overall Result'!$G44</f>
        <v/>
      </c>
      <c r="BL14" s="60">
        <f>'Overall Result'!$S$4</f>
        <v>3.3333333333333335</v>
      </c>
      <c r="BM14" s="60" t="str">
        <f>'Overall Result'!$Y$44</f>
        <v/>
      </c>
      <c r="BN14" s="60">
        <f>'Overall Result'!$AE$44</f>
        <v>0</v>
      </c>
      <c r="BO14" s="60">
        <f>'Overall Result'!$AK$44</f>
        <v>0</v>
      </c>
      <c r="BP14" s="60" t="str">
        <f>'Overall Result'!$AS$44</f>
        <v>E</v>
      </c>
      <c r="BQ14" s="60" t="e">
        <f>#REF!</f>
        <v>#REF!</v>
      </c>
      <c r="BR14" s="60" t="e">
        <f>#REF!</f>
        <v>#REF!</v>
      </c>
      <c r="BS14" s="60" t="e">
        <f>#REF!</f>
        <v>#REF!</v>
      </c>
      <c r="BT14" s="60" t="e">
        <f>#REF!</f>
        <v>#REF!</v>
      </c>
      <c r="BU14" s="60" t="e">
        <f>#REF!</f>
        <v>#REF!</v>
      </c>
      <c r="BV14" s="94" t="e">
        <f>#REF!</f>
        <v>#REF!</v>
      </c>
      <c r="BW14" s="671"/>
    </row>
    <row r="15" spans="1:75" ht="15.6" x14ac:dyDescent="0.3">
      <c r="A15" s="615"/>
      <c r="B15" s="62" t="str">
        <f>HOME!$B$18</f>
        <v>SCIENCE</v>
      </c>
      <c r="C15" s="60" t="str">
        <f>'Overall Result'!$H$4</f>
        <v/>
      </c>
      <c r="D15" s="60">
        <f>'Overall Result'!$T$4</f>
        <v>3.3333333333333335</v>
      </c>
      <c r="E15" s="60">
        <f>'Overall Result'!$Z$4</f>
        <v>5</v>
      </c>
      <c r="F15" s="60">
        <f>'Overall Result'!$AF$4</f>
        <v>0</v>
      </c>
      <c r="G15" s="60">
        <f>'Overall Result'!$AL$4</f>
        <v>13.333333333333334</v>
      </c>
      <c r="H15" s="60" t="str">
        <f>'Overall Result'!$AT$4</f>
        <v>E</v>
      </c>
      <c r="I15" s="60" t="e">
        <f>#REF!</f>
        <v>#REF!</v>
      </c>
      <c r="J15" s="60" t="e">
        <f>#REF!</f>
        <v>#REF!</v>
      </c>
      <c r="K15" s="60" t="e">
        <f>#REF!</f>
        <v>#REF!</v>
      </c>
      <c r="L15" s="60" t="e">
        <f>#REF!</f>
        <v>#REF!</v>
      </c>
      <c r="M15" s="60" t="e">
        <f>#REF!</f>
        <v>#REF!</v>
      </c>
      <c r="N15" s="94" t="e">
        <f>#REF!</f>
        <v>#REF!</v>
      </c>
      <c r="O15" s="589"/>
      <c r="P15" s="677"/>
      <c r="Q15" s="59" t="str">
        <f>HOME!$B$18</f>
        <v>SCIENCE</v>
      </c>
      <c r="R15" s="94" t="str">
        <f>'Overall Result'!$H$14</f>
        <v/>
      </c>
      <c r="S15" s="94">
        <f>'Overall Result'!$T$14</f>
        <v>3.3333333333333335</v>
      </c>
      <c r="T15" s="94">
        <f>'Overall Result'!$Z$14</f>
        <v>5</v>
      </c>
      <c r="U15" s="94">
        <f>'Overall Result'!$AF$14</f>
        <v>0</v>
      </c>
      <c r="V15" s="94">
        <f>'Overall Result'!$AL$14</f>
        <v>13.333333333333334</v>
      </c>
      <c r="W15" s="94" t="str">
        <f>'Overall Result'!$AT$14</f>
        <v>E</v>
      </c>
      <c r="X15" s="94" t="e">
        <f>#REF!</f>
        <v>#REF!</v>
      </c>
      <c r="Y15" s="94" t="e">
        <f>#REF!</f>
        <v>#REF!</v>
      </c>
      <c r="Z15" s="94" t="e">
        <f>#REF!</f>
        <v>#REF!</v>
      </c>
      <c r="AA15" s="94" t="e">
        <f>#REF!</f>
        <v>#REF!</v>
      </c>
      <c r="AB15" s="94" t="e">
        <f>#REF!</f>
        <v>#REF!</v>
      </c>
      <c r="AC15" s="94" t="e">
        <f>#REF!</f>
        <v>#REF!</v>
      </c>
      <c r="AD15" s="589"/>
      <c r="AE15" s="677"/>
      <c r="AF15" s="59" t="str">
        <f>HOME!$B$18</f>
        <v>SCIENCE</v>
      </c>
      <c r="AG15" s="94" t="str">
        <f>'Overall Result'!$H$24</f>
        <v/>
      </c>
      <c r="AH15" s="94">
        <f>'Overall Result'!$T$24</f>
        <v>3.3333333333333335</v>
      </c>
      <c r="AI15" s="94">
        <f>'Overall Result'!$Z$24</f>
        <v>5</v>
      </c>
      <c r="AJ15" s="94">
        <f>'Overall Result'!$AF$24</f>
        <v>0</v>
      </c>
      <c r="AK15" s="94">
        <f>'Overall Result'!$AL$24</f>
        <v>13.333333333333334</v>
      </c>
      <c r="AL15" s="94" t="str">
        <f>'Overall Result'!$AT$24</f>
        <v>E</v>
      </c>
      <c r="AM15" s="94" t="e">
        <f>#REF!</f>
        <v>#REF!</v>
      </c>
      <c r="AN15" s="94" t="e">
        <f>#REF!</f>
        <v>#REF!</v>
      </c>
      <c r="AO15" s="94" t="e">
        <f>#REF!</f>
        <v>#REF!</v>
      </c>
      <c r="AP15" s="94" t="e">
        <f>#REF!</f>
        <v>#REF!</v>
      </c>
      <c r="AQ15" s="94" t="e">
        <f>#REF!</f>
        <v>#REF!</v>
      </c>
      <c r="AR15" s="94" t="e">
        <f>#REF!</f>
        <v>#REF!</v>
      </c>
      <c r="AS15" s="589"/>
      <c r="AT15" s="677"/>
      <c r="AU15" s="59" t="str">
        <f>HOME!$B$18</f>
        <v>SCIENCE</v>
      </c>
      <c r="AV15" s="60" t="str">
        <f>'Overall Result'!$H$34</f>
        <v/>
      </c>
      <c r="AW15" s="60">
        <f>'Overall Result'!$T$34</f>
        <v>3.3333333333333335</v>
      </c>
      <c r="AX15" s="60">
        <f>'Overall Result'!$Z$34</f>
        <v>5</v>
      </c>
      <c r="AY15" s="60">
        <f>'Overall Result'!$AF$34</f>
        <v>0</v>
      </c>
      <c r="AZ15" s="60">
        <f>'Overall Result'!$AL$34</f>
        <v>13.333333333333334</v>
      </c>
      <c r="BA15" s="60" t="str">
        <f>'Overall Result'!$AT$34</f>
        <v>E</v>
      </c>
      <c r="BB15" s="60" t="e">
        <f>#REF!</f>
        <v>#REF!</v>
      </c>
      <c r="BC15" s="60" t="e">
        <f>#REF!</f>
        <v>#REF!</v>
      </c>
      <c r="BD15" s="60" t="e">
        <f>#REF!</f>
        <v>#REF!</v>
      </c>
      <c r="BE15" s="60" t="e">
        <f>#REF!</f>
        <v>#REF!</v>
      </c>
      <c r="BF15" s="60" t="e">
        <f>#REF!</f>
        <v>#REF!</v>
      </c>
      <c r="BG15" s="61" t="e">
        <f>#REF!</f>
        <v>#REF!</v>
      </c>
      <c r="BH15" s="679"/>
      <c r="BI15" s="622"/>
      <c r="BJ15" s="62" t="str">
        <f>HOME!$B$18</f>
        <v>SCIENCE</v>
      </c>
      <c r="BK15" s="60" t="str">
        <f>'Overall Result'!$H$44</f>
        <v/>
      </c>
      <c r="BL15" s="60">
        <f>'Overall Result'!$T$4</f>
        <v>3.3333333333333335</v>
      </c>
      <c r="BM15" s="60" t="str">
        <f>'Overall Result'!$Z$44</f>
        <v/>
      </c>
      <c r="BN15" s="60">
        <f>'Overall Result'!$AF$44</f>
        <v>0</v>
      </c>
      <c r="BO15" s="60">
        <f>'Overall Result'!$AL$44</f>
        <v>0</v>
      </c>
      <c r="BP15" s="60" t="str">
        <f>'Overall Result'!$AT$44</f>
        <v>E</v>
      </c>
      <c r="BQ15" s="60" t="e">
        <f>#REF!</f>
        <v>#REF!</v>
      </c>
      <c r="BR15" s="60" t="e">
        <f>#REF!</f>
        <v>#REF!</v>
      </c>
      <c r="BS15" s="60" t="e">
        <f>#REF!</f>
        <v>#REF!</v>
      </c>
      <c r="BT15" s="60" t="e">
        <f>#REF!</f>
        <v>#REF!</v>
      </c>
      <c r="BU15" s="60" t="e">
        <f>#REF!</f>
        <v>#REF!</v>
      </c>
      <c r="BV15" s="94" t="e">
        <f>#REF!</f>
        <v>#REF!</v>
      </c>
      <c r="BW15" s="671"/>
    </row>
    <row r="16" spans="1:75" ht="16.2" thickBot="1" x14ac:dyDescent="0.35">
      <c r="A16" s="615"/>
      <c r="B16" s="66" t="str">
        <f>HOME!$B$19</f>
        <v>Social Studies</v>
      </c>
      <c r="C16" s="64" t="str">
        <f>'Overall Result'!$I$4</f>
        <v/>
      </c>
      <c r="D16" s="64">
        <f>'Overall Result'!$U$4</f>
        <v>3.3333333333333335</v>
      </c>
      <c r="E16" s="64">
        <f>'Overall Result'!$AA$4</f>
        <v>5</v>
      </c>
      <c r="F16" s="64">
        <f>'Overall Result'!$AG$4</f>
        <v>0</v>
      </c>
      <c r="G16" s="64">
        <f>'Overall Result'!$AM$4</f>
        <v>13.333333333333334</v>
      </c>
      <c r="H16" s="64" t="str">
        <f>'Overall Result'!$AU$4</f>
        <v>E</v>
      </c>
      <c r="I16" s="64" t="e">
        <f>#REF!</f>
        <v>#REF!</v>
      </c>
      <c r="J16" s="64" t="e">
        <f>#REF!</f>
        <v>#REF!</v>
      </c>
      <c r="K16" s="64" t="e">
        <f>#REF!</f>
        <v>#REF!</v>
      </c>
      <c r="L16" s="64" t="e">
        <f>#REF!</f>
        <v>#REF!</v>
      </c>
      <c r="M16" s="64" t="e">
        <f>#REF!</f>
        <v>#REF!</v>
      </c>
      <c r="N16" s="64" t="e">
        <f>#REF!</f>
        <v>#REF!</v>
      </c>
      <c r="O16" s="589"/>
      <c r="P16" s="677"/>
      <c r="Q16" s="63" t="str">
        <f>HOME!$B$19</f>
        <v>Social Studies</v>
      </c>
      <c r="R16" s="64" t="str">
        <f>'Overall Result'!$I$14</f>
        <v/>
      </c>
      <c r="S16" s="64">
        <f>'Overall Result'!$U$14</f>
        <v>3.3333333333333335</v>
      </c>
      <c r="T16" s="64">
        <f>'Overall Result'!$AA$14</f>
        <v>5</v>
      </c>
      <c r="U16" s="64">
        <f>'Overall Result'!$AG$14</f>
        <v>0</v>
      </c>
      <c r="V16" s="64">
        <f>'Overall Result'!$AM$14</f>
        <v>13.333333333333334</v>
      </c>
      <c r="W16" s="64" t="str">
        <f>'Overall Result'!$AU$14</f>
        <v>E</v>
      </c>
      <c r="X16" s="64" t="e">
        <f>#REF!</f>
        <v>#REF!</v>
      </c>
      <c r="Y16" s="64" t="e">
        <f>#REF!</f>
        <v>#REF!</v>
      </c>
      <c r="Z16" s="64" t="e">
        <f>#REF!</f>
        <v>#REF!</v>
      </c>
      <c r="AA16" s="64" t="e">
        <f>#REF!</f>
        <v>#REF!</v>
      </c>
      <c r="AB16" s="64" t="e">
        <f>#REF!</f>
        <v>#REF!</v>
      </c>
      <c r="AC16" s="64" t="e">
        <f>#REF!</f>
        <v>#REF!</v>
      </c>
      <c r="AD16" s="589"/>
      <c r="AE16" s="677"/>
      <c r="AF16" s="63" t="str">
        <f>HOME!$B$19</f>
        <v>Social Studies</v>
      </c>
      <c r="AG16" s="64" t="str">
        <f>'Overall Result'!$I$24</f>
        <v/>
      </c>
      <c r="AH16" s="64">
        <f>'Overall Result'!$U$24</f>
        <v>3.3333333333333335</v>
      </c>
      <c r="AI16" s="64">
        <f>'Overall Result'!$AA$24</f>
        <v>5</v>
      </c>
      <c r="AJ16" s="64">
        <f>'Overall Result'!$AG$24</f>
        <v>0</v>
      </c>
      <c r="AK16" s="64">
        <f>'Overall Result'!$AM$24</f>
        <v>13.333333333333334</v>
      </c>
      <c r="AL16" s="64" t="str">
        <f>'Overall Result'!$AU$24</f>
        <v>E</v>
      </c>
      <c r="AM16" s="64" t="e">
        <f>#REF!</f>
        <v>#REF!</v>
      </c>
      <c r="AN16" s="64" t="e">
        <f>#REF!</f>
        <v>#REF!</v>
      </c>
      <c r="AO16" s="64" t="e">
        <f>#REF!</f>
        <v>#REF!</v>
      </c>
      <c r="AP16" s="64" t="e">
        <f>#REF!</f>
        <v>#REF!</v>
      </c>
      <c r="AQ16" s="64" t="e">
        <f>#REF!</f>
        <v>#REF!</v>
      </c>
      <c r="AR16" s="64" t="e">
        <f>#REF!</f>
        <v>#REF!</v>
      </c>
      <c r="AS16" s="589"/>
      <c r="AT16" s="677"/>
      <c r="AU16" s="63" t="str">
        <f>HOME!$B$19</f>
        <v>Social Studies</v>
      </c>
      <c r="AV16" s="64" t="str">
        <f>'Overall Result'!$I$34</f>
        <v/>
      </c>
      <c r="AW16" s="64">
        <f>'Overall Result'!$U$34</f>
        <v>3.3333333333333335</v>
      </c>
      <c r="AX16" s="64">
        <f>'Overall Result'!$AA$34</f>
        <v>5</v>
      </c>
      <c r="AY16" s="64">
        <f>'Overall Result'!$AG$34</f>
        <v>0</v>
      </c>
      <c r="AZ16" s="64">
        <f>'Overall Result'!$AM$34</f>
        <v>13.333333333333334</v>
      </c>
      <c r="BA16" s="64" t="str">
        <f>'Overall Result'!$AU$34</f>
        <v>E</v>
      </c>
      <c r="BB16" s="64" t="e">
        <f>#REF!</f>
        <v>#REF!</v>
      </c>
      <c r="BC16" s="64" t="e">
        <f>#REF!</f>
        <v>#REF!</v>
      </c>
      <c r="BD16" s="64" t="e">
        <f>#REF!</f>
        <v>#REF!</v>
      </c>
      <c r="BE16" s="64" t="e">
        <f>#REF!</f>
        <v>#REF!</v>
      </c>
      <c r="BF16" s="64" t="e">
        <f>#REF!</f>
        <v>#REF!</v>
      </c>
      <c r="BG16" s="65" t="e">
        <f>#REF!</f>
        <v>#REF!</v>
      </c>
      <c r="BH16" s="679"/>
      <c r="BI16" s="622"/>
      <c r="BJ16" s="66" t="str">
        <f>HOME!$B$19</f>
        <v>Social Studies</v>
      </c>
      <c r="BK16" s="64" t="str">
        <f>'Overall Result'!$I$44</f>
        <v/>
      </c>
      <c r="BL16" s="64">
        <f>'Overall Result'!$U$4</f>
        <v>3.3333333333333335</v>
      </c>
      <c r="BM16" s="64" t="str">
        <f>'Overall Result'!$AA$44</f>
        <v/>
      </c>
      <c r="BN16" s="64">
        <f>'Overall Result'!$AG$44</f>
        <v>0</v>
      </c>
      <c r="BO16" s="64">
        <f>'Overall Result'!$AM$44</f>
        <v>0</v>
      </c>
      <c r="BP16" s="64" t="str">
        <f>'Overall Result'!$AU$44</f>
        <v>E</v>
      </c>
      <c r="BQ16" s="64" t="e">
        <f>#REF!</f>
        <v>#REF!</v>
      </c>
      <c r="BR16" s="64" t="e">
        <f>#REF!</f>
        <v>#REF!</v>
      </c>
      <c r="BS16" s="64" t="e">
        <f>#REF!</f>
        <v>#REF!</v>
      </c>
      <c r="BT16" s="64" t="e">
        <f>#REF!</f>
        <v>#REF!</v>
      </c>
      <c r="BU16" s="64" t="e">
        <f>#REF!</f>
        <v>#REF!</v>
      </c>
      <c r="BV16" s="64" t="e">
        <f>#REF!</f>
        <v>#REF!</v>
      </c>
      <c r="BW16" s="671"/>
    </row>
    <row r="17" spans="1:75" ht="15" thickTop="1" thickBot="1" x14ac:dyDescent="0.3">
      <c r="A17" s="615"/>
      <c r="B17" s="616"/>
      <c r="C17" s="617"/>
      <c r="D17" s="617"/>
      <c r="E17" s="617"/>
      <c r="F17" s="617"/>
      <c r="G17" s="617"/>
      <c r="H17" s="617"/>
      <c r="I17" s="617"/>
      <c r="J17" s="617"/>
      <c r="K17" s="617"/>
      <c r="L17" s="617"/>
      <c r="M17" s="617"/>
      <c r="N17" s="618"/>
      <c r="O17" s="589"/>
      <c r="P17" s="677"/>
      <c r="Q17" s="616"/>
      <c r="R17" s="617"/>
      <c r="S17" s="617"/>
      <c r="T17" s="617"/>
      <c r="U17" s="617"/>
      <c r="V17" s="617"/>
      <c r="W17" s="617"/>
      <c r="X17" s="617"/>
      <c r="Y17" s="617"/>
      <c r="Z17" s="617"/>
      <c r="AA17" s="617"/>
      <c r="AB17" s="617"/>
      <c r="AC17" s="618"/>
      <c r="AD17" s="589"/>
      <c r="AE17" s="677"/>
      <c r="AF17" s="616"/>
      <c r="AG17" s="617"/>
      <c r="AH17" s="617"/>
      <c r="AI17" s="617"/>
      <c r="AJ17" s="617"/>
      <c r="AK17" s="617"/>
      <c r="AL17" s="617"/>
      <c r="AM17" s="617"/>
      <c r="AN17" s="617"/>
      <c r="AO17" s="617"/>
      <c r="AP17" s="617"/>
      <c r="AQ17" s="617"/>
      <c r="AR17" s="618"/>
      <c r="AS17" s="589"/>
      <c r="AT17" s="677"/>
      <c r="AU17" s="616"/>
      <c r="AV17" s="617"/>
      <c r="AW17" s="617"/>
      <c r="AX17" s="617"/>
      <c r="AY17" s="617"/>
      <c r="AZ17" s="617"/>
      <c r="BA17" s="617"/>
      <c r="BB17" s="617"/>
      <c r="BC17" s="617"/>
      <c r="BD17" s="617"/>
      <c r="BE17" s="617"/>
      <c r="BF17" s="617"/>
      <c r="BG17" s="618"/>
      <c r="BH17" s="679"/>
      <c r="BI17" s="622"/>
      <c r="BJ17" s="616"/>
      <c r="BK17" s="617"/>
      <c r="BL17" s="617"/>
      <c r="BM17" s="617"/>
      <c r="BN17" s="617"/>
      <c r="BO17" s="617"/>
      <c r="BP17" s="617"/>
      <c r="BQ17" s="617"/>
      <c r="BR17" s="617"/>
      <c r="BS17" s="617"/>
      <c r="BT17" s="617"/>
      <c r="BU17" s="617"/>
      <c r="BV17" s="660"/>
      <c r="BW17" s="671"/>
    </row>
    <row r="18" spans="1:75" ht="16.8" thickTop="1" thickBot="1" x14ac:dyDescent="0.35">
      <c r="A18" s="615"/>
      <c r="B18" s="53" t="s">
        <v>19</v>
      </c>
      <c r="C18" s="619" t="s">
        <v>735</v>
      </c>
      <c r="D18" s="620"/>
      <c r="E18" s="620"/>
      <c r="F18" s="620"/>
      <c r="G18" s="621"/>
      <c r="H18" s="619" t="s">
        <v>736</v>
      </c>
      <c r="I18" s="620"/>
      <c r="J18" s="620"/>
      <c r="K18" s="620"/>
      <c r="L18" s="620"/>
      <c r="M18" s="620"/>
      <c r="N18" s="621"/>
      <c r="O18" s="589"/>
      <c r="P18" s="677"/>
      <c r="Q18" s="42" t="s">
        <v>19</v>
      </c>
      <c r="R18" s="619" t="s">
        <v>735</v>
      </c>
      <c r="S18" s="620"/>
      <c r="T18" s="620"/>
      <c r="U18" s="620"/>
      <c r="V18" s="621"/>
      <c r="W18" s="619" t="s">
        <v>736</v>
      </c>
      <c r="X18" s="620"/>
      <c r="Y18" s="620"/>
      <c r="Z18" s="620"/>
      <c r="AA18" s="620"/>
      <c r="AB18" s="620"/>
      <c r="AC18" s="621"/>
      <c r="AD18" s="589"/>
      <c r="AE18" s="677"/>
      <c r="AF18" s="42" t="s">
        <v>19</v>
      </c>
      <c r="AG18" s="619" t="s">
        <v>735</v>
      </c>
      <c r="AH18" s="620"/>
      <c r="AI18" s="620"/>
      <c r="AJ18" s="620"/>
      <c r="AK18" s="621"/>
      <c r="AL18" s="619" t="s">
        <v>736</v>
      </c>
      <c r="AM18" s="620"/>
      <c r="AN18" s="620"/>
      <c r="AO18" s="620"/>
      <c r="AP18" s="620"/>
      <c r="AQ18" s="620"/>
      <c r="AR18" s="621"/>
      <c r="AS18" s="589"/>
      <c r="AT18" s="677"/>
      <c r="AU18" s="42" t="s">
        <v>19</v>
      </c>
      <c r="AV18" s="619" t="s">
        <v>735</v>
      </c>
      <c r="AW18" s="620"/>
      <c r="AX18" s="620"/>
      <c r="AY18" s="620"/>
      <c r="AZ18" s="621"/>
      <c r="BA18" s="619" t="s">
        <v>736</v>
      </c>
      <c r="BB18" s="620"/>
      <c r="BC18" s="620"/>
      <c r="BD18" s="620"/>
      <c r="BE18" s="620"/>
      <c r="BF18" s="620"/>
      <c r="BG18" s="621"/>
      <c r="BH18" s="679"/>
      <c r="BI18" s="622"/>
      <c r="BJ18" s="53" t="s">
        <v>19</v>
      </c>
      <c r="BK18" s="619" t="s">
        <v>735</v>
      </c>
      <c r="BL18" s="620"/>
      <c r="BM18" s="620"/>
      <c r="BN18" s="620"/>
      <c r="BO18" s="621"/>
      <c r="BP18" s="619" t="s">
        <v>736</v>
      </c>
      <c r="BQ18" s="620"/>
      <c r="BR18" s="620"/>
      <c r="BS18" s="620"/>
      <c r="BT18" s="620"/>
      <c r="BU18" s="620"/>
      <c r="BV18" s="661"/>
      <c r="BW18" s="671"/>
    </row>
    <row r="19" spans="1:75" ht="14.4" thickTop="1" x14ac:dyDescent="0.25">
      <c r="A19" s="615"/>
      <c r="B19" s="623" t="s">
        <v>737</v>
      </c>
      <c r="C19" s="624"/>
      <c r="D19" s="625"/>
      <c r="E19" s="626" t="s">
        <v>17</v>
      </c>
      <c r="F19" s="627"/>
      <c r="G19" s="628"/>
      <c r="H19" s="626" t="s">
        <v>737</v>
      </c>
      <c r="I19" s="627"/>
      <c r="J19" s="627"/>
      <c r="K19" s="628"/>
      <c r="L19" s="626" t="s">
        <v>17</v>
      </c>
      <c r="M19" s="627"/>
      <c r="N19" s="628"/>
      <c r="O19" s="589"/>
      <c r="P19" s="677"/>
      <c r="Q19" s="623" t="s">
        <v>737</v>
      </c>
      <c r="R19" s="624"/>
      <c r="S19" s="625"/>
      <c r="T19" s="626" t="s">
        <v>17</v>
      </c>
      <c r="U19" s="627"/>
      <c r="V19" s="628"/>
      <c r="W19" s="626" t="s">
        <v>737</v>
      </c>
      <c r="X19" s="627"/>
      <c r="Y19" s="627"/>
      <c r="Z19" s="628"/>
      <c r="AA19" s="626" t="s">
        <v>17</v>
      </c>
      <c r="AB19" s="627"/>
      <c r="AC19" s="628"/>
      <c r="AD19" s="589"/>
      <c r="AE19" s="677"/>
      <c r="AF19" s="623" t="s">
        <v>737</v>
      </c>
      <c r="AG19" s="624"/>
      <c r="AH19" s="625"/>
      <c r="AI19" s="626" t="s">
        <v>17</v>
      </c>
      <c r="AJ19" s="627"/>
      <c r="AK19" s="628"/>
      <c r="AL19" s="626" t="s">
        <v>737</v>
      </c>
      <c r="AM19" s="627"/>
      <c r="AN19" s="627"/>
      <c r="AO19" s="628"/>
      <c r="AP19" s="626" t="s">
        <v>17</v>
      </c>
      <c r="AQ19" s="627"/>
      <c r="AR19" s="628"/>
      <c r="AS19" s="589"/>
      <c r="AT19" s="677"/>
      <c r="AU19" s="623" t="s">
        <v>737</v>
      </c>
      <c r="AV19" s="624"/>
      <c r="AW19" s="625"/>
      <c r="AX19" s="626" t="s">
        <v>17</v>
      </c>
      <c r="AY19" s="627"/>
      <c r="AZ19" s="628"/>
      <c r="BA19" s="626" t="s">
        <v>737</v>
      </c>
      <c r="BB19" s="627"/>
      <c r="BC19" s="627"/>
      <c r="BD19" s="628"/>
      <c r="BE19" s="626" t="s">
        <v>17</v>
      </c>
      <c r="BF19" s="627"/>
      <c r="BG19" s="628"/>
      <c r="BH19" s="679"/>
      <c r="BI19" s="622"/>
      <c r="BJ19" s="623" t="s">
        <v>737</v>
      </c>
      <c r="BK19" s="624"/>
      <c r="BL19" s="625"/>
      <c r="BM19" s="626" t="s">
        <v>17</v>
      </c>
      <c r="BN19" s="627"/>
      <c r="BO19" s="628"/>
      <c r="BP19" s="626" t="s">
        <v>737</v>
      </c>
      <c r="BQ19" s="627"/>
      <c r="BR19" s="627"/>
      <c r="BS19" s="628"/>
      <c r="BT19" s="626" t="s">
        <v>17</v>
      </c>
      <c r="BU19" s="627"/>
      <c r="BV19" s="662"/>
      <c r="BW19" s="671"/>
    </row>
    <row r="20" spans="1:75" x14ac:dyDescent="0.25">
      <c r="A20" s="615"/>
      <c r="B20" s="629" t="s">
        <v>22</v>
      </c>
      <c r="C20" s="630"/>
      <c r="D20" s="631"/>
      <c r="E20" s="576" t="str">
        <f>'CO-SCHOLASTIC GRADES'!$D$5</f>
        <v>A</v>
      </c>
      <c r="F20" s="577"/>
      <c r="G20" s="578"/>
      <c r="H20" s="629" t="s">
        <v>22</v>
      </c>
      <c r="I20" s="630"/>
      <c r="J20" s="630"/>
      <c r="K20" s="631"/>
      <c r="L20" s="576" t="e">
        <f>#REF!</f>
        <v>#REF!</v>
      </c>
      <c r="M20" s="577"/>
      <c r="N20" s="578"/>
      <c r="O20" s="589"/>
      <c r="P20" s="677"/>
      <c r="Q20" s="629" t="s">
        <v>22</v>
      </c>
      <c r="R20" s="630"/>
      <c r="S20" s="631"/>
      <c r="T20" s="576" t="str">
        <f>'CO-SCHOLASTIC GRADES'!$D$15</f>
        <v>B</v>
      </c>
      <c r="U20" s="577"/>
      <c r="V20" s="578"/>
      <c r="W20" s="629" t="s">
        <v>22</v>
      </c>
      <c r="X20" s="630"/>
      <c r="Y20" s="630"/>
      <c r="Z20" s="631"/>
      <c r="AA20" s="576" t="e">
        <f>#REF!</f>
        <v>#REF!</v>
      </c>
      <c r="AB20" s="577"/>
      <c r="AC20" s="578"/>
      <c r="AD20" s="589"/>
      <c r="AE20" s="677"/>
      <c r="AF20" s="629" t="s">
        <v>22</v>
      </c>
      <c r="AG20" s="630"/>
      <c r="AH20" s="631"/>
      <c r="AI20" s="576" t="str">
        <f>'CO-SCHOLASTIC GRADES'!$D$25</f>
        <v>B</v>
      </c>
      <c r="AJ20" s="577"/>
      <c r="AK20" s="578"/>
      <c r="AL20" s="629" t="s">
        <v>22</v>
      </c>
      <c r="AM20" s="630"/>
      <c r="AN20" s="630"/>
      <c r="AO20" s="631"/>
      <c r="AP20" s="576" t="e">
        <f>#REF!</f>
        <v>#REF!</v>
      </c>
      <c r="AQ20" s="577"/>
      <c r="AR20" s="578"/>
      <c r="AS20" s="589"/>
      <c r="AT20" s="677"/>
      <c r="AU20" s="629" t="s">
        <v>22</v>
      </c>
      <c r="AV20" s="630"/>
      <c r="AW20" s="631"/>
      <c r="AX20" s="576" t="str">
        <f>'CO-SCHOLASTIC GRADES'!$D$35</f>
        <v>A</v>
      </c>
      <c r="AY20" s="577"/>
      <c r="AZ20" s="578"/>
      <c r="BA20" s="629" t="s">
        <v>22</v>
      </c>
      <c r="BB20" s="630"/>
      <c r="BC20" s="630"/>
      <c r="BD20" s="631"/>
      <c r="BE20" s="576" t="e">
        <f>#REF!</f>
        <v>#REF!</v>
      </c>
      <c r="BF20" s="577"/>
      <c r="BG20" s="578"/>
      <c r="BH20" s="679"/>
      <c r="BI20" s="622"/>
      <c r="BJ20" s="629" t="s">
        <v>22</v>
      </c>
      <c r="BK20" s="630"/>
      <c r="BL20" s="631"/>
      <c r="BM20" s="576" t="str">
        <f>'CO-SCHOLASTIC GRADES'!$D$45</f>
        <v>A</v>
      </c>
      <c r="BN20" s="577"/>
      <c r="BO20" s="578"/>
      <c r="BP20" s="629" t="s">
        <v>22</v>
      </c>
      <c r="BQ20" s="630"/>
      <c r="BR20" s="630"/>
      <c r="BS20" s="631"/>
      <c r="BT20" s="576" t="e">
        <f>#REF!</f>
        <v>#REF!</v>
      </c>
      <c r="BU20" s="577"/>
      <c r="BV20" s="667"/>
      <c r="BW20" s="671"/>
    </row>
    <row r="21" spans="1:75" ht="16.5" customHeight="1" x14ac:dyDescent="0.25">
      <c r="A21" s="615"/>
      <c r="B21" s="68" t="s">
        <v>23</v>
      </c>
      <c r="C21" s="68"/>
      <c r="D21" s="69"/>
      <c r="E21" s="576" t="str">
        <f>'CO-SCHOLASTIC GRADES'!$F$5</f>
        <v>C</v>
      </c>
      <c r="F21" s="577"/>
      <c r="G21" s="578"/>
      <c r="H21" s="629" t="s">
        <v>23</v>
      </c>
      <c r="I21" s="630"/>
      <c r="J21" s="630"/>
      <c r="K21" s="631"/>
      <c r="L21" s="576" t="e">
        <f>#REF!</f>
        <v>#REF!</v>
      </c>
      <c r="M21" s="577"/>
      <c r="N21" s="578"/>
      <c r="O21" s="589"/>
      <c r="P21" s="677"/>
      <c r="Q21" s="67" t="s">
        <v>23</v>
      </c>
      <c r="R21" s="68"/>
      <c r="S21" s="69"/>
      <c r="T21" s="576" t="str">
        <f>'CO-SCHOLASTIC GRADES'!$F$15</f>
        <v>B</v>
      </c>
      <c r="U21" s="577"/>
      <c r="V21" s="578"/>
      <c r="W21" s="629" t="s">
        <v>23</v>
      </c>
      <c r="X21" s="630"/>
      <c r="Y21" s="630"/>
      <c r="Z21" s="631"/>
      <c r="AA21" s="576" t="e">
        <f>#REF!</f>
        <v>#REF!</v>
      </c>
      <c r="AB21" s="577"/>
      <c r="AC21" s="578"/>
      <c r="AD21" s="589"/>
      <c r="AE21" s="677"/>
      <c r="AF21" s="67" t="s">
        <v>23</v>
      </c>
      <c r="AG21" s="68"/>
      <c r="AH21" s="69"/>
      <c r="AI21" s="576" t="str">
        <f>'CO-SCHOLASTIC GRADES'!$F$25</f>
        <v>B</v>
      </c>
      <c r="AJ21" s="577"/>
      <c r="AK21" s="578"/>
      <c r="AL21" s="629" t="s">
        <v>23</v>
      </c>
      <c r="AM21" s="630"/>
      <c r="AN21" s="630"/>
      <c r="AO21" s="631"/>
      <c r="AP21" s="576" t="e">
        <f>#REF!</f>
        <v>#REF!</v>
      </c>
      <c r="AQ21" s="577"/>
      <c r="AR21" s="578"/>
      <c r="AS21" s="589"/>
      <c r="AT21" s="677"/>
      <c r="AU21" s="67" t="s">
        <v>23</v>
      </c>
      <c r="AV21" s="68"/>
      <c r="AW21" s="69"/>
      <c r="AX21" s="576" t="str">
        <f>'CO-SCHOLASTIC GRADES'!$F$35</f>
        <v>A</v>
      </c>
      <c r="AY21" s="577"/>
      <c r="AZ21" s="578"/>
      <c r="BA21" s="629" t="s">
        <v>23</v>
      </c>
      <c r="BB21" s="630"/>
      <c r="BC21" s="630"/>
      <c r="BD21" s="631"/>
      <c r="BE21" s="576" t="e">
        <f>#REF!</f>
        <v>#REF!</v>
      </c>
      <c r="BF21" s="577"/>
      <c r="BG21" s="578"/>
      <c r="BH21" s="679"/>
      <c r="BI21" s="622"/>
      <c r="BJ21" s="68" t="s">
        <v>23</v>
      </c>
      <c r="BK21" s="68"/>
      <c r="BL21" s="69"/>
      <c r="BM21" s="576" t="str">
        <f>'CO-SCHOLASTIC GRADES'!$F$45</f>
        <v>A</v>
      </c>
      <c r="BN21" s="577"/>
      <c r="BO21" s="578"/>
      <c r="BP21" s="629" t="s">
        <v>23</v>
      </c>
      <c r="BQ21" s="630"/>
      <c r="BR21" s="630"/>
      <c r="BS21" s="631"/>
      <c r="BT21" s="576" t="e">
        <f>#REF!</f>
        <v>#REF!</v>
      </c>
      <c r="BU21" s="577"/>
      <c r="BV21" s="667"/>
      <c r="BW21" s="671"/>
    </row>
    <row r="22" spans="1:75" ht="16.5" customHeight="1" x14ac:dyDescent="0.25">
      <c r="A22" s="615"/>
      <c r="B22" s="573" t="s">
        <v>24</v>
      </c>
      <c r="C22" s="574"/>
      <c r="D22" s="575"/>
      <c r="E22" s="576" t="str">
        <f>'CO-SCHOLASTIC GRADES'!$H$5</f>
        <v>A</v>
      </c>
      <c r="F22" s="577"/>
      <c r="G22" s="578"/>
      <c r="H22" s="573" t="s">
        <v>24</v>
      </c>
      <c r="I22" s="574"/>
      <c r="J22" s="574"/>
      <c r="K22" s="575"/>
      <c r="L22" s="576" t="e">
        <f>#REF!</f>
        <v>#REF!</v>
      </c>
      <c r="M22" s="577"/>
      <c r="N22" s="578"/>
      <c r="O22" s="589"/>
      <c r="P22" s="677"/>
      <c r="Q22" s="573" t="s">
        <v>24</v>
      </c>
      <c r="R22" s="574"/>
      <c r="S22" s="575"/>
      <c r="T22" s="576" t="str">
        <f>'CO-SCHOLASTIC GRADES'!$H$15</f>
        <v>B</v>
      </c>
      <c r="U22" s="577"/>
      <c r="V22" s="578"/>
      <c r="W22" s="573" t="s">
        <v>24</v>
      </c>
      <c r="X22" s="574"/>
      <c r="Y22" s="574"/>
      <c r="Z22" s="575"/>
      <c r="AA22" s="576" t="e">
        <f>#REF!</f>
        <v>#REF!</v>
      </c>
      <c r="AB22" s="577"/>
      <c r="AC22" s="578"/>
      <c r="AD22" s="589"/>
      <c r="AE22" s="677"/>
      <c r="AF22" s="573" t="s">
        <v>24</v>
      </c>
      <c r="AG22" s="574"/>
      <c r="AH22" s="575"/>
      <c r="AI22" s="576" t="str">
        <f>'CO-SCHOLASTIC GRADES'!$H$25</f>
        <v>B</v>
      </c>
      <c r="AJ22" s="577"/>
      <c r="AK22" s="578"/>
      <c r="AL22" s="573" t="s">
        <v>24</v>
      </c>
      <c r="AM22" s="574"/>
      <c r="AN22" s="574"/>
      <c r="AO22" s="575"/>
      <c r="AP22" s="576" t="e">
        <f>#REF!</f>
        <v>#REF!</v>
      </c>
      <c r="AQ22" s="577"/>
      <c r="AR22" s="578"/>
      <c r="AS22" s="589"/>
      <c r="AT22" s="677"/>
      <c r="AU22" s="573" t="s">
        <v>24</v>
      </c>
      <c r="AV22" s="574"/>
      <c r="AW22" s="575"/>
      <c r="AX22" s="576" t="str">
        <f>'CO-SCHOLASTIC GRADES'!$H$35</f>
        <v>A</v>
      </c>
      <c r="AY22" s="577"/>
      <c r="AZ22" s="578"/>
      <c r="BA22" s="573" t="s">
        <v>24</v>
      </c>
      <c r="BB22" s="574"/>
      <c r="BC22" s="574"/>
      <c r="BD22" s="575"/>
      <c r="BE22" s="576" t="e">
        <f>#REF!</f>
        <v>#REF!</v>
      </c>
      <c r="BF22" s="577"/>
      <c r="BG22" s="578"/>
      <c r="BH22" s="679"/>
      <c r="BI22" s="622"/>
      <c r="BJ22" s="573" t="s">
        <v>24</v>
      </c>
      <c r="BK22" s="574"/>
      <c r="BL22" s="575"/>
      <c r="BM22" s="576" t="str">
        <f>'CO-SCHOLASTIC GRADES'!$H$45</f>
        <v>B</v>
      </c>
      <c r="BN22" s="577"/>
      <c r="BO22" s="578"/>
      <c r="BP22" s="573" t="s">
        <v>24</v>
      </c>
      <c r="BQ22" s="574"/>
      <c r="BR22" s="574"/>
      <c r="BS22" s="575"/>
      <c r="BT22" s="576" t="e">
        <f>#REF!</f>
        <v>#REF!</v>
      </c>
      <c r="BU22" s="577"/>
      <c r="BV22" s="667"/>
      <c r="BW22" s="671"/>
    </row>
    <row r="23" spans="1:75" ht="15" customHeight="1" x14ac:dyDescent="0.25">
      <c r="A23" s="615"/>
      <c r="B23" s="573" t="s">
        <v>738</v>
      </c>
      <c r="C23" s="574"/>
      <c r="D23" s="575"/>
      <c r="E23" s="576" t="str">
        <f>'CO-SCHOLASTIC GRADES'!$J$5</f>
        <v>A</v>
      </c>
      <c r="F23" s="577"/>
      <c r="G23" s="578"/>
      <c r="H23" s="573" t="s">
        <v>738</v>
      </c>
      <c r="I23" s="574"/>
      <c r="J23" s="574"/>
      <c r="K23" s="575"/>
      <c r="L23" s="576" t="e">
        <f>#REF!</f>
        <v>#REF!</v>
      </c>
      <c r="M23" s="577"/>
      <c r="N23" s="578"/>
      <c r="O23" s="589"/>
      <c r="P23" s="677"/>
      <c r="Q23" s="573" t="s">
        <v>738</v>
      </c>
      <c r="R23" s="574"/>
      <c r="S23" s="575"/>
      <c r="T23" s="576" t="str">
        <f>'CO-SCHOLASTIC GRADES'!$J$15</f>
        <v>B</v>
      </c>
      <c r="U23" s="577"/>
      <c r="V23" s="578"/>
      <c r="W23" s="573" t="s">
        <v>738</v>
      </c>
      <c r="X23" s="574"/>
      <c r="Y23" s="574"/>
      <c r="Z23" s="575"/>
      <c r="AA23" s="576" t="e">
        <f>#REF!</f>
        <v>#REF!</v>
      </c>
      <c r="AB23" s="577"/>
      <c r="AC23" s="578"/>
      <c r="AD23" s="589"/>
      <c r="AE23" s="677"/>
      <c r="AF23" s="573" t="s">
        <v>738</v>
      </c>
      <c r="AG23" s="574"/>
      <c r="AH23" s="575"/>
      <c r="AI23" s="576" t="str">
        <f>'CO-SCHOLASTIC GRADES'!$J$25</f>
        <v>B</v>
      </c>
      <c r="AJ23" s="577"/>
      <c r="AK23" s="578"/>
      <c r="AL23" s="573" t="s">
        <v>738</v>
      </c>
      <c r="AM23" s="574"/>
      <c r="AN23" s="574"/>
      <c r="AO23" s="575"/>
      <c r="AP23" s="576" t="e">
        <f>#REF!</f>
        <v>#REF!</v>
      </c>
      <c r="AQ23" s="577"/>
      <c r="AR23" s="578"/>
      <c r="AS23" s="589"/>
      <c r="AT23" s="677"/>
      <c r="AU23" s="573" t="s">
        <v>738</v>
      </c>
      <c r="AV23" s="574"/>
      <c r="AW23" s="575"/>
      <c r="AX23" s="576" t="str">
        <f>'CO-SCHOLASTIC GRADES'!$J$35</f>
        <v>A</v>
      </c>
      <c r="AY23" s="577"/>
      <c r="AZ23" s="578"/>
      <c r="BA23" s="573" t="s">
        <v>738</v>
      </c>
      <c r="BB23" s="574"/>
      <c r="BC23" s="574"/>
      <c r="BD23" s="575"/>
      <c r="BE23" s="576" t="e">
        <f>#REF!</f>
        <v>#REF!</v>
      </c>
      <c r="BF23" s="577"/>
      <c r="BG23" s="578"/>
      <c r="BH23" s="679"/>
      <c r="BI23" s="622"/>
      <c r="BJ23" s="573" t="s">
        <v>738</v>
      </c>
      <c r="BK23" s="574"/>
      <c r="BL23" s="575"/>
      <c r="BM23" s="576" t="str">
        <f>'CO-SCHOLASTIC GRADES'!$J$45</f>
        <v>C</v>
      </c>
      <c r="BN23" s="577"/>
      <c r="BO23" s="578"/>
      <c r="BP23" s="573" t="s">
        <v>738</v>
      </c>
      <c r="BQ23" s="574"/>
      <c r="BR23" s="574"/>
      <c r="BS23" s="575"/>
      <c r="BT23" s="576" t="e">
        <f>#REF!</f>
        <v>#REF!</v>
      </c>
      <c r="BU23" s="577"/>
      <c r="BV23" s="667"/>
      <c r="BW23" s="671"/>
    </row>
    <row r="24" spans="1:75" x14ac:dyDescent="0.25">
      <c r="A24" s="615"/>
      <c r="B24" s="612"/>
      <c r="C24" s="613"/>
      <c r="D24" s="613"/>
      <c r="E24" s="613"/>
      <c r="F24" s="613"/>
      <c r="G24" s="613"/>
      <c r="H24" s="613"/>
      <c r="I24" s="613"/>
      <c r="J24" s="613"/>
      <c r="K24" s="613"/>
      <c r="L24" s="613"/>
      <c r="M24" s="613"/>
      <c r="N24" s="614"/>
      <c r="O24" s="589"/>
      <c r="P24" s="677"/>
      <c r="Q24" s="612"/>
      <c r="R24" s="613"/>
      <c r="S24" s="613"/>
      <c r="T24" s="613"/>
      <c r="U24" s="613"/>
      <c r="V24" s="613"/>
      <c r="W24" s="613"/>
      <c r="X24" s="613"/>
      <c r="Y24" s="613"/>
      <c r="Z24" s="613"/>
      <c r="AA24" s="613"/>
      <c r="AB24" s="613"/>
      <c r="AC24" s="614"/>
      <c r="AD24" s="589"/>
      <c r="AE24" s="677"/>
      <c r="AF24" s="612"/>
      <c r="AG24" s="613"/>
      <c r="AH24" s="613"/>
      <c r="AI24" s="613"/>
      <c r="AJ24" s="613"/>
      <c r="AK24" s="613"/>
      <c r="AL24" s="613"/>
      <c r="AM24" s="613"/>
      <c r="AN24" s="613"/>
      <c r="AO24" s="613"/>
      <c r="AP24" s="613"/>
      <c r="AQ24" s="613"/>
      <c r="AR24" s="614"/>
      <c r="AS24" s="589"/>
      <c r="AT24" s="677"/>
      <c r="AU24" s="613"/>
      <c r="AV24" s="613"/>
      <c r="AW24" s="613"/>
      <c r="AX24" s="613"/>
      <c r="AY24" s="613"/>
      <c r="AZ24" s="613"/>
      <c r="BA24" s="613"/>
      <c r="BB24" s="613"/>
      <c r="BC24" s="613"/>
      <c r="BD24" s="613"/>
      <c r="BE24" s="613"/>
      <c r="BF24" s="613"/>
      <c r="BG24" s="614"/>
      <c r="BH24" s="679"/>
      <c r="BI24" s="622"/>
      <c r="BJ24" s="612"/>
      <c r="BK24" s="613"/>
      <c r="BL24" s="613"/>
      <c r="BM24" s="613"/>
      <c r="BN24" s="613"/>
      <c r="BO24" s="613"/>
      <c r="BP24" s="613"/>
      <c r="BQ24" s="613"/>
      <c r="BR24" s="613"/>
      <c r="BS24" s="613"/>
      <c r="BT24" s="613"/>
      <c r="BU24" s="613"/>
      <c r="BV24" s="663"/>
      <c r="BW24" s="671"/>
    </row>
    <row r="25" spans="1:75" x14ac:dyDescent="0.25">
      <c r="A25" s="615"/>
      <c r="B25" s="607" t="s">
        <v>739</v>
      </c>
      <c r="C25" s="608"/>
      <c r="D25" s="609" t="e">
        <f>'Certificte issue Register'!$J$4</f>
        <v>#REF!</v>
      </c>
      <c r="E25" s="609"/>
      <c r="F25" s="609"/>
      <c r="G25" s="609"/>
      <c r="H25" s="609"/>
      <c r="I25" s="609"/>
      <c r="J25" s="609"/>
      <c r="K25" s="609"/>
      <c r="L25" s="609"/>
      <c r="M25" s="609"/>
      <c r="N25" s="610"/>
      <c r="O25" s="589"/>
      <c r="P25" s="677"/>
      <c r="Q25" s="607" t="s">
        <v>739</v>
      </c>
      <c r="R25" s="608"/>
      <c r="S25" s="609" t="e">
        <f>'Certificte issue Register'!$J$14</f>
        <v>#REF!</v>
      </c>
      <c r="T25" s="609"/>
      <c r="U25" s="609"/>
      <c r="V25" s="609"/>
      <c r="W25" s="609"/>
      <c r="X25" s="609"/>
      <c r="Y25" s="609"/>
      <c r="Z25" s="609"/>
      <c r="AA25" s="609"/>
      <c r="AB25" s="609"/>
      <c r="AC25" s="610"/>
      <c r="AD25" s="589"/>
      <c r="AE25" s="677"/>
      <c r="AF25" s="607" t="s">
        <v>739</v>
      </c>
      <c r="AG25" s="608"/>
      <c r="AH25" s="609" t="e">
        <f>'Certificte issue Register'!$J$24</f>
        <v>#REF!</v>
      </c>
      <c r="AI25" s="609"/>
      <c r="AJ25" s="609"/>
      <c r="AK25" s="609"/>
      <c r="AL25" s="609"/>
      <c r="AM25" s="609"/>
      <c r="AN25" s="609"/>
      <c r="AO25" s="609"/>
      <c r="AP25" s="609"/>
      <c r="AQ25" s="609"/>
      <c r="AR25" s="610"/>
      <c r="AS25" s="589"/>
      <c r="AT25" s="677"/>
      <c r="AU25" s="608" t="s">
        <v>739</v>
      </c>
      <c r="AV25" s="608"/>
      <c r="AW25" s="609" t="e">
        <f>'Certificte issue Register'!$J$34</f>
        <v>#REF!</v>
      </c>
      <c r="AX25" s="609"/>
      <c r="AY25" s="609"/>
      <c r="AZ25" s="609"/>
      <c r="BA25" s="609"/>
      <c r="BB25" s="609"/>
      <c r="BC25" s="609"/>
      <c r="BD25" s="609"/>
      <c r="BE25" s="609"/>
      <c r="BF25" s="609"/>
      <c r="BG25" s="610"/>
      <c r="BH25" s="679"/>
      <c r="BI25" s="622"/>
      <c r="BJ25" s="607" t="s">
        <v>739</v>
      </c>
      <c r="BK25" s="608"/>
      <c r="BL25" s="609" t="e">
        <f>'Certificte issue Register'!$J$44</f>
        <v>#REF!</v>
      </c>
      <c r="BM25" s="609"/>
      <c r="BN25" s="609"/>
      <c r="BO25" s="609"/>
      <c r="BP25" s="609"/>
      <c r="BQ25" s="609"/>
      <c r="BR25" s="609"/>
      <c r="BS25" s="609"/>
      <c r="BT25" s="609"/>
      <c r="BU25" s="609"/>
      <c r="BV25" s="664"/>
      <c r="BW25" s="671"/>
    </row>
    <row r="26" spans="1:75" x14ac:dyDescent="0.25">
      <c r="A26" s="615"/>
      <c r="B26" s="70" t="s">
        <v>767</v>
      </c>
      <c r="C26" s="570"/>
      <c r="D26" s="570"/>
      <c r="E26" s="570"/>
      <c r="F26" s="570"/>
      <c r="G26" s="570"/>
      <c r="H26" s="570"/>
      <c r="I26" s="570"/>
      <c r="J26" s="570"/>
      <c r="K26" s="570"/>
      <c r="L26" s="570"/>
      <c r="M26" s="570"/>
      <c r="N26" s="571"/>
      <c r="O26" s="589"/>
      <c r="P26" s="677"/>
      <c r="Q26" s="111" t="s">
        <v>767</v>
      </c>
      <c r="R26" s="570"/>
      <c r="S26" s="570"/>
      <c r="T26" s="570"/>
      <c r="U26" s="570"/>
      <c r="V26" s="570"/>
      <c r="W26" s="570"/>
      <c r="X26" s="570"/>
      <c r="Y26" s="570"/>
      <c r="Z26" s="570"/>
      <c r="AA26" s="570"/>
      <c r="AB26" s="570"/>
      <c r="AC26" s="571"/>
      <c r="AD26" s="589"/>
      <c r="AE26" s="677"/>
      <c r="AF26" s="111" t="s">
        <v>767</v>
      </c>
      <c r="AG26" s="570"/>
      <c r="AH26" s="570"/>
      <c r="AI26" s="570"/>
      <c r="AJ26" s="570"/>
      <c r="AK26" s="570"/>
      <c r="AL26" s="570"/>
      <c r="AM26" s="570"/>
      <c r="AN26" s="570"/>
      <c r="AO26" s="570"/>
      <c r="AP26" s="570"/>
      <c r="AQ26" s="570"/>
      <c r="AR26" s="571"/>
      <c r="AS26" s="589"/>
      <c r="AT26" s="677"/>
      <c r="AU26" s="70" t="s">
        <v>767</v>
      </c>
      <c r="AV26" s="570"/>
      <c r="AW26" s="570"/>
      <c r="AX26" s="570"/>
      <c r="AY26" s="570"/>
      <c r="AZ26" s="570"/>
      <c r="BA26" s="570"/>
      <c r="BB26" s="570"/>
      <c r="BC26" s="570"/>
      <c r="BD26" s="570"/>
      <c r="BE26" s="570"/>
      <c r="BF26" s="570"/>
      <c r="BG26" s="571"/>
      <c r="BH26" s="679"/>
      <c r="BI26" s="622"/>
      <c r="BJ26" s="70" t="s">
        <v>767</v>
      </c>
      <c r="BK26" s="570"/>
      <c r="BL26" s="570"/>
      <c r="BM26" s="570"/>
      <c r="BN26" s="570"/>
      <c r="BO26" s="570"/>
      <c r="BP26" s="570"/>
      <c r="BQ26" s="570"/>
      <c r="BR26" s="570"/>
      <c r="BS26" s="570"/>
      <c r="BT26" s="570"/>
      <c r="BU26" s="570"/>
      <c r="BV26" s="572"/>
      <c r="BW26" s="671"/>
    </row>
    <row r="27" spans="1:75" x14ac:dyDescent="0.25">
      <c r="A27" s="615"/>
      <c r="B27" s="611"/>
      <c r="C27" s="570"/>
      <c r="D27" s="570"/>
      <c r="E27" s="570"/>
      <c r="F27" s="570"/>
      <c r="G27" s="570"/>
      <c r="H27" s="570"/>
      <c r="I27" s="570"/>
      <c r="J27" s="570"/>
      <c r="K27" s="570"/>
      <c r="L27" s="570"/>
      <c r="M27" s="570"/>
      <c r="N27" s="571"/>
      <c r="O27" s="589"/>
      <c r="P27" s="677"/>
      <c r="Q27" s="611"/>
      <c r="R27" s="570"/>
      <c r="S27" s="570"/>
      <c r="T27" s="570"/>
      <c r="U27" s="570"/>
      <c r="V27" s="570"/>
      <c r="W27" s="570"/>
      <c r="X27" s="570"/>
      <c r="Y27" s="570"/>
      <c r="Z27" s="570"/>
      <c r="AA27" s="570"/>
      <c r="AB27" s="570"/>
      <c r="AC27" s="571"/>
      <c r="AD27" s="589"/>
      <c r="AE27" s="677"/>
      <c r="AF27" s="611"/>
      <c r="AG27" s="570"/>
      <c r="AH27" s="570"/>
      <c r="AI27" s="570"/>
      <c r="AJ27" s="570"/>
      <c r="AK27" s="570"/>
      <c r="AL27" s="570"/>
      <c r="AM27" s="570"/>
      <c r="AN27" s="570"/>
      <c r="AO27" s="570"/>
      <c r="AP27" s="570"/>
      <c r="AQ27" s="570"/>
      <c r="AR27" s="571"/>
      <c r="AS27" s="589"/>
      <c r="AT27" s="677"/>
      <c r="AU27" s="570"/>
      <c r="AV27" s="570"/>
      <c r="AW27" s="570"/>
      <c r="AX27" s="570"/>
      <c r="AY27" s="570"/>
      <c r="AZ27" s="570"/>
      <c r="BA27" s="570"/>
      <c r="BB27" s="570"/>
      <c r="BC27" s="570"/>
      <c r="BD27" s="570"/>
      <c r="BE27" s="570"/>
      <c r="BF27" s="570"/>
      <c r="BG27" s="571"/>
      <c r="BH27" s="679"/>
      <c r="BI27" s="622"/>
      <c r="BJ27" s="611"/>
      <c r="BK27" s="570"/>
      <c r="BL27" s="570"/>
      <c r="BM27" s="570"/>
      <c r="BN27" s="570"/>
      <c r="BO27" s="570"/>
      <c r="BP27" s="570"/>
      <c r="BQ27" s="570"/>
      <c r="BR27" s="570"/>
      <c r="BS27" s="570"/>
      <c r="BT27" s="570"/>
      <c r="BU27" s="570"/>
      <c r="BV27" s="572"/>
      <c r="BW27" s="671"/>
    </row>
    <row r="28" spans="1:75" ht="10.5" customHeight="1" x14ac:dyDescent="0.25">
      <c r="A28" s="615"/>
      <c r="B28" s="611"/>
      <c r="C28" s="570"/>
      <c r="D28" s="570"/>
      <c r="E28" s="570"/>
      <c r="F28" s="570"/>
      <c r="G28" s="570"/>
      <c r="H28" s="570"/>
      <c r="I28" s="570"/>
      <c r="J28" s="570"/>
      <c r="K28" s="570"/>
      <c r="L28" s="570"/>
      <c r="M28" s="570"/>
      <c r="N28" s="571"/>
      <c r="O28" s="589"/>
      <c r="P28" s="677"/>
      <c r="Q28" s="611"/>
      <c r="R28" s="570"/>
      <c r="S28" s="570"/>
      <c r="T28" s="570"/>
      <c r="U28" s="570"/>
      <c r="V28" s="570"/>
      <c r="W28" s="570"/>
      <c r="X28" s="570"/>
      <c r="Y28" s="570"/>
      <c r="Z28" s="570"/>
      <c r="AA28" s="570"/>
      <c r="AB28" s="570"/>
      <c r="AC28" s="571"/>
      <c r="AD28" s="589"/>
      <c r="AE28" s="677"/>
      <c r="AF28" s="611"/>
      <c r="AG28" s="570"/>
      <c r="AH28" s="570"/>
      <c r="AI28" s="570"/>
      <c r="AJ28" s="570"/>
      <c r="AK28" s="570"/>
      <c r="AL28" s="570"/>
      <c r="AM28" s="570"/>
      <c r="AN28" s="570"/>
      <c r="AO28" s="570"/>
      <c r="AP28" s="570"/>
      <c r="AQ28" s="570"/>
      <c r="AR28" s="571"/>
      <c r="AS28" s="589"/>
      <c r="AT28" s="677"/>
      <c r="AU28" s="570"/>
      <c r="AV28" s="570"/>
      <c r="AW28" s="570"/>
      <c r="AX28" s="570"/>
      <c r="AY28" s="570"/>
      <c r="AZ28" s="570"/>
      <c r="BA28" s="570"/>
      <c r="BB28" s="570"/>
      <c r="BC28" s="570"/>
      <c r="BD28" s="570"/>
      <c r="BE28" s="570"/>
      <c r="BF28" s="570"/>
      <c r="BG28" s="571"/>
      <c r="BH28" s="679"/>
      <c r="BI28" s="622"/>
      <c r="BJ28" s="611"/>
      <c r="BK28" s="570"/>
      <c r="BL28" s="570"/>
      <c r="BM28" s="570"/>
      <c r="BN28" s="570"/>
      <c r="BO28" s="570"/>
      <c r="BP28" s="570"/>
      <c r="BQ28" s="570"/>
      <c r="BR28" s="570"/>
      <c r="BS28" s="570"/>
      <c r="BT28" s="570"/>
      <c r="BU28" s="570"/>
      <c r="BV28" s="572"/>
      <c r="BW28" s="671"/>
    </row>
    <row r="29" spans="1:75" x14ac:dyDescent="0.25">
      <c r="A29" s="615"/>
      <c r="B29" s="104" t="s">
        <v>740</v>
      </c>
      <c r="C29" s="70"/>
      <c r="D29" s="70"/>
      <c r="E29" s="570">
        <f>HOME!$G$10</f>
        <v>0</v>
      </c>
      <c r="F29" s="570"/>
      <c r="G29" s="570"/>
      <c r="H29" s="570"/>
      <c r="I29" s="570"/>
      <c r="J29" s="70"/>
      <c r="K29" s="70"/>
      <c r="L29" s="570">
        <f>HOME!$C$33</f>
        <v>0</v>
      </c>
      <c r="M29" s="570"/>
      <c r="N29" s="571"/>
      <c r="O29" s="589"/>
      <c r="P29" s="677"/>
      <c r="Q29" s="112" t="s">
        <v>740</v>
      </c>
      <c r="R29" s="70"/>
      <c r="S29" s="70"/>
      <c r="T29" s="570">
        <f>HOME!$G$10</f>
        <v>0</v>
      </c>
      <c r="U29" s="570"/>
      <c r="V29" s="570"/>
      <c r="W29" s="570"/>
      <c r="X29" s="570"/>
      <c r="Y29" s="70"/>
      <c r="Z29" s="70"/>
      <c r="AA29" s="570">
        <f>HOME!$C$33</f>
        <v>0</v>
      </c>
      <c r="AB29" s="570"/>
      <c r="AC29" s="571"/>
      <c r="AD29" s="589"/>
      <c r="AE29" s="677"/>
      <c r="AF29" s="112" t="s">
        <v>740</v>
      </c>
      <c r="AG29" s="70"/>
      <c r="AH29" s="70"/>
      <c r="AI29" s="570" t="str">
        <f>IF(HOME!$G$10&gt;0,HOME!$G$10,"")</f>
        <v/>
      </c>
      <c r="AJ29" s="570"/>
      <c r="AK29" s="570"/>
      <c r="AL29" s="570"/>
      <c r="AM29" s="570"/>
      <c r="AN29" s="70"/>
      <c r="AO29" s="70"/>
      <c r="AP29" s="570" t="str">
        <f>IF(HOME!$C$33&gt;0,HOME!$C$33,"")</f>
        <v/>
      </c>
      <c r="AQ29" s="570"/>
      <c r="AR29" s="571"/>
      <c r="AS29" s="589"/>
      <c r="AT29" s="677"/>
      <c r="AU29" s="71" t="s">
        <v>740</v>
      </c>
      <c r="AV29" s="70"/>
      <c r="AW29" s="70"/>
      <c r="AX29" s="570" t="str">
        <f>IF(HOME!$G$10&gt;0,HOME!$G$10,"")</f>
        <v/>
      </c>
      <c r="AY29" s="570"/>
      <c r="AZ29" s="570"/>
      <c r="BA29" s="570"/>
      <c r="BB29" s="570"/>
      <c r="BC29" s="70"/>
      <c r="BD29" s="70"/>
      <c r="BE29" s="570" t="str">
        <f>IF(HOME!$C$33&gt;0,HOME!$C$33,"")</f>
        <v/>
      </c>
      <c r="BF29" s="570"/>
      <c r="BG29" s="571"/>
      <c r="BH29" s="679"/>
      <c r="BI29" s="622"/>
      <c r="BJ29" s="104" t="s">
        <v>740</v>
      </c>
      <c r="BK29" s="70"/>
      <c r="BL29" s="70"/>
      <c r="BM29" s="570" t="str">
        <f>IF(HOME!$G$10&gt;0,HOME!$G$10,"")</f>
        <v/>
      </c>
      <c r="BN29" s="570"/>
      <c r="BO29" s="570"/>
      <c r="BP29" s="570"/>
      <c r="BQ29" s="570"/>
      <c r="BR29" s="70"/>
      <c r="BS29" s="70"/>
      <c r="BT29" s="570" t="str">
        <f>IF(HOME!$C$33&gt;0,HOME!$C$33,"")</f>
        <v/>
      </c>
      <c r="BU29" s="570"/>
      <c r="BV29" s="572"/>
      <c r="BW29" s="671"/>
    </row>
    <row r="30" spans="1:75" ht="14.4" thickBot="1" x14ac:dyDescent="0.3">
      <c r="A30" s="615"/>
      <c r="B30" s="105">
        <f ca="1">NOW()</f>
        <v>44328.595233333333</v>
      </c>
      <c r="C30" s="70"/>
      <c r="D30" s="70"/>
      <c r="E30" s="570" t="str">
        <f>HOME!$B$10</f>
        <v>CLASS TEACHER</v>
      </c>
      <c r="F30" s="570"/>
      <c r="G30" s="570"/>
      <c r="H30" s="570"/>
      <c r="I30" s="570"/>
      <c r="J30" s="70"/>
      <c r="K30" s="70"/>
      <c r="L30" s="570" t="str">
        <f>HOME!$B$33</f>
        <v>PRINCIPAL</v>
      </c>
      <c r="M30" s="570"/>
      <c r="N30" s="571"/>
      <c r="O30" s="589"/>
      <c r="P30" s="677"/>
      <c r="Q30" s="113">
        <f ca="1">NOW()</f>
        <v>44328.595233333333</v>
      </c>
      <c r="R30" s="70"/>
      <c r="S30" s="70"/>
      <c r="T30" s="570" t="str">
        <f>HOME!$B$10</f>
        <v>CLASS TEACHER</v>
      </c>
      <c r="U30" s="570"/>
      <c r="V30" s="570"/>
      <c r="W30" s="570"/>
      <c r="X30" s="570"/>
      <c r="Y30" s="70"/>
      <c r="Z30" s="70"/>
      <c r="AA30" s="570" t="str">
        <f>HOME!$B$33</f>
        <v>PRINCIPAL</v>
      </c>
      <c r="AB30" s="570"/>
      <c r="AC30" s="571"/>
      <c r="AD30" s="589"/>
      <c r="AE30" s="677"/>
      <c r="AF30" s="113">
        <f ca="1">NOW()</f>
        <v>44328.595233333333</v>
      </c>
      <c r="AG30" s="70"/>
      <c r="AH30" s="70"/>
      <c r="AI30" s="570" t="str">
        <f>HOME!$B$10</f>
        <v>CLASS TEACHER</v>
      </c>
      <c r="AJ30" s="570"/>
      <c r="AK30" s="570"/>
      <c r="AL30" s="570"/>
      <c r="AM30" s="570"/>
      <c r="AN30" s="70"/>
      <c r="AO30" s="70"/>
      <c r="AP30" s="570" t="str">
        <f>HOME!$B$33</f>
        <v>PRINCIPAL</v>
      </c>
      <c r="AQ30" s="570"/>
      <c r="AR30" s="571"/>
      <c r="AS30" s="589"/>
      <c r="AT30" s="683"/>
      <c r="AU30" s="72">
        <f ca="1">NOW()</f>
        <v>44328.595233333333</v>
      </c>
      <c r="AV30" s="70"/>
      <c r="AW30" s="70"/>
      <c r="AX30" s="665" t="str">
        <f>HOME!$B$10</f>
        <v>CLASS TEACHER</v>
      </c>
      <c r="AY30" s="665"/>
      <c r="AZ30" s="665"/>
      <c r="BA30" s="665"/>
      <c r="BB30" s="665"/>
      <c r="BC30" s="70"/>
      <c r="BD30" s="70"/>
      <c r="BE30" s="665" t="str">
        <f>HOME!$B$33</f>
        <v>PRINCIPAL</v>
      </c>
      <c r="BF30" s="665"/>
      <c r="BG30" s="684"/>
      <c r="BH30" s="680"/>
      <c r="BI30" s="655"/>
      <c r="BJ30" s="105">
        <f ca="1">NOW()</f>
        <v>44328.595233333333</v>
      </c>
      <c r="BK30" s="70"/>
      <c r="BL30" s="70"/>
      <c r="BM30" s="665" t="str">
        <f>HOME!$B$10</f>
        <v>CLASS TEACHER</v>
      </c>
      <c r="BN30" s="665"/>
      <c r="BO30" s="665"/>
      <c r="BP30" s="665"/>
      <c r="BQ30" s="665"/>
      <c r="BR30" s="70"/>
      <c r="BS30" s="70"/>
      <c r="BT30" s="665" t="str">
        <f>HOME!$B$33</f>
        <v>PRINCIPAL</v>
      </c>
      <c r="BU30" s="665"/>
      <c r="BV30" s="666"/>
      <c r="BW30" s="672"/>
    </row>
    <row r="31" spans="1:75" ht="9.75" customHeight="1" thickBot="1" x14ac:dyDescent="0.3">
      <c r="A31" s="102"/>
      <c r="B31" s="74"/>
      <c r="C31" s="74"/>
      <c r="D31" s="74"/>
      <c r="E31" s="74"/>
      <c r="F31" s="74"/>
      <c r="G31" s="74"/>
      <c r="H31" s="74"/>
      <c r="I31" s="74"/>
      <c r="J31" s="74"/>
      <c r="K31" s="74"/>
      <c r="L31" s="74"/>
      <c r="M31" s="74"/>
      <c r="N31" s="106"/>
      <c r="O31" s="73"/>
      <c r="P31" s="73"/>
      <c r="Q31" s="114"/>
      <c r="R31" s="74"/>
      <c r="S31" s="74"/>
      <c r="T31" s="74"/>
      <c r="U31" s="74"/>
      <c r="V31" s="74"/>
      <c r="W31" s="74"/>
      <c r="X31" s="74"/>
      <c r="Y31" s="74"/>
      <c r="Z31" s="74"/>
      <c r="AA31" s="74"/>
      <c r="AB31" s="74"/>
      <c r="AC31" s="106"/>
      <c r="AD31" s="73"/>
      <c r="AE31" s="73"/>
      <c r="AF31" s="114"/>
      <c r="AG31" s="74"/>
      <c r="AH31" s="74"/>
      <c r="AI31" s="74"/>
      <c r="AJ31" s="74"/>
      <c r="AK31" s="74"/>
      <c r="AL31" s="74"/>
      <c r="AM31" s="74"/>
      <c r="AN31" s="74"/>
      <c r="AO31" s="74"/>
      <c r="AP31" s="74"/>
      <c r="AQ31" s="74"/>
      <c r="AR31" s="106"/>
      <c r="AS31" s="73"/>
      <c r="AT31" s="75"/>
      <c r="AU31" s="76"/>
      <c r="AV31" s="76"/>
      <c r="AW31" s="76"/>
      <c r="AX31" s="76"/>
      <c r="AY31" s="76"/>
      <c r="AZ31" s="76"/>
      <c r="BA31" s="76"/>
      <c r="BB31" s="76"/>
      <c r="BC31" s="76"/>
      <c r="BD31" s="76"/>
      <c r="BE31" s="76"/>
      <c r="BF31" s="76"/>
      <c r="BG31" s="76"/>
      <c r="BH31" s="101"/>
      <c r="BI31" s="103"/>
      <c r="BJ31" s="76"/>
      <c r="BK31" s="76"/>
      <c r="BL31" s="76"/>
      <c r="BM31" s="76"/>
      <c r="BN31" s="76"/>
      <c r="BO31" s="76"/>
      <c r="BP31" s="76"/>
      <c r="BQ31" s="76"/>
      <c r="BR31" s="76"/>
      <c r="BS31" s="76"/>
      <c r="BT31" s="76"/>
      <c r="BU31" s="76"/>
      <c r="BV31" s="108"/>
      <c r="BW31" s="77"/>
    </row>
    <row r="32" spans="1:75" ht="15.6" x14ac:dyDescent="0.3">
      <c r="A32" s="677"/>
      <c r="B32" s="580" t="s">
        <v>726</v>
      </c>
      <c r="C32" s="580"/>
      <c r="D32" s="581" t="str">
        <f>backup!$AX$13</f>
        <v/>
      </c>
      <c r="E32" s="581"/>
      <c r="F32" s="581"/>
      <c r="G32" s="107"/>
      <c r="H32" s="107"/>
      <c r="I32" s="580" t="s">
        <v>727</v>
      </c>
      <c r="J32" s="580"/>
      <c r="K32" s="580"/>
      <c r="L32" s="582" t="str">
        <f>backup!$AY$13</f>
        <v/>
      </c>
      <c r="M32" s="582"/>
      <c r="N32" s="583"/>
      <c r="O32" s="590"/>
      <c r="P32" s="615"/>
      <c r="Q32" s="579" t="s">
        <v>726</v>
      </c>
      <c r="R32" s="580"/>
      <c r="S32" s="581" t="str">
        <f>backup!$AX$23</f>
        <v/>
      </c>
      <c r="T32" s="581"/>
      <c r="U32" s="581"/>
      <c r="V32" s="107"/>
      <c r="W32" s="107"/>
      <c r="X32" s="580" t="s">
        <v>727</v>
      </c>
      <c r="Y32" s="580"/>
      <c r="Z32" s="580"/>
      <c r="AA32" s="582" t="str">
        <f>backup!$AY$23</f>
        <v/>
      </c>
      <c r="AB32" s="582"/>
      <c r="AC32" s="583"/>
      <c r="AD32" s="590"/>
      <c r="AE32" s="615"/>
      <c r="AF32" s="579" t="s">
        <v>726</v>
      </c>
      <c r="AG32" s="580"/>
      <c r="AH32" s="581" t="str">
        <f>backup!$AX$32</f>
        <v/>
      </c>
      <c r="AI32" s="581"/>
      <c r="AJ32" s="581"/>
      <c r="AK32" s="107"/>
      <c r="AL32" s="107"/>
      <c r="AM32" s="580" t="s">
        <v>727</v>
      </c>
      <c r="AN32" s="580"/>
      <c r="AO32" s="580"/>
      <c r="AP32" s="582" t="str">
        <f>backup!$AY$32</f>
        <v/>
      </c>
      <c r="AQ32" s="582"/>
      <c r="AR32" s="583"/>
      <c r="AS32" s="590"/>
      <c r="AT32" s="685"/>
      <c r="AU32" s="650" t="s">
        <v>726</v>
      </c>
      <c r="AV32" s="650"/>
      <c r="AW32" s="651" t="str">
        <f>backup!$AX$42</f>
        <v/>
      </c>
      <c r="AX32" s="651"/>
      <c r="AY32" s="651"/>
      <c r="AZ32" s="96"/>
      <c r="BA32" s="96"/>
      <c r="BB32" s="650" t="s">
        <v>727</v>
      </c>
      <c r="BC32" s="650"/>
      <c r="BD32" s="650"/>
      <c r="BE32" s="652" t="str">
        <f>backup!$AY$42</f>
        <v/>
      </c>
      <c r="BF32" s="652"/>
      <c r="BG32" s="653"/>
      <c r="BH32" s="678"/>
      <c r="BI32" s="654"/>
      <c r="BJ32" s="649" t="s">
        <v>726</v>
      </c>
      <c r="BK32" s="650"/>
      <c r="BL32" s="651" t="str">
        <f>backup!$AX$52</f>
        <v/>
      </c>
      <c r="BM32" s="651"/>
      <c r="BN32" s="651"/>
      <c r="BO32" s="107"/>
      <c r="BP32" s="107"/>
      <c r="BQ32" s="650" t="s">
        <v>727</v>
      </c>
      <c r="BR32" s="650"/>
      <c r="BS32" s="650"/>
      <c r="BT32" s="652" t="str">
        <f>backup!$AY$52</f>
        <v/>
      </c>
      <c r="BU32" s="652"/>
      <c r="BV32" s="653"/>
      <c r="BW32" s="638"/>
    </row>
    <row r="33" spans="1:75" ht="30" x14ac:dyDescent="0.5">
      <c r="A33" s="677"/>
      <c r="B33" s="592" t="str">
        <f>'STUDENT DETAILS'!$D$1</f>
        <v>JAWAHAR NAVODAYA VIDYALAYA</v>
      </c>
      <c r="C33" s="592"/>
      <c r="D33" s="592"/>
      <c r="E33" s="592"/>
      <c r="F33" s="592"/>
      <c r="G33" s="592"/>
      <c r="H33" s="592"/>
      <c r="I33" s="592"/>
      <c r="J33" s="698" t="str">
        <f>'STUDENT DETAILS'!$J$1</f>
        <v/>
      </c>
      <c r="K33" s="698"/>
      <c r="L33" s="698"/>
      <c r="M33" s="698"/>
      <c r="N33" s="699"/>
      <c r="O33" s="590"/>
      <c r="P33" s="615"/>
      <c r="Q33" s="591" t="str">
        <f>'STUDENT DETAILS'!$D$1</f>
        <v>JAWAHAR NAVODAYA VIDYALAYA</v>
      </c>
      <c r="R33" s="592"/>
      <c r="S33" s="592"/>
      <c r="T33" s="592"/>
      <c r="U33" s="592"/>
      <c r="V33" s="592"/>
      <c r="W33" s="592"/>
      <c r="X33" s="592"/>
      <c r="Y33" s="698" t="str">
        <f>'STUDENT DETAILS'!$J$1</f>
        <v/>
      </c>
      <c r="Z33" s="698"/>
      <c r="AA33" s="698"/>
      <c r="AB33" s="698"/>
      <c r="AC33" s="699"/>
      <c r="AD33" s="590"/>
      <c r="AE33" s="615"/>
      <c r="AF33" s="591" t="str">
        <f>'STUDENT DETAILS'!$D$1</f>
        <v>JAWAHAR NAVODAYA VIDYALAYA</v>
      </c>
      <c r="AG33" s="592"/>
      <c r="AH33" s="592"/>
      <c r="AI33" s="592"/>
      <c r="AJ33" s="592"/>
      <c r="AK33" s="592"/>
      <c r="AL33" s="592"/>
      <c r="AM33" s="592"/>
      <c r="AN33" s="593" t="str">
        <f>'STUDENT DETAILS'!$J$1</f>
        <v/>
      </c>
      <c r="AO33" s="593"/>
      <c r="AP33" s="593"/>
      <c r="AQ33" s="593"/>
      <c r="AR33" s="594"/>
      <c r="AS33" s="590"/>
      <c r="AT33" s="677"/>
      <c r="AU33" s="592" t="str">
        <f>'STUDENT DETAILS'!$D$1</f>
        <v>JAWAHAR NAVODAYA VIDYALAYA</v>
      </c>
      <c r="AV33" s="592"/>
      <c r="AW33" s="592"/>
      <c r="AX33" s="592"/>
      <c r="AY33" s="592"/>
      <c r="AZ33" s="592"/>
      <c r="BA33" s="592"/>
      <c r="BB33" s="592"/>
      <c r="BC33" s="593" t="str">
        <f>'STUDENT DETAILS'!$J$1</f>
        <v/>
      </c>
      <c r="BD33" s="593"/>
      <c r="BE33" s="593"/>
      <c r="BF33" s="593"/>
      <c r="BG33" s="594"/>
      <c r="BH33" s="679"/>
      <c r="BI33" s="622"/>
      <c r="BJ33" s="591" t="str">
        <f>'STUDENT DETAILS'!$D$1</f>
        <v>JAWAHAR NAVODAYA VIDYALAYA</v>
      </c>
      <c r="BK33" s="592"/>
      <c r="BL33" s="592"/>
      <c r="BM33" s="592"/>
      <c r="BN33" s="592"/>
      <c r="BO33" s="592"/>
      <c r="BP33" s="592"/>
      <c r="BQ33" s="592"/>
      <c r="BR33" s="593" t="str">
        <f>'STUDENT DETAILS'!$J$1</f>
        <v/>
      </c>
      <c r="BS33" s="593"/>
      <c r="BT33" s="593"/>
      <c r="BU33" s="593"/>
      <c r="BV33" s="594"/>
      <c r="BW33" s="590"/>
    </row>
    <row r="34" spans="1:75" ht="30" x14ac:dyDescent="0.5">
      <c r="A34" s="677"/>
      <c r="B34" s="596" t="str">
        <f>HOME!$B$8</f>
        <v>SESSION</v>
      </c>
      <c r="C34" s="596"/>
      <c r="D34" s="596"/>
      <c r="E34" s="596"/>
      <c r="F34" s="596"/>
      <c r="G34" s="596"/>
      <c r="H34" s="597" t="str">
        <f>IF(HOME!$G$8&gt;0,HOME!$G$8,"")</f>
        <v/>
      </c>
      <c r="I34" s="597"/>
      <c r="J34" s="597"/>
      <c r="K34" s="597"/>
      <c r="L34" s="597"/>
      <c r="M34" s="597"/>
      <c r="N34" s="598"/>
      <c r="O34" s="590"/>
      <c r="P34" s="615"/>
      <c r="Q34" s="595" t="str">
        <f>HOME!$B$8</f>
        <v>SESSION</v>
      </c>
      <c r="R34" s="596"/>
      <c r="S34" s="596"/>
      <c r="T34" s="596"/>
      <c r="U34" s="596"/>
      <c r="V34" s="596"/>
      <c r="W34" s="597" t="str">
        <f>IF(HOME!$G$8&gt;0,HOME!$G$8,"")</f>
        <v/>
      </c>
      <c r="X34" s="597"/>
      <c r="Y34" s="597"/>
      <c r="Z34" s="597"/>
      <c r="AA34" s="597"/>
      <c r="AB34" s="597"/>
      <c r="AC34" s="598"/>
      <c r="AD34" s="590"/>
      <c r="AE34" s="615"/>
      <c r="AF34" s="595" t="str">
        <f>HOME!$B$8</f>
        <v>SESSION</v>
      </c>
      <c r="AG34" s="596"/>
      <c r="AH34" s="596"/>
      <c r="AI34" s="596"/>
      <c r="AJ34" s="596"/>
      <c r="AK34" s="596"/>
      <c r="AL34" s="597" t="str">
        <f>IF(HOME!$G$8&gt;0,HOME!$G$8,"")</f>
        <v/>
      </c>
      <c r="AM34" s="597"/>
      <c r="AN34" s="597"/>
      <c r="AO34" s="597"/>
      <c r="AP34" s="597"/>
      <c r="AQ34" s="597"/>
      <c r="AR34" s="598"/>
      <c r="AS34" s="590"/>
      <c r="AT34" s="677"/>
      <c r="AU34" s="596" t="str">
        <f>HOME!$B$8</f>
        <v>SESSION</v>
      </c>
      <c r="AV34" s="596"/>
      <c r="AW34" s="596"/>
      <c r="AX34" s="596"/>
      <c r="AY34" s="596"/>
      <c r="AZ34" s="596"/>
      <c r="BA34" s="597" t="str">
        <f>IF(HOME!$G$8&gt;0,HOME!$G$8,"")</f>
        <v/>
      </c>
      <c r="BB34" s="597"/>
      <c r="BC34" s="597"/>
      <c r="BD34" s="597"/>
      <c r="BE34" s="597"/>
      <c r="BF34" s="597"/>
      <c r="BG34" s="598"/>
      <c r="BH34" s="679"/>
      <c r="BI34" s="622"/>
      <c r="BJ34" s="595" t="str">
        <f>HOME!$B$8</f>
        <v>SESSION</v>
      </c>
      <c r="BK34" s="596"/>
      <c r="BL34" s="596"/>
      <c r="BM34" s="596"/>
      <c r="BN34" s="596"/>
      <c r="BO34" s="596"/>
      <c r="BP34" s="597" t="str">
        <f>IF(HOME!$G$8&gt;0,HOME!$G$8,"")</f>
        <v/>
      </c>
      <c r="BQ34" s="597"/>
      <c r="BR34" s="597"/>
      <c r="BS34" s="597"/>
      <c r="BT34" s="597"/>
      <c r="BU34" s="597"/>
      <c r="BV34" s="598"/>
      <c r="BW34" s="590"/>
    </row>
    <row r="35" spans="1:75" ht="17.399999999999999" x14ac:dyDescent="0.3">
      <c r="A35" s="677"/>
      <c r="B35" s="600" t="s">
        <v>50</v>
      </c>
      <c r="C35" s="600"/>
      <c r="D35" s="600"/>
      <c r="E35" s="600"/>
      <c r="F35" s="600"/>
      <c r="G35" s="600"/>
      <c r="H35" s="600"/>
      <c r="I35" s="600"/>
      <c r="J35" s="600"/>
      <c r="K35" s="600"/>
      <c r="L35" s="600"/>
      <c r="M35" s="600"/>
      <c r="N35" s="601"/>
      <c r="O35" s="590"/>
      <c r="P35" s="615"/>
      <c r="Q35" s="599" t="s">
        <v>50</v>
      </c>
      <c r="R35" s="600"/>
      <c r="S35" s="600"/>
      <c r="T35" s="600"/>
      <c r="U35" s="600"/>
      <c r="V35" s="600"/>
      <c r="W35" s="600"/>
      <c r="X35" s="600"/>
      <c r="Y35" s="600"/>
      <c r="Z35" s="600"/>
      <c r="AA35" s="600"/>
      <c r="AB35" s="600"/>
      <c r="AC35" s="601"/>
      <c r="AD35" s="590"/>
      <c r="AE35" s="615"/>
      <c r="AF35" s="599" t="s">
        <v>50</v>
      </c>
      <c r="AG35" s="600"/>
      <c r="AH35" s="600"/>
      <c r="AI35" s="600"/>
      <c r="AJ35" s="600"/>
      <c r="AK35" s="600"/>
      <c r="AL35" s="600"/>
      <c r="AM35" s="600"/>
      <c r="AN35" s="600"/>
      <c r="AO35" s="600"/>
      <c r="AP35" s="600"/>
      <c r="AQ35" s="600"/>
      <c r="AR35" s="601"/>
      <c r="AS35" s="590"/>
      <c r="AT35" s="677"/>
      <c r="AU35" s="600" t="s">
        <v>50</v>
      </c>
      <c r="AV35" s="600"/>
      <c r="AW35" s="600"/>
      <c r="AX35" s="600"/>
      <c r="AY35" s="600"/>
      <c r="AZ35" s="600"/>
      <c r="BA35" s="600"/>
      <c r="BB35" s="600"/>
      <c r="BC35" s="600"/>
      <c r="BD35" s="600"/>
      <c r="BE35" s="600"/>
      <c r="BF35" s="600"/>
      <c r="BG35" s="601"/>
      <c r="BH35" s="679"/>
      <c r="BI35" s="622"/>
      <c r="BJ35" s="599" t="s">
        <v>50</v>
      </c>
      <c r="BK35" s="600"/>
      <c r="BL35" s="600"/>
      <c r="BM35" s="600"/>
      <c r="BN35" s="600"/>
      <c r="BO35" s="600"/>
      <c r="BP35" s="600"/>
      <c r="BQ35" s="600"/>
      <c r="BR35" s="600"/>
      <c r="BS35" s="600"/>
      <c r="BT35" s="600"/>
      <c r="BU35" s="600"/>
      <c r="BV35" s="601"/>
      <c r="BW35" s="590"/>
    </row>
    <row r="36" spans="1:75" ht="17.399999999999999" x14ac:dyDescent="0.3">
      <c r="A36" s="677"/>
      <c r="B36" s="43" t="s">
        <v>13</v>
      </c>
      <c r="C36" s="588" t="str">
        <f>IF('STUDENT DETAILS'!$D$8&gt;0,'STUDENT DETAILS'!$D$8,"")</f>
        <v/>
      </c>
      <c r="D36" s="588"/>
      <c r="E36" s="586" t="s">
        <v>749</v>
      </c>
      <c r="F36" s="586"/>
      <c r="G36" s="57"/>
      <c r="H36" s="588" t="str">
        <f>IF(HOME!$G$9&gt;0,HOME!$G$9,"")</f>
        <v/>
      </c>
      <c r="I36" s="588"/>
      <c r="J36" s="586" t="s">
        <v>728</v>
      </c>
      <c r="K36" s="586"/>
      <c r="L36" s="602" t="str">
        <f>IF('STUDENT DETAILS'!$AB$8&gt;0,'STUDENT DETAILS'!$AB$8,"")</f>
        <v/>
      </c>
      <c r="M36" s="602"/>
      <c r="N36" s="603"/>
      <c r="O36" s="590"/>
      <c r="P36" s="615"/>
      <c r="Q36" s="97" t="s">
        <v>13</v>
      </c>
      <c r="R36" s="588" t="str">
        <f>IF('STUDENT DETAILS'!$D$18&gt;0,'STUDENT DETAILS'!$D$18,"")</f>
        <v/>
      </c>
      <c r="S36" s="588"/>
      <c r="T36" s="586" t="s">
        <v>749</v>
      </c>
      <c r="U36" s="586"/>
      <c r="V36" s="57"/>
      <c r="W36" s="588" t="str">
        <f>IF(HOME!$G$9&gt;0,HOME!$G$9,"")</f>
        <v/>
      </c>
      <c r="X36" s="588"/>
      <c r="Y36" s="586" t="s">
        <v>728</v>
      </c>
      <c r="Z36" s="586"/>
      <c r="AA36" s="602" t="str">
        <f>IF('STUDENT DETAILS'!$AB$18&gt;0,'STUDENT DETAILS'!$AB$18,"")</f>
        <v/>
      </c>
      <c r="AB36" s="602"/>
      <c r="AC36" s="603"/>
      <c r="AD36" s="590"/>
      <c r="AE36" s="615"/>
      <c r="AF36" s="97" t="s">
        <v>13</v>
      </c>
      <c r="AG36" s="588" t="str">
        <f>IF('STUDENT DETAILS'!$D$28&gt;0,'STUDENT DETAILS'!$D$28,"")</f>
        <v/>
      </c>
      <c r="AH36" s="588"/>
      <c r="AI36" s="586" t="s">
        <v>749</v>
      </c>
      <c r="AJ36" s="586"/>
      <c r="AK36" s="57"/>
      <c r="AL36" s="588" t="str">
        <f>IF(HOME!$G$9&gt;0,HOME!$G$9,"")</f>
        <v/>
      </c>
      <c r="AM36" s="588"/>
      <c r="AN36" s="586" t="s">
        <v>728</v>
      </c>
      <c r="AO36" s="586"/>
      <c r="AP36" s="602" t="str">
        <f>IF('STUDENT DETAILS'!$AB$28&gt;0,'STUDENT DETAILS'!$AB$28,"")</f>
        <v/>
      </c>
      <c r="AQ36" s="602"/>
      <c r="AR36" s="603"/>
      <c r="AS36" s="590"/>
      <c r="AT36" s="677"/>
      <c r="AU36" s="43" t="s">
        <v>13</v>
      </c>
      <c r="AV36" s="588" t="str">
        <f>IF('STUDENT DETAILS'!$D$38&gt;0,'STUDENT DETAILS'!$D$38,"")</f>
        <v/>
      </c>
      <c r="AW36" s="588"/>
      <c r="AX36" s="586" t="s">
        <v>749</v>
      </c>
      <c r="AY36" s="586"/>
      <c r="AZ36" s="57"/>
      <c r="BA36" s="588" t="str">
        <f>IF(HOME!$G$9&gt;0,HOME!$G$9,"")</f>
        <v/>
      </c>
      <c r="BB36" s="588"/>
      <c r="BC36" s="586" t="s">
        <v>728</v>
      </c>
      <c r="BD36" s="586"/>
      <c r="BE36" s="602" t="str">
        <f>IF('STUDENT DETAILS'!$AB$38&gt;0,'STUDENT DETAILS'!$AB$38,"")</f>
        <v/>
      </c>
      <c r="BF36" s="602"/>
      <c r="BG36" s="603"/>
      <c r="BH36" s="679"/>
      <c r="BI36" s="622"/>
      <c r="BJ36" s="43" t="s">
        <v>13</v>
      </c>
      <c r="BK36" s="588" t="str">
        <f>IF('STUDENT DETAILS'!$D$48&gt;0,'STUDENT DETAILS'!$D$48,"")</f>
        <v/>
      </c>
      <c r="BL36" s="588"/>
      <c r="BM36" s="586" t="s">
        <v>749</v>
      </c>
      <c r="BN36" s="586"/>
      <c r="BO36" s="57"/>
      <c r="BP36" s="588" t="str">
        <f>IF(HOME!$G$9&gt;0,HOME!$G$9,"")</f>
        <v/>
      </c>
      <c r="BQ36" s="588"/>
      <c r="BR36" s="586" t="s">
        <v>728</v>
      </c>
      <c r="BS36" s="586"/>
      <c r="BT36" s="602" t="str">
        <f>IF('STUDENT DETAILS'!$AB$48&gt;0,'STUDENT DETAILS'!$AB$48,"")</f>
        <v/>
      </c>
      <c r="BU36" s="602"/>
      <c r="BV36" s="603"/>
      <c r="BW36" s="590"/>
    </row>
    <row r="37" spans="1:75" ht="17.399999999999999" x14ac:dyDescent="0.3">
      <c r="A37" s="677"/>
      <c r="B37" s="43" t="s">
        <v>752</v>
      </c>
      <c r="C37" s="588" t="str">
        <f>IF('STUDENT DETAILS'!$C$8&gt;0,'STUDENT DETAILS'!$C$8,"")</f>
        <v/>
      </c>
      <c r="D37" s="588"/>
      <c r="E37" s="586" t="s">
        <v>750</v>
      </c>
      <c r="F37" s="586"/>
      <c r="G37" s="58"/>
      <c r="H37" s="604" t="str">
        <f>IF('STUDENT DETAILS'!$E$8&gt;0,'STUDENT DETAILS'!$E$8,"")</f>
        <v/>
      </c>
      <c r="I37" s="604"/>
      <c r="J37" s="586" t="s">
        <v>14</v>
      </c>
      <c r="K37" s="586"/>
      <c r="L37" s="584" t="str">
        <f>IF('STUDENT DETAILS'!$F$8&gt;0,'STUDENT DETAILS'!$F$8,"")</f>
        <v/>
      </c>
      <c r="M37" s="584"/>
      <c r="N37" s="603"/>
      <c r="O37" s="590"/>
      <c r="P37" s="615"/>
      <c r="Q37" s="97" t="s">
        <v>752</v>
      </c>
      <c r="R37" s="588" t="str">
        <f>IF('STUDENT DETAILS'!$C$18&gt;0,'STUDENT DETAILS'!$C$18,"")</f>
        <v/>
      </c>
      <c r="S37" s="588"/>
      <c r="T37" s="586" t="s">
        <v>750</v>
      </c>
      <c r="U37" s="586"/>
      <c r="V37" s="58"/>
      <c r="W37" s="604" t="str">
        <f>IF('STUDENT DETAILS'!$E$18&gt;0,'STUDENT DETAILS'!$E$18,"")</f>
        <v/>
      </c>
      <c r="X37" s="604"/>
      <c r="Y37" s="586" t="s">
        <v>14</v>
      </c>
      <c r="Z37" s="586"/>
      <c r="AA37" s="584" t="str">
        <f>IF('STUDENT DETAILS'!$F$18&gt;0,'STUDENT DETAILS'!$F$18,"")</f>
        <v/>
      </c>
      <c r="AB37" s="584"/>
      <c r="AC37" s="603"/>
      <c r="AD37" s="590"/>
      <c r="AE37" s="615"/>
      <c r="AF37" s="97" t="s">
        <v>752</v>
      </c>
      <c r="AG37" s="588" t="str">
        <f>IF('STUDENT DETAILS'!$C$28&gt;0,'STUDENT DETAILS'!$C$28,"")</f>
        <v/>
      </c>
      <c r="AH37" s="588"/>
      <c r="AI37" s="586" t="s">
        <v>750</v>
      </c>
      <c r="AJ37" s="586"/>
      <c r="AK37" s="58"/>
      <c r="AL37" s="604" t="str">
        <f>IF('STUDENT DETAILS'!$E$28&gt;0,'STUDENT DETAILS'!$E$28,"")</f>
        <v/>
      </c>
      <c r="AM37" s="604"/>
      <c r="AN37" s="586" t="s">
        <v>14</v>
      </c>
      <c r="AO37" s="586"/>
      <c r="AP37" s="584" t="str">
        <f>IF('STUDENT DETAILS'!$F$28&gt;0,'STUDENT DETAILS'!$F$28,"")</f>
        <v/>
      </c>
      <c r="AQ37" s="584"/>
      <c r="AR37" s="603"/>
      <c r="AS37" s="590"/>
      <c r="AT37" s="677"/>
      <c r="AU37" s="43" t="s">
        <v>752</v>
      </c>
      <c r="AV37" s="588" t="str">
        <f>IF('STUDENT DETAILS'!$C$38&gt;0,'STUDENT DETAILS'!$C$38,"")</f>
        <v/>
      </c>
      <c r="AW37" s="588"/>
      <c r="AX37" s="586" t="s">
        <v>750</v>
      </c>
      <c r="AY37" s="586"/>
      <c r="AZ37" s="58"/>
      <c r="BA37" s="604" t="str">
        <f>IF('STUDENT DETAILS'!$E$38&gt;0,'STUDENT DETAILS'!$E$38,"")</f>
        <v/>
      </c>
      <c r="BB37" s="604"/>
      <c r="BC37" s="586" t="s">
        <v>14</v>
      </c>
      <c r="BD37" s="586"/>
      <c r="BE37" s="584" t="str">
        <f>IF('STUDENT DETAILS'!$F$38&gt;0,'STUDENT DETAILS'!$F$38,"")</f>
        <v/>
      </c>
      <c r="BF37" s="584"/>
      <c r="BG37" s="603"/>
      <c r="BH37" s="679"/>
      <c r="BI37" s="622"/>
      <c r="BJ37" s="43" t="s">
        <v>752</v>
      </c>
      <c r="BK37" s="588" t="str">
        <f>IF('STUDENT DETAILS'!$C$48&gt;0,'STUDENT DETAILS'!$C$48,"")</f>
        <v/>
      </c>
      <c r="BL37" s="588"/>
      <c r="BM37" s="586" t="s">
        <v>750</v>
      </c>
      <c r="BN37" s="586"/>
      <c r="BO37" s="58"/>
      <c r="BP37" s="604" t="str">
        <f>IF('STUDENT DETAILS'!$E$7&gt;0,'STUDENT DETAILS'!$E$7,"")</f>
        <v/>
      </c>
      <c r="BQ37" s="604"/>
      <c r="BR37" s="586" t="s">
        <v>14</v>
      </c>
      <c r="BS37" s="586"/>
      <c r="BT37" s="584" t="str">
        <f>IF('STUDENT DETAILS'!$F$48&gt;0,'STUDENT DETAILS'!$F$48,"")</f>
        <v/>
      </c>
      <c r="BU37" s="584"/>
      <c r="BV37" s="603"/>
      <c r="BW37" s="590"/>
    </row>
    <row r="38" spans="1:75" ht="17.399999999999999" x14ac:dyDescent="0.3">
      <c r="A38" s="677"/>
      <c r="B38" s="43" t="s">
        <v>753</v>
      </c>
      <c r="C38" s="585" t="str">
        <f>IF('STUDENT DETAILS'!$K$8&gt;0,'STUDENT DETAILS'!$K$8,"")</f>
        <v/>
      </c>
      <c r="D38" s="585"/>
      <c r="E38" s="586" t="s">
        <v>751</v>
      </c>
      <c r="F38" s="586"/>
      <c r="G38" s="58"/>
      <c r="H38" s="587" t="str">
        <f>IF('STUDENT DETAILS'!$M$8&gt;0,'STUDENT DETAILS'!$M$8,"")</f>
        <v/>
      </c>
      <c r="I38" s="587"/>
      <c r="J38" s="586" t="s">
        <v>704</v>
      </c>
      <c r="K38" s="586"/>
      <c r="L38" s="588" t="str">
        <f>IF('STUDENT DETAILS'!$J$8&gt;0,'STUDENT DETAILS'!$J$8,"")</f>
        <v/>
      </c>
      <c r="M38" s="588"/>
      <c r="N38" s="603"/>
      <c r="O38" s="590"/>
      <c r="P38" s="615"/>
      <c r="Q38" s="97" t="s">
        <v>753</v>
      </c>
      <c r="R38" s="585" t="str">
        <f>IF('STUDENT DETAILS'!$K$18&gt;0,'STUDENT DETAILS'!$K$18,"")</f>
        <v/>
      </c>
      <c r="S38" s="585"/>
      <c r="T38" s="586" t="s">
        <v>751</v>
      </c>
      <c r="U38" s="586"/>
      <c r="V38" s="58"/>
      <c r="W38" s="587" t="str">
        <f>IF('STUDENT DETAILS'!$M$18&gt;0,'STUDENT DETAILS'!$M$18,"")</f>
        <v/>
      </c>
      <c r="X38" s="587"/>
      <c r="Y38" s="586" t="s">
        <v>704</v>
      </c>
      <c r="Z38" s="586"/>
      <c r="AA38" s="588" t="str">
        <f>IF('STUDENT DETAILS'!$J$18&gt;0,'STUDENT DETAILS'!$J$18,"")</f>
        <v/>
      </c>
      <c r="AB38" s="588"/>
      <c r="AC38" s="603"/>
      <c r="AD38" s="590"/>
      <c r="AE38" s="615"/>
      <c r="AF38" s="97" t="s">
        <v>753</v>
      </c>
      <c r="AG38" s="585" t="str">
        <f>IF('STUDENT DETAILS'!$K$28&gt;0,'STUDENT DETAILS'!$K$28,"")</f>
        <v/>
      </c>
      <c r="AH38" s="585"/>
      <c r="AI38" s="586" t="s">
        <v>751</v>
      </c>
      <c r="AJ38" s="586"/>
      <c r="AK38" s="58"/>
      <c r="AL38" s="587" t="str">
        <f>IF('STUDENT DETAILS'!$M$28&gt;0,'STUDENT DETAILS'!$M$28,"")</f>
        <v/>
      </c>
      <c r="AM38" s="587"/>
      <c r="AN38" s="586" t="s">
        <v>704</v>
      </c>
      <c r="AO38" s="586"/>
      <c r="AP38" s="588" t="str">
        <f>IF('STUDENT DETAILS'!$J$28&gt;0,'STUDENT DETAILS'!$J$28,"")</f>
        <v/>
      </c>
      <c r="AQ38" s="588"/>
      <c r="AR38" s="603"/>
      <c r="AS38" s="590"/>
      <c r="AT38" s="677"/>
      <c r="AU38" s="43" t="s">
        <v>753</v>
      </c>
      <c r="AV38" s="585" t="str">
        <f>IF('STUDENT DETAILS'!$K$38&gt;0,'STUDENT DETAILS'!$K$38,"")</f>
        <v/>
      </c>
      <c r="AW38" s="585"/>
      <c r="AX38" s="586" t="s">
        <v>751</v>
      </c>
      <c r="AY38" s="586"/>
      <c r="AZ38" s="58"/>
      <c r="BA38" s="587" t="str">
        <f>IF('STUDENT DETAILS'!$M$38&gt;0,'STUDENT DETAILS'!$M$38,"")</f>
        <v/>
      </c>
      <c r="BB38" s="587"/>
      <c r="BC38" s="586" t="s">
        <v>704</v>
      </c>
      <c r="BD38" s="586"/>
      <c r="BE38" s="588" t="str">
        <f>IF('STUDENT DETAILS'!$J$38&gt;0,'STUDENT DETAILS'!$J$38,"")</f>
        <v/>
      </c>
      <c r="BF38" s="588"/>
      <c r="BG38" s="603"/>
      <c r="BH38" s="679"/>
      <c r="BI38" s="622"/>
      <c r="BJ38" s="43" t="s">
        <v>753</v>
      </c>
      <c r="BK38" s="585" t="str">
        <f>IF('STUDENT DETAILS'!$K$48&gt;0,'STUDENT DETAILS'!$K$48,"")</f>
        <v/>
      </c>
      <c r="BL38" s="585"/>
      <c r="BM38" s="586" t="s">
        <v>751</v>
      </c>
      <c r="BN38" s="586"/>
      <c r="BO38" s="58"/>
      <c r="BP38" s="587" t="str">
        <f>IF('STUDENT DETAILS'!$M$48&gt;0,'STUDENT DETAILS'!$M$48,"")</f>
        <v/>
      </c>
      <c r="BQ38" s="587"/>
      <c r="BR38" s="586" t="s">
        <v>704</v>
      </c>
      <c r="BS38" s="586"/>
      <c r="BT38" s="588" t="str">
        <f>IF('STUDENT DETAILS'!$J$48&gt;0,'STUDENT DETAILS'!$J$48,"")</f>
        <v/>
      </c>
      <c r="BU38" s="588"/>
      <c r="BV38" s="603"/>
      <c r="BW38" s="590"/>
    </row>
    <row r="39" spans="1:75" ht="16.2" thickBot="1" x14ac:dyDescent="0.35">
      <c r="A39" s="677"/>
      <c r="B39" s="635"/>
      <c r="C39" s="636"/>
      <c r="D39" s="636"/>
      <c r="E39" s="636"/>
      <c r="F39" s="636"/>
      <c r="G39" s="636"/>
      <c r="H39" s="636"/>
      <c r="I39" s="636"/>
      <c r="J39" s="636"/>
      <c r="K39" s="636"/>
      <c r="L39" s="636"/>
      <c r="M39" s="636"/>
      <c r="N39" s="637"/>
      <c r="O39" s="590"/>
      <c r="P39" s="615"/>
      <c r="Q39" s="635"/>
      <c r="R39" s="636"/>
      <c r="S39" s="636"/>
      <c r="T39" s="636"/>
      <c r="U39" s="636"/>
      <c r="V39" s="636"/>
      <c r="W39" s="636"/>
      <c r="X39" s="636"/>
      <c r="Y39" s="636"/>
      <c r="Z39" s="636"/>
      <c r="AA39" s="636"/>
      <c r="AB39" s="636"/>
      <c r="AC39" s="637"/>
      <c r="AD39" s="590"/>
      <c r="AE39" s="615"/>
      <c r="AF39" s="635"/>
      <c r="AG39" s="636"/>
      <c r="AH39" s="636"/>
      <c r="AI39" s="636"/>
      <c r="AJ39" s="636"/>
      <c r="AK39" s="636"/>
      <c r="AL39" s="636"/>
      <c r="AM39" s="636"/>
      <c r="AN39" s="636"/>
      <c r="AO39" s="636"/>
      <c r="AP39" s="636"/>
      <c r="AQ39" s="636"/>
      <c r="AR39" s="637"/>
      <c r="AS39" s="590"/>
      <c r="AT39" s="677"/>
      <c r="AU39" s="635"/>
      <c r="AV39" s="636"/>
      <c r="AW39" s="636"/>
      <c r="AX39" s="636"/>
      <c r="AY39" s="636"/>
      <c r="AZ39" s="636"/>
      <c r="BA39" s="636"/>
      <c r="BB39" s="636"/>
      <c r="BC39" s="636"/>
      <c r="BD39" s="636"/>
      <c r="BE39" s="636"/>
      <c r="BF39" s="636"/>
      <c r="BG39" s="637"/>
      <c r="BH39" s="679"/>
      <c r="BI39" s="622"/>
      <c r="BJ39" s="635"/>
      <c r="BK39" s="636"/>
      <c r="BL39" s="636"/>
      <c r="BM39" s="636"/>
      <c r="BN39" s="636"/>
      <c r="BO39" s="636"/>
      <c r="BP39" s="636"/>
      <c r="BQ39" s="636"/>
      <c r="BR39" s="636"/>
      <c r="BS39" s="636"/>
      <c r="BT39" s="636"/>
      <c r="BU39" s="636"/>
      <c r="BV39" s="637"/>
      <c r="BW39" s="590"/>
    </row>
    <row r="40" spans="1:75" ht="18.600000000000001" thickTop="1" thickBot="1" x14ac:dyDescent="0.35">
      <c r="A40" s="677"/>
      <c r="B40" s="41" t="s">
        <v>18</v>
      </c>
      <c r="C40" s="632" t="s">
        <v>20</v>
      </c>
      <c r="D40" s="633"/>
      <c r="E40" s="633"/>
      <c r="F40" s="633"/>
      <c r="G40" s="633"/>
      <c r="H40" s="634"/>
      <c r="I40" s="632" t="s">
        <v>21</v>
      </c>
      <c r="J40" s="633"/>
      <c r="K40" s="633"/>
      <c r="L40" s="633"/>
      <c r="M40" s="633"/>
      <c r="N40" s="634"/>
      <c r="O40" s="590"/>
      <c r="P40" s="615"/>
      <c r="Q40" s="41" t="s">
        <v>18</v>
      </c>
      <c r="R40" s="632" t="s">
        <v>20</v>
      </c>
      <c r="S40" s="633"/>
      <c r="T40" s="633"/>
      <c r="U40" s="633"/>
      <c r="V40" s="633"/>
      <c r="W40" s="634"/>
      <c r="X40" s="632" t="s">
        <v>21</v>
      </c>
      <c r="Y40" s="633"/>
      <c r="Z40" s="633"/>
      <c r="AA40" s="633"/>
      <c r="AB40" s="633"/>
      <c r="AC40" s="634"/>
      <c r="AD40" s="590"/>
      <c r="AE40" s="615"/>
      <c r="AF40" s="41" t="s">
        <v>18</v>
      </c>
      <c r="AG40" s="632" t="s">
        <v>20</v>
      </c>
      <c r="AH40" s="633"/>
      <c r="AI40" s="633"/>
      <c r="AJ40" s="633"/>
      <c r="AK40" s="633"/>
      <c r="AL40" s="634"/>
      <c r="AM40" s="632" t="s">
        <v>21</v>
      </c>
      <c r="AN40" s="633"/>
      <c r="AO40" s="633"/>
      <c r="AP40" s="633"/>
      <c r="AQ40" s="633"/>
      <c r="AR40" s="634"/>
      <c r="AS40" s="590"/>
      <c r="AT40" s="677"/>
      <c r="AU40" s="41" t="s">
        <v>18</v>
      </c>
      <c r="AV40" s="632" t="s">
        <v>20</v>
      </c>
      <c r="AW40" s="633"/>
      <c r="AX40" s="633"/>
      <c r="AY40" s="633"/>
      <c r="AZ40" s="633"/>
      <c r="BA40" s="634"/>
      <c r="BB40" s="632" t="s">
        <v>21</v>
      </c>
      <c r="BC40" s="633"/>
      <c r="BD40" s="633"/>
      <c r="BE40" s="633"/>
      <c r="BF40" s="633"/>
      <c r="BG40" s="634"/>
      <c r="BH40" s="679"/>
      <c r="BI40" s="622"/>
      <c r="BJ40" s="51" t="s">
        <v>18</v>
      </c>
      <c r="BK40" s="632" t="s">
        <v>20</v>
      </c>
      <c r="BL40" s="633"/>
      <c r="BM40" s="633"/>
      <c r="BN40" s="633"/>
      <c r="BO40" s="633"/>
      <c r="BP40" s="634"/>
      <c r="BQ40" s="632" t="s">
        <v>21</v>
      </c>
      <c r="BR40" s="633"/>
      <c r="BS40" s="633"/>
      <c r="BT40" s="633"/>
      <c r="BU40" s="633"/>
      <c r="BV40" s="634"/>
      <c r="BW40" s="590"/>
    </row>
    <row r="41" spans="1:75" ht="106.2" x14ac:dyDescent="0.25">
      <c r="A41" s="677"/>
      <c r="B41" s="40" t="s">
        <v>15</v>
      </c>
      <c r="C41" s="40" t="s">
        <v>16</v>
      </c>
      <c r="D41" s="40" t="s">
        <v>729</v>
      </c>
      <c r="E41" s="40" t="s">
        <v>730</v>
      </c>
      <c r="F41" s="40" t="s">
        <v>731</v>
      </c>
      <c r="G41" s="40" t="s">
        <v>732</v>
      </c>
      <c r="H41" s="40" t="s">
        <v>17</v>
      </c>
      <c r="I41" s="40" t="s">
        <v>733</v>
      </c>
      <c r="J41" s="40" t="s">
        <v>734</v>
      </c>
      <c r="K41" s="40" t="s">
        <v>730</v>
      </c>
      <c r="L41" s="40" t="s">
        <v>741</v>
      </c>
      <c r="M41" s="40" t="s">
        <v>732</v>
      </c>
      <c r="N41" s="40" t="s">
        <v>17</v>
      </c>
      <c r="O41" s="590"/>
      <c r="P41" s="615"/>
      <c r="Q41" s="40" t="s">
        <v>15</v>
      </c>
      <c r="R41" s="40" t="s">
        <v>16</v>
      </c>
      <c r="S41" s="40" t="s">
        <v>729</v>
      </c>
      <c r="T41" s="40" t="s">
        <v>730</v>
      </c>
      <c r="U41" s="40" t="s">
        <v>731</v>
      </c>
      <c r="V41" s="40" t="s">
        <v>732</v>
      </c>
      <c r="W41" s="40" t="s">
        <v>17</v>
      </c>
      <c r="X41" s="40" t="s">
        <v>733</v>
      </c>
      <c r="Y41" s="40" t="s">
        <v>734</v>
      </c>
      <c r="Z41" s="40" t="s">
        <v>730</v>
      </c>
      <c r="AA41" s="40" t="s">
        <v>741</v>
      </c>
      <c r="AB41" s="40" t="s">
        <v>732</v>
      </c>
      <c r="AC41" s="40" t="s">
        <v>17</v>
      </c>
      <c r="AD41" s="590"/>
      <c r="AE41" s="615"/>
      <c r="AF41" s="40" t="s">
        <v>15</v>
      </c>
      <c r="AG41" s="40" t="s">
        <v>16</v>
      </c>
      <c r="AH41" s="40" t="s">
        <v>729</v>
      </c>
      <c r="AI41" s="40" t="s">
        <v>730</v>
      </c>
      <c r="AJ41" s="40" t="s">
        <v>731</v>
      </c>
      <c r="AK41" s="40" t="s">
        <v>732</v>
      </c>
      <c r="AL41" s="40" t="s">
        <v>17</v>
      </c>
      <c r="AM41" s="40" t="s">
        <v>733</v>
      </c>
      <c r="AN41" s="40" t="s">
        <v>734</v>
      </c>
      <c r="AO41" s="40" t="s">
        <v>730</v>
      </c>
      <c r="AP41" s="40" t="s">
        <v>741</v>
      </c>
      <c r="AQ41" s="40" t="s">
        <v>732</v>
      </c>
      <c r="AR41" s="40" t="s">
        <v>17</v>
      </c>
      <c r="AS41" s="590"/>
      <c r="AT41" s="677"/>
      <c r="AU41" s="40" t="s">
        <v>15</v>
      </c>
      <c r="AV41" s="40" t="s">
        <v>16</v>
      </c>
      <c r="AW41" s="40" t="s">
        <v>729</v>
      </c>
      <c r="AX41" s="40" t="s">
        <v>730</v>
      </c>
      <c r="AY41" s="40" t="s">
        <v>731</v>
      </c>
      <c r="AZ41" s="40" t="s">
        <v>732</v>
      </c>
      <c r="BA41" s="40" t="s">
        <v>17</v>
      </c>
      <c r="BB41" s="40" t="s">
        <v>733</v>
      </c>
      <c r="BC41" s="40" t="s">
        <v>734</v>
      </c>
      <c r="BD41" s="40" t="s">
        <v>730</v>
      </c>
      <c r="BE41" s="40" t="s">
        <v>741</v>
      </c>
      <c r="BF41" s="40" t="s">
        <v>732</v>
      </c>
      <c r="BG41" s="54" t="s">
        <v>17</v>
      </c>
      <c r="BH41" s="679"/>
      <c r="BI41" s="622"/>
      <c r="BJ41" s="52" t="s">
        <v>15</v>
      </c>
      <c r="BK41" s="40" t="s">
        <v>16</v>
      </c>
      <c r="BL41" s="40" t="s">
        <v>729</v>
      </c>
      <c r="BM41" s="40" t="s">
        <v>730</v>
      </c>
      <c r="BN41" s="40" t="s">
        <v>731</v>
      </c>
      <c r="BO41" s="40" t="s">
        <v>732</v>
      </c>
      <c r="BP41" s="40" t="s">
        <v>17</v>
      </c>
      <c r="BQ41" s="40" t="s">
        <v>733</v>
      </c>
      <c r="BR41" s="40" t="s">
        <v>734</v>
      </c>
      <c r="BS41" s="40" t="s">
        <v>730</v>
      </c>
      <c r="BT41" s="40" t="s">
        <v>741</v>
      </c>
      <c r="BU41" s="40" t="s">
        <v>732</v>
      </c>
      <c r="BV41" s="40" t="s">
        <v>17</v>
      </c>
      <c r="BW41" s="590"/>
    </row>
    <row r="42" spans="1:75" ht="15.75" customHeight="1" x14ac:dyDescent="0.3">
      <c r="A42" s="677"/>
      <c r="B42" s="59" t="str">
        <f>HOME!$B$15</f>
        <v>ENGLISH</v>
      </c>
      <c r="C42" s="60" t="str">
        <f>'Overall Result'!$D$5</f>
        <v/>
      </c>
      <c r="D42" s="60">
        <f>'Overall Result'!$P$5</f>
        <v>3.3333333333333335</v>
      </c>
      <c r="E42" s="60">
        <f>'Overall Result'!$V$5</f>
        <v>5</v>
      </c>
      <c r="F42" s="60">
        <f>'Overall Result'!$AB$5</f>
        <v>0</v>
      </c>
      <c r="G42" s="60">
        <f>'Overall Result'!$AH$5</f>
        <v>13.333333333333334</v>
      </c>
      <c r="H42" s="60" t="str">
        <f>'Overall Result'!$AP$5</f>
        <v>E</v>
      </c>
      <c r="I42" s="60" t="e">
        <f>#REF!</f>
        <v>#REF!</v>
      </c>
      <c r="J42" s="60" t="e">
        <f>#REF!</f>
        <v>#REF!</v>
      </c>
      <c r="K42" s="60" t="e">
        <f>#REF!</f>
        <v>#REF!</v>
      </c>
      <c r="L42" s="60" t="e">
        <f>#REF!</f>
        <v>#REF!</v>
      </c>
      <c r="M42" s="60" t="e">
        <f>#REF!</f>
        <v>#REF!</v>
      </c>
      <c r="N42" s="94" t="e">
        <f>#REF!</f>
        <v>#REF!</v>
      </c>
      <c r="O42" s="590"/>
      <c r="P42" s="615"/>
      <c r="Q42" s="59" t="str">
        <f>HOME!$B$15</f>
        <v>ENGLISH</v>
      </c>
      <c r="R42" s="94" t="str">
        <f>'Overall Result'!$D$15</f>
        <v/>
      </c>
      <c r="S42" s="94">
        <f>'Overall Result'!$P$15</f>
        <v>3.3333333333333335</v>
      </c>
      <c r="T42" s="94">
        <f>'Overall Result'!$V$15</f>
        <v>5</v>
      </c>
      <c r="U42" s="94">
        <f>'Overall Result'!$AB$15</f>
        <v>0</v>
      </c>
      <c r="V42" s="94">
        <f>'Overall Result'!$AH$15</f>
        <v>13.333333333333334</v>
      </c>
      <c r="W42" s="94" t="str">
        <f>'Overall Result'!$AP$15</f>
        <v>E</v>
      </c>
      <c r="X42" s="94" t="e">
        <f>#REF!</f>
        <v>#REF!</v>
      </c>
      <c r="Y42" s="94" t="e">
        <f>#REF!</f>
        <v>#REF!</v>
      </c>
      <c r="Z42" s="94" t="e">
        <f>#REF!</f>
        <v>#REF!</v>
      </c>
      <c r="AA42" s="94" t="e">
        <f>#REF!</f>
        <v>#REF!</v>
      </c>
      <c r="AB42" s="94" t="e">
        <f>#REF!</f>
        <v>#REF!</v>
      </c>
      <c r="AC42" s="94" t="e">
        <f>#REF!</f>
        <v>#REF!</v>
      </c>
      <c r="AD42" s="590"/>
      <c r="AE42" s="615"/>
      <c r="AF42" s="59" t="str">
        <f>HOME!$B$15</f>
        <v>ENGLISH</v>
      </c>
      <c r="AG42" s="94" t="str">
        <f>'Overall Result'!$D$25</f>
        <v/>
      </c>
      <c r="AH42" s="94">
        <f>'Overall Result'!$P$25</f>
        <v>3.3333333333333335</v>
      </c>
      <c r="AI42" s="94">
        <f>'Overall Result'!$V$25</f>
        <v>5</v>
      </c>
      <c r="AJ42" s="94">
        <f>'Overall Result'!$AB$25</f>
        <v>0</v>
      </c>
      <c r="AK42" s="94">
        <f>'Overall Result'!$AH$25</f>
        <v>13.333333333333334</v>
      </c>
      <c r="AL42" s="94" t="str">
        <f>'Overall Result'!$AP$25</f>
        <v>E</v>
      </c>
      <c r="AM42" s="94" t="e">
        <f>#REF!</f>
        <v>#REF!</v>
      </c>
      <c r="AN42" s="94" t="e">
        <f>#REF!</f>
        <v>#REF!</v>
      </c>
      <c r="AO42" s="94" t="e">
        <f>#REF!</f>
        <v>#REF!</v>
      </c>
      <c r="AP42" s="94" t="e">
        <f>#REF!</f>
        <v>#REF!</v>
      </c>
      <c r="AQ42" s="94" t="e">
        <f>#REF!</f>
        <v>#REF!</v>
      </c>
      <c r="AR42" s="94" t="e">
        <f>#REF!</f>
        <v>#REF!</v>
      </c>
      <c r="AS42" s="590"/>
      <c r="AT42" s="677"/>
      <c r="AU42" s="59" t="str">
        <f>HOME!$B$15</f>
        <v>ENGLISH</v>
      </c>
      <c r="AV42" s="60" t="str">
        <f>'Overall Result'!$D$35</f>
        <v/>
      </c>
      <c r="AW42" s="60">
        <f>'Overall Result'!$P$35</f>
        <v>3.3333333333333335</v>
      </c>
      <c r="AX42" s="60">
        <f>'Overall Result'!$V$35</f>
        <v>5</v>
      </c>
      <c r="AY42" s="60">
        <f>'Overall Result'!$AB$35</f>
        <v>0</v>
      </c>
      <c r="AZ42" s="60">
        <f>'Overall Result'!$AH$35</f>
        <v>13.333333333333334</v>
      </c>
      <c r="BA42" s="60" t="str">
        <f>'Overall Result'!$AP$35</f>
        <v>E</v>
      </c>
      <c r="BB42" s="60" t="e">
        <f>#REF!</f>
        <v>#REF!</v>
      </c>
      <c r="BC42" s="60" t="e">
        <f>#REF!</f>
        <v>#REF!</v>
      </c>
      <c r="BD42" s="60" t="e">
        <f>#REF!</f>
        <v>#REF!</v>
      </c>
      <c r="BE42" s="60" t="e">
        <f>#REF!</f>
        <v>#REF!</v>
      </c>
      <c r="BF42" s="60" t="e">
        <f>#REF!</f>
        <v>#REF!</v>
      </c>
      <c r="BG42" s="95" t="e">
        <f>#REF!</f>
        <v>#REF!</v>
      </c>
      <c r="BH42" s="679"/>
      <c r="BI42" s="622"/>
      <c r="BJ42" s="62" t="str">
        <f>HOME!$B$15</f>
        <v>ENGLISH</v>
      </c>
      <c r="BK42" s="60" t="str">
        <f>'Overall Result'!$D$45</f>
        <v/>
      </c>
      <c r="BL42" s="60" t="str">
        <f>'Overall Result'!$P$45</f>
        <v/>
      </c>
      <c r="BM42" s="60" t="str">
        <f>'Overall Result'!$V$45</f>
        <v/>
      </c>
      <c r="BN42" s="60">
        <f>'Overall Result'!$AB$45</f>
        <v>0</v>
      </c>
      <c r="BO42" s="60">
        <f>'Overall Result'!$AH$45</f>
        <v>0</v>
      </c>
      <c r="BP42" s="60" t="str">
        <f>'Overall Result'!$AP$45</f>
        <v>E</v>
      </c>
      <c r="BQ42" s="60" t="e">
        <f>#REF!</f>
        <v>#REF!</v>
      </c>
      <c r="BR42" s="60" t="e">
        <f>#REF!</f>
        <v>#REF!</v>
      </c>
      <c r="BS42" s="60" t="e">
        <f>#REF!</f>
        <v>#REF!</v>
      </c>
      <c r="BT42" s="60" t="e">
        <f>#REF!</f>
        <v>#REF!</v>
      </c>
      <c r="BU42" s="60" t="e">
        <f>#REF!</f>
        <v>#REF!</v>
      </c>
      <c r="BV42" s="94" t="e">
        <f>#REF!</f>
        <v>#REF!</v>
      </c>
      <c r="BW42" s="590"/>
    </row>
    <row r="43" spans="1:75" ht="15.6" x14ac:dyDescent="0.3">
      <c r="A43" s="677"/>
      <c r="B43" s="59" t="str">
        <f>HOME!$B$16</f>
        <v>HINDI</v>
      </c>
      <c r="C43" s="60" t="str">
        <f>'Overall Result'!$E$5</f>
        <v/>
      </c>
      <c r="D43" s="60">
        <f>'Overall Result'!$Q$5</f>
        <v>3.3333333333333335</v>
      </c>
      <c r="E43" s="60">
        <f>'Overall Result'!$W$5</f>
        <v>5</v>
      </c>
      <c r="F43" s="60">
        <f>'Overall Result'!$AC$5</f>
        <v>0</v>
      </c>
      <c r="G43" s="60">
        <f>'Overall Result'!$AI$5</f>
        <v>13.333333333333334</v>
      </c>
      <c r="H43" s="60" t="str">
        <f>'Overall Result'!$AQ$5</f>
        <v>E</v>
      </c>
      <c r="I43" s="60" t="e">
        <f>#REF!</f>
        <v>#REF!</v>
      </c>
      <c r="J43" s="60" t="e">
        <f>#REF!</f>
        <v>#REF!</v>
      </c>
      <c r="K43" s="60" t="e">
        <f>#REF!</f>
        <v>#REF!</v>
      </c>
      <c r="L43" s="60" t="e">
        <f>#REF!</f>
        <v>#REF!</v>
      </c>
      <c r="M43" s="60" t="e">
        <f>#REF!</f>
        <v>#REF!</v>
      </c>
      <c r="N43" s="94" t="e">
        <f>#REF!</f>
        <v>#REF!</v>
      </c>
      <c r="O43" s="590"/>
      <c r="P43" s="615"/>
      <c r="Q43" s="59" t="str">
        <f>HOME!$B$16</f>
        <v>HINDI</v>
      </c>
      <c r="R43" s="94" t="str">
        <f>'Overall Result'!$E$15</f>
        <v/>
      </c>
      <c r="S43" s="94">
        <f>'Overall Result'!$Q$15</f>
        <v>3.3333333333333335</v>
      </c>
      <c r="T43" s="94">
        <f>'Overall Result'!$W$15</f>
        <v>5</v>
      </c>
      <c r="U43" s="94">
        <f>'Overall Result'!$AC$15</f>
        <v>0</v>
      </c>
      <c r="V43" s="94">
        <f>'Overall Result'!$AI$15</f>
        <v>13.333333333333334</v>
      </c>
      <c r="W43" s="94" t="str">
        <f>'Overall Result'!$AQ$15</f>
        <v>E</v>
      </c>
      <c r="X43" s="94" t="e">
        <f>#REF!</f>
        <v>#REF!</v>
      </c>
      <c r="Y43" s="94" t="e">
        <f>#REF!</f>
        <v>#REF!</v>
      </c>
      <c r="Z43" s="94" t="e">
        <f>#REF!</f>
        <v>#REF!</v>
      </c>
      <c r="AA43" s="94" t="e">
        <f>#REF!</f>
        <v>#REF!</v>
      </c>
      <c r="AB43" s="94" t="e">
        <f>#REF!</f>
        <v>#REF!</v>
      </c>
      <c r="AC43" s="94" t="e">
        <f>#REF!</f>
        <v>#REF!</v>
      </c>
      <c r="AD43" s="590"/>
      <c r="AE43" s="615"/>
      <c r="AF43" s="59" t="str">
        <f>HOME!$B$16</f>
        <v>HINDI</v>
      </c>
      <c r="AG43" s="94" t="str">
        <f>'Overall Result'!$E$25</f>
        <v/>
      </c>
      <c r="AH43" s="94">
        <f>'Overall Result'!$Q$25</f>
        <v>3.3333333333333335</v>
      </c>
      <c r="AI43" s="94">
        <f>'Overall Result'!$W$25</f>
        <v>5</v>
      </c>
      <c r="AJ43" s="94">
        <f>'Overall Result'!$AC$25</f>
        <v>0</v>
      </c>
      <c r="AK43" s="94">
        <f>'Overall Result'!$AI$25</f>
        <v>13.333333333333334</v>
      </c>
      <c r="AL43" s="94" t="str">
        <f>'Overall Result'!$AQ$25</f>
        <v>E</v>
      </c>
      <c r="AM43" s="94" t="e">
        <f>#REF!</f>
        <v>#REF!</v>
      </c>
      <c r="AN43" s="94" t="e">
        <f>#REF!</f>
        <v>#REF!</v>
      </c>
      <c r="AO43" s="94" t="e">
        <f>#REF!</f>
        <v>#REF!</v>
      </c>
      <c r="AP43" s="94" t="e">
        <f>#REF!</f>
        <v>#REF!</v>
      </c>
      <c r="AQ43" s="94" t="e">
        <f>#REF!</f>
        <v>#REF!</v>
      </c>
      <c r="AR43" s="94" t="e">
        <f>#REF!</f>
        <v>#REF!</v>
      </c>
      <c r="AS43" s="590"/>
      <c r="AT43" s="677"/>
      <c r="AU43" s="59" t="str">
        <f>HOME!$B$16</f>
        <v>HINDI</v>
      </c>
      <c r="AV43" s="60" t="str">
        <f>'Overall Result'!$E$38</f>
        <v/>
      </c>
      <c r="AW43" s="60">
        <f>'Overall Result'!$Q$35</f>
        <v>3.3333333333333335</v>
      </c>
      <c r="AX43" s="60">
        <f>'Overall Result'!$W$35</f>
        <v>5</v>
      </c>
      <c r="AY43" s="60">
        <f>'Overall Result'!$AC$35</f>
        <v>0</v>
      </c>
      <c r="AZ43" s="60">
        <f>'Overall Result'!$AI$35</f>
        <v>13.333333333333334</v>
      </c>
      <c r="BA43" s="60" t="str">
        <f>'Overall Result'!$AQ$35</f>
        <v>E</v>
      </c>
      <c r="BB43" s="60" t="e">
        <f>#REF!</f>
        <v>#REF!</v>
      </c>
      <c r="BC43" s="60" t="e">
        <f>#REF!</f>
        <v>#REF!</v>
      </c>
      <c r="BD43" s="60" t="e">
        <f>#REF!</f>
        <v>#REF!</v>
      </c>
      <c r="BE43" s="60" t="e">
        <f>#REF!</f>
        <v>#REF!</v>
      </c>
      <c r="BF43" s="60" t="e">
        <f>#REF!</f>
        <v>#REF!</v>
      </c>
      <c r="BG43" s="95" t="e">
        <f>#REF!</f>
        <v>#REF!</v>
      </c>
      <c r="BH43" s="679"/>
      <c r="BI43" s="622"/>
      <c r="BJ43" s="62" t="str">
        <f>HOME!$B$16</f>
        <v>HINDI</v>
      </c>
      <c r="BK43" s="60" t="str">
        <f>'Overall Result'!$E$45</f>
        <v/>
      </c>
      <c r="BL43" s="60" t="str">
        <f>'Overall Result'!$Q$45</f>
        <v/>
      </c>
      <c r="BM43" s="60" t="str">
        <f>'Overall Result'!$W$45</f>
        <v/>
      </c>
      <c r="BN43" s="60">
        <f>'Overall Result'!$AC$45</f>
        <v>0</v>
      </c>
      <c r="BO43" s="60">
        <f>'Overall Result'!$AI$45</f>
        <v>0</v>
      </c>
      <c r="BP43" s="60" t="str">
        <f>'Overall Result'!$AQ$45</f>
        <v>E</v>
      </c>
      <c r="BQ43" s="60" t="e">
        <f>#REF!</f>
        <v>#REF!</v>
      </c>
      <c r="BR43" s="60" t="e">
        <f>#REF!</f>
        <v>#REF!</v>
      </c>
      <c r="BS43" s="60" t="e">
        <f>#REF!</f>
        <v>#REF!</v>
      </c>
      <c r="BT43" s="60" t="e">
        <f>#REF!</f>
        <v>#REF!</v>
      </c>
      <c r="BU43" s="60" t="e">
        <f>#REF!</f>
        <v>#REF!</v>
      </c>
      <c r="BV43" s="94" t="e">
        <f>#REF!</f>
        <v>#REF!</v>
      </c>
      <c r="BW43" s="590"/>
    </row>
    <row r="44" spans="1:75" ht="15.6" x14ac:dyDescent="0.3">
      <c r="A44" s="677"/>
      <c r="B44" s="59" t="e">
        <f>HOME!#REF!</f>
        <v>#REF!</v>
      </c>
      <c r="C44" s="60" t="str">
        <f>'Overall Result'!$F$5</f>
        <v/>
      </c>
      <c r="D44" s="60">
        <f>'Overall Result'!$R$5</f>
        <v>3.3333333333333335</v>
      </c>
      <c r="E44" s="60">
        <f>'Overall Result'!$X$5</f>
        <v>5</v>
      </c>
      <c r="F44" s="60" t="e">
        <f>'Overall Result'!$AD$5</f>
        <v>#REF!</v>
      </c>
      <c r="G44" s="60" t="e">
        <f>'Overall Result'!$AJ$5</f>
        <v>#REF!</v>
      </c>
      <c r="H44" s="60" t="e">
        <f>'Overall Result'!$AR$5</f>
        <v>#REF!</v>
      </c>
      <c r="I44" s="60" t="e">
        <f>#REF!</f>
        <v>#REF!</v>
      </c>
      <c r="J44" s="60" t="e">
        <f>#REF!</f>
        <v>#REF!</v>
      </c>
      <c r="K44" s="60" t="e">
        <f>#REF!</f>
        <v>#REF!</v>
      </c>
      <c r="L44" s="60" t="e">
        <f>#REF!</f>
        <v>#REF!</v>
      </c>
      <c r="M44" s="60" t="e">
        <f>#REF!</f>
        <v>#REF!</v>
      </c>
      <c r="N44" s="94" t="e">
        <f>#REF!</f>
        <v>#REF!</v>
      </c>
      <c r="O44" s="590"/>
      <c r="P44" s="615"/>
      <c r="Q44" s="59" t="e">
        <f>HOME!#REF!</f>
        <v>#REF!</v>
      </c>
      <c r="R44" s="94" t="str">
        <f>'Overall Result'!$F$15</f>
        <v/>
      </c>
      <c r="S44" s="94">
        <f>'Overall Result'!$R$15</f>
        <v>3.3333333333333335</v>
      </c>
      <c r="T44" s="94">
        <f>'Overall Result'!$X$15</f>
        <v>5</v>
      </c>
      <c r="U44" s="94" t="e">
        <f>'Overall Result'!$AD$15</f>
        <v>#REF!</v>
      </c>
      <c r="V44" s="94" t="e">
        <f>'Overall Result'!$AJ$15</f>
        <v>#REF!</v>
      </c>
      <c r="W44" s="94" t="e">
        <f>'Overall Result'!$AR$15</f>
        <v>#REF!</v>
      </c>
      <c r="X44" s="94" t="e">
        <f>#REF!</f>
        <v>#REF!</v>
      </c>
      <c r="Y44" s="94" t="e">
        <f>#REF!</f>
        <v>#REF!</v>
      </c>
      <c r="Z44" s="94" t="e">
        <f>#REF!</f>
        <v>#REF!</v>
      </c>
      <c r="AA44" s="94" t="e">
        <f>#REF!</f>
        <v>#REF!</v>
      </c>
      <c r="AB44" s="94" t="e">
        <f>#REF!</f>
        <v>#REF!</v>
      </c>
      <c r="AC44" s="94" t="e">
        <f>#REF!</f>
        <v>#REF!</v>
      </c>
      <c r="AD44" s="590"/>
      <c r="AE44" s="615"/>
      <c r="AF44" s="59" t="e">
        <f>HOME!#REF!</f>
        <v>#REF!</v>
      </c>
      <c r="AG44" s="94" t="str">
        <f>'Overall Result'!$F$25</f>
        <v/>
      </c>
      <c r="AH44" s="94">
        <f>'Overall Result'!$R$25</f>
        <v>3.3333333333333335</v>
      </c>
      <c r="AI44" s="94">
        <f>'Overall Result'!$X$25</f>
        <v>5</v>
      </c>
      <c r="AJ44" s="94" t="e">
        <f>'Overall Result'!$AD$25</f>
        <v>#REF!</v>
      </c>
      <c r="AK44" s="94" t="e">
        <f>'Overall Result'!$AJ$25</f>
        <v>#REF!</v>
      </c>
      <c r="AL44" s="94" t="e">
        <f>'Overall Result'!$AR$25</f>
        <v>#REF!</v>
      </c>
      <c r="AM44" s="94" t="e">
        <f>#REF!</f>
        <v>#REF!</v>
      </c>
      <c r="AN44" s="94" t="e">
        <f>#REF!</f>
        <v>#REF!</v>
      </c>
      <c r="AO44" s="94" t="e">
        <f>#REF!</f>
        <v>#REF!</v>
      </c>
      <c r="AP44" s="94" t="e">
        <f>#REF!</f>
        <v>#REF!</v>
      </c>
      <c r="AQ44" s="94" t="e">
        <f>#REF!</f>
        <v>#REF!</v>
      </c>
      <c r="AR44" s="94" t="e">
        <f>#REF!</f>
        <v>#REF!</v>
      </c>
      <c r="AS44" s="590"/>
      <c r="AT44" s="677"/>
      <c r="AU44" s="59" t="e">
        <f>HOME!#REF!</f>
        <v>#REF!</v>
      </c>
      <c r="AV44" s="60" t="str">
        <f>'Overall Result'!$F$35</f>
        <v/>
      </c>
      <c r="AW44" s="60">
        <f>'Overall Result'!$R$35</f>
        <v>3.3333333333333335</v>
      </c>
      <c r="AX44" s="60">
        <f>'Overall Result'!$X$35</f>
        <v>5</v>
      </c>
      <c r="AY44" s="60" t="e">
        <f>'Overall Result'!$AD$35</f>
        <v>#REF!</v>
      </c>
      <c r="AZ44" s="60" t="e">
        <f>'Overall Result'!$AJ$35</f>
        <v>#REF!</v>
      </c>
      <c r="BA44" s="60" t="e">
        <f>'Overall Result'!$AR$35</f>
        <v>#REF!</v>
      </c>
      <c r="BB44" s="60" t="e">
        <f>#REF!</f>
        <v>#REF!</v>
      </c>
      <c r="BC44" s="60" t="e">
        <f>#REF!</f>
        <v>#REF!</v>
      </c>
      <c r="BD44" s="60" t="e">
        <f>#REF!</f>
        <v>#REF!</v>
      </c>
      <c r="BE44" s="60" t="e">
        <f>#REF!</f>
        <v>#REF!</v>
      </c>
      <c r="BF44" s="60" t="e">
        <f>#REF!</f>
        <v>#REF!</v>
      </c>
      <c r="BG44" s="95" t="e">
        <f>#REF!</f>
        <v>#REF!</v>
      </c>
      <c r="BH44" s="679"/>
      <c r="BI44" s="622"/>
      <c r="BJ44" s="62" t="e">
        <f>HOME!#REF!</f>
        <v>#REF!</v>
      </c>
      <c r="BK44" s="60" t="str">
        <f>'Overall Result'!$F$45</f>
        <v/>
      </c>
      <c r="BL44" s="60" t="str">
        <f>'Overall Result'!$R$45</f>
        <v/>
      </c>
      <c r="BM44" s="60" t="str">
        <f>'Overall Result'!$X$45</f>
        <v/>
      </c>
      <c r="BN44" s="60" t="e">
        <f>'Overall Result'!$AD$45</f>
        <v>#REF!</v>
      </c>
      <c r="BO44" s="60" t="e">
        <f>'Overall Result'!$AJ$45</f>
        <v>#REF!</v>
      </c>
      <c r="BP44" s="60" t="e">
        <f>'Overall Result'!$AR$45</f>
        <v>#REF!</v>
      </c>
      <c r="BQ44" s="60" t="e">
        <f>#REF!</f>
        <v>#REF!</v>
      </c>
      <c r="BR44" s="60" t="e">
        <f>#REF!</f>
        <v>#REF!</v>
      </c>
      <c r="BS44" s="60" t="e">
        <f>#REF!</f>
        <v>#REF!</v>
      </c>
      <c r="BT44" s="60" t="e">
        <f>#REF!</f>
        <v>#REF!</v>
      </c>
      <c r="BU44" s="60" t="e">
        <f>#REF!</f>
        <v>#REF!</v>
      </c>
      <c r="BV44" s="94" t="e">
        <f>#REF!</f>
        <v>#REF!</v>
      </c>
      <c r="BW44" s="590"/>
    </row>
    <row r="45" spans="1:75" ht="15.6" x14ac:dyDescent="0.3">
      <c r="A45" s="677"/>
      <c r="B45" s="59" t="str">
        <f>HOME!$B$17</f>
        <v>MATHS</v>
      </c>
      <c r="C45" s="60" t="str">
        <f>'Overall Result'!$G$5</f>
        <v/>
      </c>
      <c r="D45" s="60">
        <f>'Overall Result'!$S$5</f>
        <v>3.3333333333333335</v>
      </c>
      <c r="E45" s="60">
        <f>'Overall Result'!$Y$5</f>
        <v>5</v>
      </c>
      <c r="F45" s="60">
        <f>'Overall Result'!$AE$5</f>
        <v>0</v>
      </c>
      <c r="G45" s="60">
        <f>'Overall Result'!$AK$5</f>
        <v>13.333333333333334</v>
      </c>
      <c r="H45" s="60" t="str">
        <f>'Overall Result'!$AS$5</f>
        <v>E</v>
      </c>
      <c r="I45" s="60" t="e">
        <f>#REF!</f>
        <v>#REF!</v>
      </c>
      <c r="J45" s="60" t="e">
        <f>#REF!</f>
        <v>#REF!</v>
      </c>
      <c r="K45" s="60" t="e">
        <f>#REF!</f>
        <v>#REF!</v>
      </c>
      <c r="L45" s="60" t="e">
        <f>#REF!</f>
        <v>#REF!</v>
      </c>
      <c r="M45" s="60" t="e">
        <f>#REF!</f>
        <v>#REF!</v>
      </c>
      <c r="N45" s="94" t="e">
        <f>#REF!</f>
        <v>#REF!</v>
      </c>
      <c r="O45" s="590"/>
      <c r="P45" s="615"/>
      <c r="Q45" s="59" t="str">
        <f>HOME!$B$17</f>
        <v>MATHS</v>
      </c>
      <c r="R45" s="94" t="str">
        <f>'Overall Result'!$G$15</f>
        <v/>
      </c>
      <c r="S45" s="94">
        <f>'Overall Result'!$S$15</f>
        <v>3.3333333333333335</v>
      </c>
      <c r="T45" s="94">
        <f>'Overall Result'!$Y$15</f>
        <v>5</v>
      </c>
      <c r="U45" s="94">
        <f>'Overall Result'!$AE$15</f>
        <v>0</v>
      </c>
      <c r="V45" s="94">
        <f>'Overall Result'!$AK$15</f>
        <v>13.333333333333334</v>
      </c>
      <c r="W45" s="94" t="str">
        <f>'Overall Result'!$AS$15</f>
        <v>E</v>
      </c>
      <c r="X45" s="94" t="e">
        <f>#REF!</f>
        <v>#REF!</v>
      </c>
      <c r="Y45" s="94" t="e">
        <f>#REF!</f>
        <v>#REF!</v>
      </c>
      <c r="Z45" s="94" t="e">
        <f>#REF!</f>
        <v>#REF!</v>
      </c>
      <c r="AA45" s="94" t="e">
        <f>#REF!</f>
        <v>#REF!</v>
      </c>
      <c r="AB45" s="94" t="e">
        <f>#REF!</f>
        <v>#REF!</v>
      </c>
      <c r="AC45" s="94" t="e">
        <f>#REF!</f>
        <v>#REF!</v>
      </c>
      <c r="AD45" s="590"/>
      <c r="AE45" s="615"/>
      <c r="AF45" s="59" t="str">
        <f>HOME!$B$17</f>
        <v>MATHS</v>
      </c>
      <c r="AG45" s="94" t="str">
        <f>'Overall Result'!$G25</f>
        <v/>
      </c>
      <c r="AH45" s="94">
        <f>'Overall Result'!$S$25</f>
        <v>3.3333333333333335</v>
      </c>
      <c r="AI45" s="94">
        <f>'Overall Result'!$Y$25</f>
        <v>5</v>
      </c>
      <c r="AJ45" s="94">
        <f>'Overall Result'!$AE$25</f>
        <v>0</v>
      </c>
      <c r="AK45" s="94">
        <f>'Overall Result'!$AK$25</f>
        <v>13.333333333333334</v>
      </c>
      <c r="AL45" s="94" t="str">
        <f>'Overall Result'!$AS$25</f>
        <v>E</v>
      </c>
      <c r="AM45" s="94" t="e">
        <f>#REF!</f>
        <v>#REF!</v>
      </c>
      <c r="AN45" s="94" t="e">
        <f>#REF!</f>
        <v>#REF!</v>
      </c>
      <c r="AO45" s="94" t="e">
        <f>#REF!</f>
        <v>#REF!</v>
      </c>
      <c r="AP45" s="94" t="e">
        <f>#REF!</f>
        <v>#REF!</v>
      </c>
      <c r="AQ45" s="94" t="e">
        <f>#REF!</f>
        <v>#REF!</v>
      </c>
      <c r="AR45" s="94" t="e">
        <f>#REF!</f>
        <v>#REF!</v>
      </c>
      <c r="AS45" s="590"/>
      <c r="AT45" s="677"/>
      <c r="AU45" s="59" t="str">
        <f>HOME!$B$17</f>
        <v>MATHS</v>
      </c>
      <c r="AV45" s="60" t="str">
        <f>'Overall Result'!$G35</f>
        <v/>
      </c>
      <c r="AW45" s="60">
        <f>'Overall Result'!$S$35</f>
        <v>3.3333333333333335</v>
      </c>
      <c r="AX45" s="60">
        <f>'Overall Result'!$Y$35</f>
        <v>5</v>
      </c>
      <c r="AY45" s="60">
        <f>'Overall Result'!$AE$35</f>
        <v>0</v>
      </c>
      <c r="AZ45" s="60">
        <f>'Overall Result'!$AK$35</f>
        <v>13.333333333333334</v>
      </c>
      <c r="BA45" s="60" t="str">
        <f>'Overall Result'!$AS$35</f>
        <v>E</v>
      </c>
      <c r="BB45" s="60" t="e">
        <f>#REF!</f>
        <v>#REF!</v>
      </c>
      <c r="BC45" s="60" t="e">
        <f>#REF!</f>
        <v>#REF!</v>
      </c>
      <c r="BD45" s="60" t="e">
        <f>#REF!</f>
        <v>#REF!</v>
      </c>
      <c r="BE45" s="60" t="e">
        <f>#REF!</f>
        <v>#REF!</v>
      </c>
      <c r="BF45" s="60" t="e">
        <f>#REF!</f>
        <v>#REF!</v>
      </c>
      <c r="BG45" s="95" t="e">
        <f>#REF!</f>
        <v>#REF!</v>
      </c>
      <c r="BH45" s="679"/>
      <c r="BI45" s="622"/>
      <c r="BJ45" s="62" t="str">
        <f>HOME!$B$17</f>
        <v>MATHS</v>
      </c>
      <c r="BK45" s="60" t="str">
        <f>'Overall Result'!$G$45</f>
        <v/>
      </c>
      <c r="BL45" s="60" t="str">
        <f>'Overall Result'!$S$45</f>
        <v/>
      </c>
      <c r="BM45" s="60" t="str">
        <f>'Overall Result'!$Y$45</f>
        <v/>
      </c>
      <c r="BN45" s="60">
        <f>'Overall Result'!$AE$45</f>
        <v>0</v>
      </c>
      <c r="BO45" s="60">
        <f>'Overall Result'!$AK$45</f>
        <v>0</v>
      </c>
      <c r="BP45" s="60" t="str">
        <f>'Overall Result'!$AS$45</f>
        <v>E</v>
      </c>
      <c r="BQ45" s="60" t="e">
        <f>#REF!</f>
        <v>#REF!</v>
      </c>
      <c r="BR45" s="60" t="e">
        <f>#REF!</f>
        <v>#REF!</v>
      </c>
      <c r="BS45" s="60" t="e">
        <f>#REF!</f>
        <v>#REF!</v>
      </c>
      <c r="BT45" s="60" t="e">
        <f>#REF!</f>
        <v>#REF!</v>
      </c>
      <c r="BU45" s="60" t="e">
        <f>#REF!</f>
        <v>#REF!</v>
      </c>
      <c r="BV45" s="94" t="e">
        <f>#REF!</f>
        <v>#REF!</v>
      </c>
      <c r="BW45" s="590"/>
    </row>
    <row r="46" spans="1:75" ht="15.6" x14ac:dyDescent="0.3">
      <c r="A46" s="677"/>
      <c r="B46" s="59" t="str">
        <f>HOME!$B$18</f>
        <v>SCIENCE</v>
      </c>
      <c r="C46" s="60" t="str">
        <f>'Overall Result'!$H$5</f>
        <v/>
      </c>
      <c r="D46" s="60">
        <f>'Overall Result'!$T$5</f>
        <v>3.3333333333333335</v>
      </c>
      <c r="E46" s="60">
        <f>'Overall Result'!$Z$5</f>
        <v>5</v>
      </c>
      <c r="F46" s="60">
        <f>'Overall Result'!$AF$5</f>
        <v>0</v>
      </c>
      <c r="G46" s="60">
        <f>'Overall Result'!$AL$5</f>
        <v>13.333333333333334</v>
      </c>
      <c r="H46" s="60" t="str">
        <f>'Overall Result'!$AT$5</f>
        <v>E</v>
      </c>
      <c r="I46" s="60" t="e">
        <f>#REF!</f>
        <v>#REF!</v>
      </c>
      <c r="J46" s="60" t="e">
        <f>#REF!</f>
        <v>#REF!</v>
      </c>
      <c r="K46" s="60" t="e">
        <f>#REF!</f>
        <v>#REF!</v>
      </c>
      <c r="L46" s="60" t="e">
        <f>#REF!</f>
        <v>#REF!</v>
      </c>
      <c r="M46" s="60" t="e">
        <f>#REF!</f>
        <v>#REF!</v>
      </c>
      <c r="N46" s="94" t="e">
        <f>#REF!</f>
        <v>#REF!</v>
      </c>
      <c r="O46" s="590"/>
      <c r="P46" s="615"/>
      <c r="Q46" s="59" t="str">
        <f>HOME!$B$18</f>
        <v>SCIENCE</v>
      </c>
      <c r="R46" s="94" t="str">
        <f>'Overall Result'!$H$15</f>
        <v/>
      </c>
      <c r="S46" s="94">
        <f>'Overall Result'!$T$15</f>
        <v>3.3333333333333335</v>
      </c>
      <c r="T46" s="94">
        <f>'Overall Result'!$Z$15</f>
        <v>5</v>
      </c>
      <c r="U46" s="94">
        <f>'Overall Result'!$AF$15</f>
        <v>0</v>
      </c>
      <c r="V46" s="94">
        <f>'Overall Result'!$AL$15</f>
        <v>13.333333333333334</v>
      </c>
      <c r="W46" s="94" t="str">
        <f>'Overall Result'!$AT$15</f>
        <v>E</v>
      </c>
      <c r="X46" s="94" t="e">
        <f>#REF!</f>
        <v>#REF!</v>
      </c>
      <c r="Y46" s="94" t="e">
        <f>#REF!</f>
        <v>#REF!</v>
      </c>
      <c r="Z46" s="94" t="e">
        <f>#REF!</f>
        <v>#REF!</v>
      </c>
      <c r="AA46" s="94" t="e">
        <f>#REF!</f>
        <v>#REF!</v>
      </c>
      <c r="AB46" s="94" t="e">
        <f>#REF!</f>
        <v>#REF!</v>
      </c>
      <c r="AC46" s="94" t="e">
        <f>#REF!</f>
        <v>#REF!</v>
      </c>
      <c r="AD46" s="590"/>
      <c r="AE46" s="615"/>
      <c r="AF46" s="59" t="str">
        <f>HOME!$B$18</f>
        <v>SCIENCE</v>
      </c>
      <c r="AG46" s="94" t="str">
        <f>'Overall Result'!$H$25</f>
        <v/>
      </c>
      <c r="AH46" s="94">
        <f>'Overall Result'!$T$25</f>
        <v>3.3333333333333335</v>
      </c>
      <c r="AI46" s="94">
        <f>'Overall Result'!$Z$25</f>
        <v>5</v>
      </c>
      <c r="AJ46" s="94">
        <f>'Overall Result'!$AF$25</f>
        <v>0</v>
      </c>
      <c r="AK46" s="94">
        <f>'Overall Result'!$AL$25</f>
        <v>13.333333333333334</v>
      </c>
      <c r="AL46" s="94" t="str">
        <f>'Overall Result'!$AT$25</f>
        <v>E</v>
      </c>
      <c r="AM46" s="94" t="e">
        <f>#REF!</f>
        <v>#REF!</v>
      </c>
      <c r="AN46" s="94" t="e">
        <f>#REF!</f>
        <v>#REF!</v>
      </c>
      <c r="AO46" s="94" t="e">
        <f>#REF!</f>
        <v>#REF!</v>
      </c>
      <c r="AP46" s="94" t="e">
        <f>#REF!</f>
        <v>#REF!</v>
      </c>
      <c r="AQ46" s="94" t="e">
        <f>#REF!</f>
        <v>#REF!</v>
      </c>
      <c r="AR46" s="94" t="e">
        <f>#REF!</f>
        <v>#REF!</v>
      </c>
      <c r="AS46" s="590"/>
      <c r="AT46" s="677"/>
      <c r="AU46" s="59" t="str">
        <f>HOME!$B$18</f>
        <v>SCIENCE</v>
      </c>
      <c r="AV46" s="60" t="str">
        <f>'Overall Result'!$H$35</f>
        <v/>
      </c>
      <c r="AW46" s="60">
        <f>'Overall Result'!$T$35</f>
        <v>3.3333333333333335</v>
      </c>
      <c r="AX46" s="60">
        <f>'Overall Result'!$Z$35</f>
        <v>5</v>
      </c>
      <c r="AY46" s="60">
        <f>'Overall Result'!$AF$35</f>
        <v>0</v>
      </c>
      <c r="AZ46" s="60">
        <f>'Overall Result'!$AL$35</f>
        <v>13.333333333333334</v>
      </c>
      <c r="BA46" s="60" t="str">
        <f>'Overall Result'!$AT$35</f>
        <v>E</v>
      </c>
      <c r="BB46" s="60" t="e">
        <f>#REF!</f>
        <v>#REF!</v>
      </c>
      <c r="BC46" s="60" t="e">
        <f>#REF!</f>
        <v>#REF!</v>
      </c>
      <c r="BD46" s="60" t="e">
        <f>#REF!</f>
        <v>#REF!</v>
      </c>
      <c r="BE46" s="60" t="e">
        <f>#REF!</f>
        <v>#REF!</v>
      </c>
      <c r="BF46" s="60" t="e">
        <f>#REF!</f>
        <v>#REF!</v>
      </c>
      <c r="BG46" s="95" t="e">
        <f>#REF!</f>
        <v>#REF!</v>
      </c>
      <c r="BH46" s="679"/>
      <c r="BI46" s="622"/>
      <c r="BJ46" s="62" t="str">
        <f>HOME!$B$18</f>
        <v>SCIENCE</v>
      </c>
      <c r="BK46" s="60" t="str">
        <f>'Overall Result'!$H$45</f>
        <v/>
      </c>
      <c r="BL46" s="60" t="str">
        <f>'Overall Result'!$T$45</f>
        <v/>
      </c>
      <c r="BM46" s="60" t="str">
        <f>'Overall Result'!$Z$45</f>
        <v/>
      </c>
      <c r="BN46" s="60">
        <f>'Overall Result'!$AF$45</f>
        <v>0</v>
      </c>
      <c r="BO46" s="60">
        <f>'Overall Result'!$AL$45</f>
        <v>0</v>
      </c>
      <c r="BP46" s="60" t="str">
        <f>'Overall Result'!$AT$45</f>
        <v>E</v>
      </c>
      <c r="BQ46" s="60" t="e">
        <f>#REF!</f>
        <v>#REF!</v>
      </c>
      <c r="BR46" s="60" t="e">
        <f>#REF!</f>
        <v>#REF!</v>
      </c>
      <c r="BS46" s="60" t="e">
        <f>#REF!</f>
        <v>#REF!</v>
      </c>
      <c r="BT46" s="60" t="e">
        <f>#REF!</f>
        <v>#REF!</v>
      </c>
      <c r="BU46" s="60" t="e">
        <f>#REF!</f>
        <v>#REF!</v>
      </c>
      <c r="BV46" s="94" t="e">
        <f>#REF!</f>
        <v>#REF!</v>
      </c>
      <c r="BW46" s="590"/>
    </row>
    <row r="47" spans="1:75" ht="16.2" thickBot="1" x14ac:dyDescent="0.35">
      <c r="A47" s="677"/>
      <c r="B47" s="63" t="str">
        <f>HOME!$B$19</f>
        <v>Social Studies</v>
      </c>
      <c r="C47" s="64" t="str">
        <f>'Overall Result'!$I$5</f>
        <v/>
      </c>
      <c r="D47" s="64">
        <f>'Overall Result'!$U$5</f>
        <v>3.3333333333333335</v>
      </c>
      <c r="E47" s="64">
        <f>'Overall Result'!$AA$5</f>
        <v>5</v>
      </c>
      <c r="F47" s="64">
        <f>'Overall Result'!$AG$5</f>
        <v>0</v>
      </c>
      <c r="G47" s="64">
        <f>'Overall Result'!$AM$5</f>
        <v>13.333333333333334</v>
      </c>
      <c r="H47" s="64" t="str">
        <f>'Overall Result'!$AU$5</f>
        <v>E</v>
      </c>
      <c r="I47" s="64" t="e">
        <f>#REF!</f>
        <v>#REF!</v>
      </c>
      <c r="J47" s="64" t="e">
        <f>#REF!</f>
        <v>#REF!</v>
      </c>
      <c r="K47" s="64" t="e">
        <f>#REF!</f>
        <v>#REF!</v>
      </c>
      <c r="L47" s="64" t="e">
        <f>#REF!</f>
        <v>#REF!</v>
      </c>
      <c r="M47" s="64" t="e">
        <f>#REF!</f>
        <v>#REF!</v>
      </c>
      <c r="N47" s="64" t="e">
        <f>#REF!</f>
        <v>#REF!</v>
      </c>
      <c r="O47" s="590"/>
      <c r="P47" s="615"/>
      <c r="Q47" s="63" t="str">
        <f>HOME!$B$19</f>
        <v>Social Studies</v>
      </c>
      <c r="R47" s="64" t="str">
        <f>'Overall Result'!$I$15</f>
        <v/>
      </c>
      <c r="S47" s="64">
        <f>'Overall Result'!$U$15</f>
        <v>3.3333333333333335</v>
      </c>
      <c r="T47" s="64">
        <f>'Overall Result'!$AA$15</f>
        <v>5</v>
      </c>
      <c r="U47" s="64">
        <f>'Overall Result'!$AG$15</f>
        <v>0</v>
      </c>
      <c r="V47" s="64">
        <f>'Overall Result'!$AM$15</f>
        <v>13.333333333333334</v>
      </c>
      <c r="W47" s="64" t="str">
        <f>'Overall Result'!$AU$15</f>
        <v>E</v>
      </c>
      <c r="X47" s="64" t="e">
        <f>#REF!</f>
        <v>#REF!</v>
      </c>
      <c r="Y47" s="64" t="e">
        <f>#REF!</f>
        <v>#REF!</v>
      </c>
      <c r="Z47" s="64" t="e">
        <f>#REF!</f>
        <v>#REF!</v>
      </c>
      <c r="AA47" s="64" t="e">
        <f>#REF!</f>
        <v>#REF!</v>
      </c>
      <c r="AB47" s="64" t="e">
        <f>#REF!</f>
        <v>#REF!</v>
      </c>
      <c r="AC47" s="64" t="e">
        <f>#REF!</f>
        <v>#REF!</v>
      </c>
      <c r="AD47" s="590"/>
      <c r="AE47" s="615"/>
      <c r="AF47" s="63" t="str">
        <f>HOME!$B$19</f>
        <v>Social Studies</v>
      </c>
      <c r="AG47" s="64" t="str">
        <f>'Overall Result'!$I$25</f>
        <v/>
      </c>
      <c r="AH47" s="64">
        <f>'Overall Result'!$U$25</f>
        <v>3.3333333333333335</v>
      </c>
      <c r="AI47" s="64">
        <f>'Overall Result'!$AA$25</f>
        <v>5</v>
      </c>
      <c r="AJ47" s="64">
        <f>'Overall Result'!$AG$25</f>
        <v>0</v>
      </c>
      <c r="AK47" s="64">
        <f>'Overall Result'!$AM$25</f>
        <v>13.333333333333334</v>
      </c>
      <c r="AL47" s="64" t="str">
        <f>'Overall Result'!$AU$25</f>
        <v>E</v>
      </c>
      <c r="AM47" s="64" t="e">
        <f>#REF!</f>
        <v>#REF!</v>
      </c>
      <c r="AN47" s="64" t="e">
        <f>#REF!</f>
        <v>#REF!</v>
      </c>
      <c r="AO47" s="64" t="e">
        <f>#REF!</f>
        <v>#REF!</v>
      </c>
      <c r="AP47" s="64" t="e">
        <f>#REF!</f>
        <v>#REF!</v>
      </c>
      <c r="AQ47" s="64" t="e">
        <f>#REF!</f>
        <v>#REF!</v>
      </c>
      <c r="AR47" s="64" t="e">
        <f>#REF!</f>
        <v>#REF!</v>
      </c>
      <c r="AS47" s="590"/>
      <c r="AT47" s="677"/>
      <c r="AU47" s="63" t="str">
        <f>HOME!$B$19</f>
        <v>Social Studies</v>
      </c>
      <c r="AV47" s="64" t="str">
        <f>'Overall Result'!$I$35</f>
        <v/>
      </c>
      <c r="AW47" s="64">
        <f>'Overall Result'!$U$35</f>
        <v>3.3333333333333335</v>
      </c>
      <c r="AX47" s="64">
        <f>'Overall Result'!$AA$35</f>
        <v>5</v>
      </c>
      <c r="AY47" s="64">
        <f>'Overall Result'!$AG$35</f>
        <v>0</v>
      </c>
      <c r="AZ47" s="64">
        <f>'Overall Result'!$AM$35</f>
        <v>13.333333333333334</v>
      </c>
      <c r="BA47" s="64" t="str">
        <f>'Overall Result'!$AU$35</f>
        <v>E</v>
      </c>
      <c r="BB47" s="64" t="e">
        <f>#REF!</f>
        <v>#REF!</v>
      </c>
      <c r="BC47" s="64" t="e">
        <f>#REF!</f>
        <v>#REF!</v>
      </c>
      <c r="BD47" s="64" t="e">
        <f>#REF!</f>
        <v>#REF!</v>
      </c>
      <c r="BE47" s="64" t="e">
        <f>#REF!</f>
        <v>#REF!</v>
      </c>
      <c r="BF47" s="64" t="e">
        <f>#REF!</f>
        <v>#REF!</v>
      </c>
      <c r="BG47" s="65" t="e">
        <f>#REF!</f>
        <v>#REF!</v>
      </c>
      <c r="BH47" s="679"/>
      <c r="BI47" s="622"/>
      <c r="BJ47" s="66" t="str">
        <f>HOME!$B$19</f>
        <v>Social Studies</v>
      </c>
      <c r="BK47" s="64" t="str">
        <f>'Overall Result'!$I$45</f>
        <v/>
      </c>
      <c r="BL47" s="64" t="str">
        <f>'Overall Result'!$U$45</f>
        <v/>
      </c>
      <c r="BM47" s="64" t="str">
        <f>'Overall Result'!$AA$45</f>
        <v/>
      </c>
      <c r="BN47" s="64">
        <f>'Overall Result'!$AG$45</f>
        <v>0</v>
      </c>
      <c r="BO47" s="64">
        <f>'Overall Result'!$AM$45</f>
        <v>0</v>
      </c>
      <c r="BP47" s="64" t="str">
        <f>'Overall Result'!$AU$45</f>
        <v>E</v>
      </c>
      <c r="BQ47" s="64" t="e">
        <f>#REF!</f>
        <v>#REF!</v>
      </c>
      <c r="BR47" s="64" t="e">
        <f>#REF!</f>
        <v>#REF!</v>
      </c>
      <c r="BS47" s="64" t="e">
        <f>#REF!</f>
        <v>#REF!</v>
      </c>
      <c r="BT47" s="64" t="e">
        <f>#REF!</f>
        <v>#REF!</v>
      </c>
      <c r="BU47" s="64" t="e">
        <f>#REF!</f>
        <v>#REF!</v>
      </c>
      <c r="BV47" s="64" t="e">
        <f>#REF!</f>
        <v>#REF!</v>
      </c>
      <c r="BW47" s="590"/>
    </row>
    <row r="48" spans="1:75" ht="15" thickTop="1" thickBot="1" x14ac:dyDescent="0.3">
      <c r="A48" s="677"/>
      <c r="B48" s="616"/>
      <c r="C48" s="617"/>
      <c r="D48" s="617"/>
      <c r="E48" s="617"/>
      <c r="F48" s="617"/>
      <c r="G48" s="617"/>
      <c r="H48" s="617"/>
      <c r="I48" s="617"/>
      <c r="J48" s="617"/>
      <c r="K48" s="617"/>
      <c r="L48" s="617"/>
      <c r="M48" s="617"/>
      <c r="N48" s="618"/>
      <c r="O48" s="590"/>
      <c r="P48" s="615"/>
      <c r="Q48" s="616"/>
      <c r="R48" s="617"/>
      <c r="S48" s="617"/>
      <c r="T48" s="617"/>
      <c r="U48" s="617"/>
      <c r="V48" s="617"/>
      <c r="W48" s="617"/>
      <c r="X48" s="617"/>
      <c r="Y48" s="617"/>
      <c r="Z48" s="617"/>
      <c r="AA48" s="617"/>
      <c r="AB48" s="617"/>
      <c r="AC48" s="618"/>
      <c r="AD48" s="590"/>
      <c r="AE48" s="615"/>
      <c r="AF48" s="616"/>
      <c r="AG48" s="617"/>
      <c r="AH48" s="617"/>
      <c r="AI48" s="617"/>
      <c r="AJ48" s="617"/>
      <c r="AK48" s="617"/>
      <c r="AL48" s="617"/>
      <c r="AM48" s="617"/>
      <c r="AN48" s="617"/>
      <c r="AO48" s="617"/>
      <c r="AP48" s="617"/>
      <c r="AQ48" s="617"/>
      <c r="AR48" s="618"/>
      <c r="AS48" s="590"/>
      <c r="AT48" s="677"/>
      <c r="AU48" s="616"/>
      <c r="AV48" s="617"/>
      <c r="AW48" s="617"/>
      <c r="AX48" s="617"/>
      <c r="AY48" s="617"/>
      <c r="AZ48" s="617"/>
      <c r="BA48" s="617"/>
      <c r="BB48" s="617"/>
      <c r="BC48" s="617"/>
      <c r="BD48" s="617"/>
      <c r="BE48" s="617"/>
      <c r="BF48" s="617"/>
      <c r="BG48" s="618"/>
      <c r="BH48" s="679"/>
      <c r="BI48" s="622"/>
      <c r="BJ48" s="616"/>
      <c r="BK48" s="617"/>
      <c r="BL48" s="617"/>
      <c r="BM48" s="617"/>
      <c r="BN48" s="617"/>
      <c r="BO48" s="617"/>
      <c r="BP48" s="617"/>
      <c r="BQ48" s="617"/>
      <c r="BR48" s="617"/>
      <c r="BS48" s="617"/>
      <c r="BT48" s="617"/>
      <c r="BU48" s="617"/>
      <c r="BV48" s="618"/>
      <c r="BW48" s="590"/>
    </row>
    <row r="49" spans="1:75" ht="16.8" thickTop="1" thickBot="1" x14ac:dyDescent="0.35">
      <c r="A49" s="677"/>
      <c r="B49" s="42" t="s">
        <v>19</v>
      </c>
      <c r="C49" s="619" t="s">
        <v>735</v>
      </c>
      <c r="D49" s="620"/>
      <c r="E49" s="620"/>
      <c r="F49" s="620"/>
      <c r="G49" s="621"/>
      <c r="H49" s="619" t="s">
        <v>736</v>
      </c>
      <c r="I49" s="620"/>
      <c r="J49" s="620"/>
      <c r="K49" s="620"/>
      <c r="L49" s="620"/>
      <c r="M49" s="620"/>
      <c r="N49" s="621"/>
      <c r="O49" s="590"/>
      <c r="P49" s="615"/>
      <c r="Q49" s="42" t="s">
        <v>19</v>
      </c>
      <c r="R49" s="619" t="s">
        <v>735</v>
      </c>
      <c r="S49" s="620"/>
      <c r="T49" s="620"/>
      <c r="U49" s="620"/>
      <c r="V49" s="621"/>
      <c r="W49" s="619" t="s">
        <v>736</v>
      </c>
      <c r="X49" s="620"/>
      <c r="Y49" s="620"/>
      <c r="Z49" s="620"/>
      <c r="AA49" s="620"/>
      <c r="AB49" s="620"/>
      <c r="AC49" s="621"/>
      <c r="AD49" s="590"/>
      <c r="AE49" s="615"/>
      <c r="AF49" s="42" t="s">
        <v>19</v>
      </c>
      <c r="AG49" s="619" t="s">
        <v>735</v>
      </c>
      <c r="AH49" s="620"/>
      <c r="AI49" s="620"/>
      <c r="AJ49" s="620"/>
      <c r="AK49" s="621"/>
      <c r="AL49" s="619" t="s">
        <v>736</v>
      </c>
      <c r="AM49" s="620"/>
      <c r="AN49" s="620"/>
      <c r="AO49" s="620"/>
      <c r="AP49" s="620"/>
      <c r="AQ49" s="620"/>
      <c r="AR49" s="621"/>
      <c r="AS49" s="590"/>
      <c r="AT49" s="677"/>
      <c r="AU49" s="42" t="s">
        <v>19</v>
      </c>
      <c r="AV49" s="619" t="s">
        <v>735</v>
      </c>
      <c r="AW49" s="620"/>
      <c r="AX49" s="620"/>
      <c r="AY49" s="620"/>
      <c r="AZ49" s="621"/>
      <c r="BA49" s="619" t="s">
        <v>736</v>
      </c>
      <c r="BB49" s="620"/>
      <c r="BC49" s="620"/>
      <c r="BD49" s="620"/>
      <c r="BE49" s="620"/>
      <c r="BF49" s="620"/>
      <c r="BG49" s="621"/>
      <c r="BH49" s="679"/>
      <c r="BI49" s="622"/>
      <c r="BJ49" s="53" t="s">
        <v>19</v>
      </c>
      <c r="BK49" s="619" t="s">
        <v>735</v>
      </c>
      <c r="BL49" s="620"/>
      <c r="BM49" s="620"/>
      <c r="BN49" s="620"/>
      <c r="BO49" s="621"/>
      <c r="BP49" s="619" t="s">
        <v>736</v>
      </c>
      <c r="BQ49" s="620"/>
      <c r="BR49" s="620"/>
      <c r="BS49" s="620"/>
      <c r="BT49" s="620"/>
      <c r="BU49" s="620"/>
      <c r="BV49" s="621"/>
      <c r="BW49" s="590"/>
    </row>
    <row r="50" spans="1:75" ht="14.4" thickTop="1" x14ac:dyDescent="0.25">
      <c r="A50" s="677"/>
      <c r="B50" s="623" t="s">
        <v>737</v>
      </c>
      <c r="C50" s="624"/>
      <c r="D50" s="625"/>
      <c r="E50" s="626" t="s">
        <v>17</v>
      </c>
      <c r="F50" s="627"/>
      <c r="G50" s="628"/>
      <c r="H50" s="626" t="s">
        <v>737</v>
      </c>
      <c r="I50" s="627"/>
      <c r="J50" s="627"/>
      <c r="K50" s="628"/>
      <c r="L50" s="626" t="s">
        <v>17</v>
      </c>
      <c r="M50" s="627"/>
      <c r="N50" s="628"/>
      <c r="O50" s="590"/>
      <c r="P50" s="615"/>
      <c r="Q50" s="623" t="s">
        <v>737</v>
      </c>
      <c r="R50" s="624"/>
      <c r="S50" s="625"/>
      <c r="T50" s="626" t="s">
        <v>17</v>
      </c>
      <c r="U50" s="627"/>
      <c r="V50" s="628"/>
      <c r="W50" s="626" t="s">
        <v>737</v>
      </c>
      <c r="X50" s="627"/>
      <c r="Y50" s="627"/>
      <c r="Z50" s="628"/>
      <c r="AA50" s="626" t="s">
        <v>17</v>
      </c>
      <c r="AB50" s="627"/>
      <c r="AC50" s="628"/>
      <c r="AD50" s="590"/>
      <c r="AE50" s="615"/>
      <c r="AF50" s="623" t="s">
        <v>737</v>
      </c>
      <c r="AG50" s="624"/>
      <c r="AH50" s="625"/>
      <c r="AI50" s="626" t="s">
        <v>17</v>
      </c>
      <c r="AJ50" s="627"/>
      <c r="AK50" s="628"/>
      <c r="AL50" s="626" t="s">
        <v>737</v>
      </c>
      <c r="AM50" s="627"/>
      <c r="AN50" s="627"/>
      <c r="AO50" s="628"/>
      <c r="AP50" s="626" t="s">
        <v>17</v>
      </c>
      <c r="AQ50" s="627"/>
      <c r="AR50" s="628"/>
      <c r="AS50" s="590"/>
      <c r="AT50" s="677"/>
      <c r="AU50" s="623" t="s">
        <v>737</v>
      </c>
      <c r="AV50" s="624"/>
      <c r="AW50" s="625"/>
      <c r="AX50" s="626" t="s">
        <v>17</v>
      </c>
      <c r="AY50" s="627"/>
      <c r="AZ50" s="628"/>
      <c r="BA50" s="626" t="s">
        <v>737</v>
      </c>
      <c r="BB50" s="627"/>
      <c r="BC50" s="627"/>
      <c r="BD50" s="628"/>
      <c r="BE50" s="626" t="s">
        <v>17</v>
      </c>
      <c r="BF50" s="627"/>
      <c r="BG50" s="628"/>
      <c r="BH50" s="679"/>
      <c r="BI50" s="622"/>
      <c r="BJ50" s="623" t="s">
        <v>737</v>
      </c>
      <c r="BK50" s="624"/>
      <c r="BL50" s="625"/>
      <c r="BM50" s="626" t="s">
        <v>17</v>
      </c>
      <c r="BN50" s="627"/>
      <c r="BO50" s="628"/>
      <c r="BP50" s="626" t="s">
        <v>737</v>
      </c>
      <c r="BQ50" s="627"/>
      <c r="BR50" s="627"/>
      <c r="BS50" s="628"/>
      <c r="BT50" s="626" t="s">
        <v>17</v>
      </c>
      <c r="BU50" s="627"/>
      <c r="BV50" s="628"/>
      <c r="BW50" s="590"/>
    </row>
    <row r="51" spans="1:75" x14ac:dyDescent="0.25">
      <c r="A51" s="677"/>
      <c r="B51" s="629" t="s">
        <v>22</v>
      </c>
      <c r="C51" s="630"/>
      <c r="D51" s="631"/>
      <c r="E51" s="576" t="str">
        <f>'CO-SCHOLASTIC GRADES'!$D$6</f>
        <v>A</v>
      </c>
      <c r="F51" s="577"/>
      <c r="G51" s="578"/>
      <c r="H51" s="629" t="s">
        <v>22</v>
      </c>
      <c r="I51" s="630"/>
      <c r="J51" s="630"/>
      <c r="K51" s="631"/>
      <c r="L51" s="576" t="e">
        <f>#REF!</f>
        <v>#REF!</v>
      </c>
      <c r="M51" s="577"/>
      <c r="N51" s="578"/>
      <c r="O51" s="590"/>
      <c r="P51" s="615"/>
      <c r="Q51" s="629" t="s">
        <v>22</v>
      </c>
      <c r="R51" s="630"/>
      <c r="S51" s="631"/>
      <c r="T51" s="576" t="str">
        <f>'CO-SCHOLASTIC GRADES'!$D$16</f>
        <v>A</v>
      </c>
      <c r="U51" s="577"/>
      <c r="V51" s="578"/>
      <c r="W51" s="629" t="s">
        <v>22</v>
      </c>
      <c r="X51" s="630"/>
      <c r="Y51" s="630"/>
      <c r="Z51" s="631"/>
      <c r="AA51" s="576" t="e">
        <f>#REF!</f>
        <v>#REF!</v>
      </c>
      <c r="AB51" s="577"/>
      <c r="AC51" s="578"/>
      <c r="AD51" s="590"/>
      <c r="AE51" s="615"/>
      <c r="AF51" s="629" t="s">
        <v>22</v>
      </c>
      <c r="AG51" s="630"/>
      <c r="AH51" s="631"/>
      <c r="AI51" s="576" t="str">
        <f>'CO-SCHOLASTIC GRADES'!$D$26</f>
        <v>A</v>
      </c>
      <c r="AJ51" s="577"/>
      <c r="AK51" s="578"/>
      <c r="AL51" s="629" t="s">
        <v>22</v>
      </c>
      <c r="AM51" s="630"/>
      <c r="AN51" s="630"/>
      <c r="AO51" s="631"/>
      <c r="AP51" s="576" t="e">
        <f>#REF!</f>
        <v>#REF!</v>
      </c>
      <c r="AQ51" s="577"/>
      <c r="AR51" s="578"/>
      <c r="AS51" s="590"/>
      <c r="AT51" s="677"/>
      <c r="AU51" s="629" t="s">
        <v>22</v>
      </c>
      <c r="AV51" s="630"/>
      <c r="AW51" s="631"/>
      <c r="AX51" s="576" t="str">
        <f>'CO-SCHOLASTIC GRADES'!$D$36</f>
        <v>A</v>
      </c>
      <c r="AY51" s="577"/>
      <c r="AZ51" s="578"/>
      <c r="BA51" s="629" t="s">
        <v>22</v>
      </c>
      <c r="BB51" s="630"/>
      <c r="BC51" s="630"/>
      <c r="BD51" s="631"/>
      <c r="BE51" s="576" t="e">
        <f>#REF!</f>
        <v>#REF!</v>
      </c>
      <c r="BF51" s="577"/>
      <c r="BG51" s="578"/>
      <c r="BH51" s="679"/>
      <c r="BI51" s="622"/>
      <c r="BJ51" s="629" t="s">
        <v>22</v>
      </c>
      <c r="BK51" s="630"/>
      <c r="BL51" s="631"/>
      <c r="BM51" s="576" t="str">
        <f>'CO-SCHOLASTIC GRADES'!$D$46</f>
        <v>A</v>
      </c>
      <c r="BN51" s="577"/>
      <c r="BO51" s="578"/>
      <c r="BP51" s="629" t="s">
        <v>22</v>
      </c>
      <c r="BQ51" s="630"/>
      <c r="BR51" s="630"/>
      <c r="BS51" s="631"/>
      <c r="BT51" s="576" t="e">
        <f>#REF!</f>
        <v>#REF!</v>
      </c>
      <c r="BU51" s="577"/>
      <c r="BV51" s="578"/>
      <c r="BW51" s="590"/>
    </row>
    <row r="52" spans="1:75" x14ac:dyDescent="0.25">
      <c r="A52" s="677"/>
      <c r="B52" s="67" t="s">
        <v>23</v>
      </c>
      <c r="C52" s="68"/>
      <c r="D52" s="69"/>
      <c r="E52" s="576" t="str">
        <f>'CO-SCHOLASTIC GRADES'!$F$6</f>
        <v>B</v>
      </c>
      <c r="F52" s="577"/>
      <c r="G52" s="578"/>
      <c r="H52" s="629" t="s">
        <v>23</v>
      </c>
      <c r="I52" s="630"/>
      <c r="J52" s="630"/>
      <c r="K52" s="631"/>
      <c r="L52" s="576" t="e">
        <f>#REF!</f>
        <v>#REF!</v>
      </c>
      <c r="M52" s="577"/>
      <c r="N52" s="578"/>
      <c r="O52" s="590"/>
      <c r="P52" s="615"/>
      <c r="Q52" s="67" t="s">
        <v>23</v>
      </c>
      <c r="R52" s="68"/>
      <c r="S52" s="69"/>
      <c r="T52" s="576" t="str">
        <f>'CO-SCHOLASTIC GRADES'!$F$16</f>
        <v>A</v>
      </c>
      <c r="U52" s="577"/>
      <c r="V52" s="578"/>
      <c r="W52" s="629" t="s">
        <v>23</v>
      </c>
      <c r="X52" s="630"/>
      <c r="Y52" s="630"/>
      <c r="Z52" s="631"/>
      <c r="AA52" s="576" t="e">
        <f>#REF!</f>
        <v>#REF!</v>
      </c>
      <c r="AB52" s="577"/>
      <c r="AC52" s="578"/>
      <c r="AD52" s="590"/>
      <c r="AE52" s="615"/>
      <c r="AF52" s="67" t="s">
        <v>23</v>
      </c>
      <c r="AG52" s="68"/>
      <c r="AH52" s="69"/>
      <c r="AI52" s="576" t="str">
        <f>'CO-SCHOLASTIC GRADES'!$F$26</f>
        <v>A</v>
      </c>
      <c r="AJ52" s="577"/>
      <c r="AK52" s="578"/>
      <c r="AL52" s="629" t="s">
        <v>23</v>
      </c>
      <c r="AM52" s="630"/>
      <c r="AN52" s="630"/>
      <c r="AO52" s="631"/>
      <c r="AP52" s="576" t="e">
        <f>#REF!</f>
        <v>#REF!</v>
      </c>
      <c r="AQ52" s="577"/>
      <c r="AR52" s="578"/>
      <c r="AS52" s="590"/>
      <c r="AT52" s="677"/>
      <c r="AU52" s="67" t="s">
        <v>23</v>
      </c>
      <c r="AV52" s="68"/>
      <c r="AW52" s="69"/>
      <c r="AX52" s="576" t="str">
        <f>'CO-SCHOLASTIC GRADES'!$F$36</f>
        <v>A</v>
      </c>
      <c r="AY52" s="577"/>
      <c r="AZ52" s="578"/>
      <c r="BA52" s="629" t="s">
        <v>23</v>
      </c>
      <c r="BB52" s="630"/>
      <c r="BC52" s="630"/>
      <c r="BD52" s="631"/>
      <c r="BE52" s="576" t="e">
        <f>#REF!</f>
        <v>#REF!</v>
      </c>
      <c r="BF52" s="577"/>
      <c r="BG52" s="578"/>
      <c r="BH52" s="679"/>
      <c r="BI52" s="622"/>
      <c r="BJ52" s="68" t="s">
        <v>23</v>
      </c>
      <c r="BK52" s="68"/>
      <c r="BL52" s="69"/>
      <c r="BM52" s="576" t="str">
        <f>'CO-SCHOLASTIC GRADES'!$F$46</f>
        <v>A</v>
      </c>
      <c r="BN52" s="577"/>
      <c r="BO52" s="578"/>
      <c r="BP52" s="629" t="s">
        <v>23</v>
      </c>
      <c r="BQ52" s="630"/>
      <c r="BR52" s="630"/>
      <c r="BS52" s="631"/>
      <c r="BT52" s="576" t="e">
        <f>#REF!</f>
        <v>#REF!</v>
      </c>
      <c r="BU52" s="577"/>
      <c r="BV52" s="578"/>
      <c r="BW52" s="590"/>
    </row>
    <row r="53" spans="1:75" x14ac:dyDescent="0.25">
      <c r="A53" s="677"/>
      <c r="B53" s="573" t="s">
        <v>24</v>
      </c>
      <c r="C53" s="574"/>
      <c r="D53" s="575"/>
      <c r="E53" s="576" t="str">
        <f>'CO-SCHOLASTIC GRADES'!$H$6</f>
        <v>A</v>
      </c>
      <c r="F53" s="577"/>
      <c r="G53" s="578"/>
      <c r="H53" s="573" t="s">
        <v>24</v>
      </c>
      <c r="I53" s="574"/>
      <c r="J53" s="574"/>
      <c r="K53" s="575"/>
      <c r="L53" s="576" t="e">
        <f>#REF!</f>
        <v>#REF!</v>
      </c>
      <c r="M53" s="577"/>
      <c r="N53" s="578"/>
      <c r="O53" s="590"/>
      <c r="P53" s="615"/>
      <c r="Q53" s="573" t="s">
        <v>24</v>
      </c>
      <c r="R53" s="574"/>
      <c r="S53" s="575"/>
      <c r="T53" s="576" t="str">
        <f>'CO-SCHOLASTIC GRADES'!$H$16</f>
        <v>A</v>
      </c>
      <c r="U53" s="577"/>
      <c r="V53" s="578"/>
      <c r="W53" s="573" t="s">
        <v>24</v>
      </c>
      <c r="X53" s="574"/>
      <c r="Y53" s="574"/>
      <c r="Z53" s="575"/>
      <c r="AA53" s="576" t="e">
        <f>#REF!</f>
        <v>#REF!</v>
      </c>
      <c r="AB53" s="577"/>
      <c r="AC53" s="578"/>
      <c r="AD53" s="590"/>
      <c r="AE53" s="615"/>
      <c r="AF53" s="573" t="s">
        <v>24</v>
      </c>
      <c r="AG53" s="574"/>
      <c r="AH53" s="575"/>
      <c r="AI53" s="576" t="str">
        <f>'CO-SCHOLASTIC GRADES'!$H$26</f>
        <v>A</v>
      </c>
      <c r="AJ53" s="577"/>
      <c r="AK53" s="578"/>
      <c r="AL53" s="573" t="s">
        <v>24</v>
      </c>
      <c r="AM53" s="574"/>
      <c r="AN53" s="574"/>
      <c r="AO53" s="575"/>
      <c r="AP53" s="576" t="e">
        <f>#REF!</f>
        <v>#REF!</v>
      </c>
      <c r="AQ53" s="577"/>
      <c r="AR53" s="578"/>
      <c r="AS53" s="590"/>
      <c r="AT53" s="677"/>
      <c r="AU53" s="573" t="s">
        <v>24</v>
      </c>
      <c r="AV53" s="574"/>
      <c r="AW53" s="575"/>
      <c r="AX53" s="576" t="str">
        <f>'CO-SCHOLASTIC GRADES'!$H$36</f>
        <v>A</v>
      </c>
      <c r="AY53" s="577"/>
      <c r="AZ53" s="578"/>
      <c r="BA53" s="573" t="s">
        <v>24</v>
      </c>
      <c r="BB53" s="574"/>
      <c r="BC53" s="574"/>
      <c r="BD53" s="575"/>
      <c r="BE53" s="576" t="e">
        <f>#REF!</f>
        <v>#REF!</v>
      </c>
      <c r="BF53" s="577"/>
      <c r="BG53" s="578"/>
      <c r="BH53" s="679"/>
      <c r="BI53" s="622"/>
      <c r="BJ53" s="573" t="s">
        <v>24</v>
      </c>
      <c r="BK53" s="574"/>
      <c r="BL53" s="575"/>
      <c r="BM53" s="576" t="str">
        <f>'CO-SCHOLASTIC GRADES'!$H$46</f>
        <v>B</v>
      </c>
      <c r="BN53" s="577"/>
      <c r="BO53" s="578"/>
      <c r="BP53" s="573" t="s">
        <v>24</v>
      </c>
      <c r="BQ53" s="574"/>
      <c r="BR53" s="574"/>
      <c r="BS53" s="575"/>
      <c r="BT53" s="576" t="e">
        <f>#REF!</f>
        <v>#REF!</v>
      </c>
      <c r="BU53" s="577"/>
      <c r="BV53" s="578"/>
      <c r="BW53" s="590"/>
    </row>
    <row r="54" spans="1:75" x14ac:dyDescent="0.25">
      <c r="A54" s="677"/>
      <c r="B54" s="573" t="s">
        <v>738</v>
      </c>
      <c r="C54" s="574"/>
      <c r="D54" s="575"/>
      <c r="E54" s="576" t="str">
        <f>'CO-SCHOLASTIC GRADES'!$J$6</f>
        <v>A</v>
      </c>
      <c r="F54" s="577"/>
      <c r="G54" s="578"/>
      <c r="H54" s="573" t="s">
        <v>738</v>
      </c>
      <c r="I54" s="574"/>
      <c r="J54" s="574"/>
      <c r="K54" s="575"/>
      <c r="L54" s="576" t="e">
        <f>#REF!</f>
        <v>#REF!</v>
      </c>
      <c r="M54" s="577"/>
      <c r="N54" s="578"/>
      <c r="O54" s="590"/>
      <c r="P54" s="615"/>
      <c r="Q54" s="573" t="s">
        <v>738</v>
      </c>
      <c r="R54" s="574"/>
      <c r="S54" s="575"/>
      <c r="T54" s="576" t="str">
        <f>'CO-SCHOLASTIC GRADES'!$J$16</f>
        <v>A</v>
      </c>
      <c r="U54" s="577"/>
      <c r="V54" s="578"/>
      <c r="W54" s="573" t="s">
        <v>738</v>
      </c>
      <c r="X54" s="574"/>
      <c r="Y54" s="574"/>
      <c r="Z54" s="575"/>
      <c r="AA54" s="576" t="e">
        <f>#REF!</f>
        <v>#REF!</v>
      </c>
      <c r="AB54" s="577"/>
      <c r="AC54" s="578"/>
      <c r="AD54" s="590"/>
      <c r="AE54" s="615"/>
      <c r="AF54" s="573" t="s">
        <v>738</v>
      </c>
      <c r="AG54" s="574"/>
      <c r="AH54" s="575"/>
      <c r="AI54" s="576" t="str">
        <f>'CO-SCHOLASTIC GRADES'!$J$26</f>
        <v>A</v>
      </c>
      <c r="AJ54" s="577"/>
      <c r="AK54" s="578"/>
      <c r="AL54" s="573" t="s">
        <v>738</v>
      </c>
      <c r="AM54" s="574"/>
      <c r="AN54" s="574"/>
      <c r="AO54" s="575"/>
      <c r="AP54" s="576" t="e">
        <f>#REF!</f>
        <v>#REF!</v>
      </c>
      <c r="AQ54" s="577"/>
      <c r="AR54" s="578"/>
      <c r="AS54" s="590"/>
      <c r="AT54" s="677"/>
      <c r="AU54" s="573" t="s">
        <v>738</v>
      </c>
      <c r="AV54" s="574"/>
      <c r="AW54" s="575"/>
      <c r="AX54" s="576" t="str">
        <f>'CO-SCHOLASTIC GRADES'!$J$36</f>
        <v>A</v>
      </c>
      <c r="AY54" s="577"/>
      <c r="AZ54" s="578"/>
      <c r="BA54" s="573" t="s">
        <v>738</v>
      </c>
      <c r="BB54" s="574"/>
      <c r="BC54" s="574"/>
      <c r="BD54" s="575"/>
      <c r="BE54" s="576" t="e">
        <f>#REF!</f>
        <v>#REF!</v>
      </c>
      <c r="BF54" s="577"/>
      <c r="BG54" s="578"/>
      <c r="BH54" s="679"/>
      <c r="BI54" s="622"/>
      <c r="BJ54" s="573" t="s">
        <v>738</v>
      </c>
      <c r="BK54" s="574"/>
      <c r="BL54" s="575"/>
      <c r="BM54" s="576" t="str">
        <f>'CO-SCHOLASTIC GRADES'!$J$46</f>
        <v>C</v>
      </c>
      <c r="BN54" s="577"/>
      <c r="BO54" s="578"/>
      <c r="BP54" s="573" t="s">
        <v>738</v>
      </c>
      <c r="BQ54" s="574"/>
      <c r="BR54" s="574"/>
      <c r="BS54" s="575"/>
      <c r="BT54" s="576" t="e">
        <f>#REF!</f>
        <v>#REF!</v>
      </c>
      <c r="BU54" s="577"/>
      <c r="BV54" s="578"/>
      <c r="BW54" s="590"/>
    </row>
    <row r="55" spans="1:75" x14ac:dyDescent="0.25">
      <c r="A55" s="677"/>
      <c r="B55" s="613"/>
      <c r="C55" s="613"/>
      <c r="D55" s="613"/>
      <c r="E55" s="613"/>
      <c r="F55" s="613"/>
      <c r="G55" s="613"/>
      <c r="H55" s="613"/>
      <c r="I55" s="613"/>
      <c r="J55" s="613"/>
      <c r="K55" s="613"/>
      <c r="L55" s="613"/>
      <c r="M55" s="613"/>
      <c r="N55" s="614"/>
      <c r="O55" s="590"/>
      <c r="P55" s="615"/>
      <c r="Q55" s="612"/>
      <c r="R55" s="613"/>
      <c r="S55" s="613"/>
      <c r="T55" s="613"/>
      <c r="U55" s="613"/>
      <c r="V55" s="613"/>
      <c r="W55" s="613"/>
      <c r="X55" s="613"/>
      <c r="Y55" s="613"/>
      <c r="Z55" s="613"/>
      <c r="AA55" s="613"/>
      <c r="AB55" s="613"/>
      <c r="AC55" s="614"/>
      <c r="AD55" s="590"/>
      <c r="AE55" s="615"/>
      <c r="AF55" s="612"/>
      <c r="AG55" s="613"/>
      <c r="AH55" s="613"/>
      <c r="AI55" s="613"/>
      <c r="AJ55" s="613"/>
      <c r="AK55" s="613"/>
      <c r="AL55" s="613"/>
      <c r="AM55" s="613"/>
      <c r="AN55" s="613"/>
      <c r="AO55" s="613"/>
      <c r="AP55" s="613"/>
      <c r="AQ55" s="613"/>
      <c r="AR55" s="614"/>
      <c r="AS55" s="590"/>
      <c r="AT55" s="677"/>
      <c r="AU55" s="613"/>
      <c r="AV55" s="613"/>
      <c r="AW55" s="613"/>
      <c r="AX55" s="613"/>
      <c r="AY55" s="613"/>
      <c r="AZ55" s="613"/>
      <c r="BA55" s="613"/>
      <c r="BB55" s="613"/>
      <c r="BC55" s="613"/>
      <c r="BD55" s="613"/>
      <c r="BE55" s="613"/>
      <c r="BF55" s="613"/>
      <c r="BG55" s="614"/>
      <c r="BH55" s="679"/>
      <c r="BI55" s="622"/>
      <c r="BJ55" s="612"/>
      <c r="BK55" s="613"/>
      <c r="BL55" s="613"/>
      <c r="BM55" s="613"/>
      <c r="BN55" s="613"/>
      <c r="BO55" s="613"/>
      <c r="BP55" s="613"/>
      <c r="BQ55" s="613"/>
      <c r="BR55" s="613"/>
      <c r="BS55" s="613"/>
      <c r="BT55" s="613"/>
      <c r="BU55" s="613"/>
      <c r="BV55" s="614"/>
      <c r="BW55" s="590"/>
    </row>
    <row r="56" spans="1:75" x14ac:dyDescent="0.25">
      <c r="A56" s="677"/>
      <c r="B56" s="608" t="s">
        <v>739</v>
      </c>
      <c r="C56" s="608"/>
      <c r="D56" s="609" t="e">
        <f>'Certificte issue Register'!$J$5</f>
        <v>#REF!</v>
      </c>
      <c r="E56" s="609"/>
      <c r="F56" s="609"/>
      <c r="G56" s="609"/>
      <c r="H56" s="609"/>
      <c r="I56" s="609"/>
      <c r="J56" s="609"/>
      <c r="K56" s="609"/>
      <c r="L56" s="609"/>
      <c r="M56" s="609"/>
      <c r="N56" s="610"/>
      <c r="O56" s="590"/>
      <c r="P56" s="615"/>
      <c r="Q56" s="607" t="s">
        <v>739</v>
      </c>
      <c r="R56" s="608"/>
      <c r="S56" s="609" t="e">
        <f>'Certificte issue Register'!$J$15</f>
        <v>#REF!</v>
      </c>
      <c r="T56" s="609"/>
      <c r="U56" s="609"/>
      <c r="V56" s="609"/>
      <c r="W56" s="609"/>
      <c r="X56" s="609"/>
      <c r="Y56" s="609"/>
      <c r="Z56" s="609"/>
      <c r="AA56" s="609"/>
      <c r="AB56" s="609"/>
      <c r="AC56" s="610"/>
      <c r="AD56" s="590"/>
      <c r="AE56" s="615"/>
      <c r="AF56" s="607" t="s">
        <v>739</v>
      </c>
      <c r="AG56" s="608"/>
      <c r="AH56" s="609" t="e">
        <f>'Certificte issue Register'!$J$25</f>
        <v>#REF!</v>
      </c>
      <c r="AI56" s="609"/>
      <c r="AJ56" s="609"/>
      <c r="AK56" s="609"/>
      <c r="AL56" s="609"/>
      <c r="AM56" s="609"/>
      <c r="AN56" s="609"/>
      <c r="AO56" s="609"/>
      <c r="AP56" s="609"/>
      <c r="AQ56" s="609"/>
      <c r="AR56" s="610"/>
      <c r="AS56" s="590"/>
      <c r="AT56" s="677"/>
      <c r="AU56" s="608" t="s">
        <v>739</v>
      </c>
      <c r="AV56" s="608"/>
      <c r="AW56" s="609" t="e">
        <f>'Certificte issue Register'!$J$35</f>
        <v>#REF!</v>
      </c>
      <c r="AX56" s="609"/>
      <c r="AY56" s="609"/>
      <c r="AZ56" s="609"/>
      <c r="BA56" s="609"/>
      <c r="BB56" s="609"/>
      <c r="BC56" s="609"/>
      <c r="BD56" s="609"/>
      <c r="BE56" s="609"/>
      <c r="BF56" s="609"/>
      <c r="BG56" s="610"/>
      <c r="BH56" s="679"/>
      <c r="BI56" s="622"/>
      <c r="BJ56" s="607" t="s">
        <v>739</v>
      </c>
      <c r="BK56" s="608"/>
      <c r="BL56" s="609" t="e">
        <f>'Certificte issue Register'!$J$45</f>
        <v>#REF!</v>
      </c>
      <c r="BM56" s="609"/>
      <c r="BN56" s="609"/>
      <c r="BO56" s="609"/>
      <c r="BP56" s="609"/>
      <c r="BQ56" s="609"/>
      <c r="BR56" s="609"/>
      <c r="BS56" s="609"/>
      <c r="BT56" s="609"/>
      <c r="BU56" s="609"/>
      <c r="BV56" s="610"/>
      <c r="BW56" s="590"/>
    </row>
    <row r="57" spans="1:75" x14ac:dyDescent="0.25">
      <c r="A57" s="677"/>
      <c r="B57" s="70" t="s">
        <v>767</v>
      </c>
      <c r="C57" s="570"/>
      <c r="D57" s="570"/>
      <c r="E57" s="570"/>
      <c r="F57" s="570"/>
      <c r="G57" s="570"/>
      <c r="H57" s="570"/>
      <c r="I57" s="570"/>
      <c r="J57" s="570"/>
      <c r="K57" s="570"/>
      <c r="L57" s="570"/>
      <c r="M57" s="570"/>
      <c r="N57" s="571"/>
      <c r="O57" s="590"/>
      <c r="P57" s="615"/>
      <c r="Q57" s="111" t="s">
        <v>767</v>
      </c>
      <c r="R57" s="570"/>
      <c r="S57" s="570"/>
      <c r="T57" s="570"/>
      <c r="U57" s="570"/>
      <c r="V57" s="570"/>
      <c r="W57" s="570"/>
      <c r="X57" s="570"/>
      <c r="Y57" s="570"/>
      <c r="Z57" s="570"/>
      <c r="AA57" s="570"/>
      <c r="AB57" s="570"/>
      <c r="AC57" s="571"/>
      <c r="AD57" s="590"/>
      <c r="AE57" s="615"/>
      <c r="AF57" s="111" t="s">
        <v>767</v>
      </c>
      <c r="AG57" s="570"/>
      <c r="AH57" s="570"/>
      <c r="AI57" s="570"/>
      <c r="AJ57" s="570"/>
      <c r="AK57" s="570"/>
      <c r="AL57" s="570"/>
      <c r="AM57" s="570"/>
      <c r="AN57" s="570"/>
      <c r="AO57" s="570"/>
      <c r="AP57" s="570"/>
      <c r="AQ57" s="570"/>
      <c r="AR57" s="571"/>
      <c r="AS57" s="590"/>
      <c r="AT57" s="677"/>
      <c r="AU57" s="70" t="s">
        <v>767</v>
      </c>
      <c r="AV57" s="570"/>
      <c r="AW57" s="570"/>
      <c r="AX57" s="570"/>
      <c r="AY57" s="570"/>
      <c r="AZ57" s="570"/>
      <c r="BA57" s="570"/>
      <c r="BB57" s="570"/>
      <c r="BC57" s="570"/>
      <c r="BD57" s="570"/>
      <c r="BE57" s="570"/>
      <c r="BF57" s="570"/>
      <c r="BG57" s="571"/>
      <c r="BH57" s="679"/>
      <c r="BI57" s="622"/>
      <c r="BJ57" s="70" t="s">
        <v>767</v>
      </c>
      <c r="BK57" s="570"/>
      <c r="BL57" s="570"/>
      <c r="BM57" s="570"/>
      <c r="BN57" s="570"/>
      <c r="BO57" s="570"/>
      <c r="BP57" s="570"/>
      <c r="BQ57" s="570"/>
      <c r="BR57" s="570"/>
      <c r="BS57" s="570"/>
      <c r="BT57" s="570"/>
      <c r="BU57" s="570"/>
      <c r="BV57" s="571"/>
      <c r="BW57" s="590"/>
    </row>
    <row r="58" spans="1:75" x14ac:dyDescent="0.25">
      <c r="A58" s="677"/>
      <c r="B58" s="570"/>
      <c r="C58" s="570"/>
      <c r="D58" s="570"/>
      <c r="E58" s="570"/>
      <c r="F58" s="570"/>
      <c r="G58" s="570"/>
      <c r="H58" s="570"/>
      <c r="I58" s="570"/>
      <c r="J58" s="570"/>
      <c r="K58" s="570"/>
      <c r="L58" s="570"/>
      <c r="M58" s="570"/>
      <c r="N58" s="571"/>
      <c r="O58" s="590"/>
      <c r="P58" s="615"/>
      <c r="Q58" s="611"/>
      <c r="R58" s="570"/>
      <c r="S58" s="570"/>
      <c r="T58" s="570"/>
      <c r="U58" s="570"/>
      <c r="V58" s="570"/>
      <c r="W58" s="570"/>
      <c r="X58" s="570"/>
      <c r="Y58" s="570"/>
      <c r="Z58" s="570"/>
      <c r="AA58" s="570"/>
      <c r="AB58" s="570"/>
      <c r="AC58" s="571"/>
      <c r="AD58" s="590"/>
      <c r="AE58" s="615"/>
      <c r="AF58" s="611"/>
      <c r="AG58" s="570"/>
      <c r="AH58" s="570"/>
      <c r="AI58" s="570"/>
      <c r="AJ58" s="570"/>
      <c r="AK58" s="570"/>
      <c r="AL58" s="570"/>
      <c r="AM58" s="570"/>
      <c r="AN58" s="570"/>
      <c r="AO58" s="570"/>
      <c r="AP58" s="570"/>
      <c r="AQ58" s="570"/>
      <c r="AR58" s="571"/>
      <c r="AS58" s="590"/>
      <c r="AT58" s="677"/>
      <c r="AU58" s="570"/>
      <c r="AV58" s="570"/>
      <c r="AW58" s="570"/>
      <c r="AX58" s="570"/>
      <c r="AY58" s="570"/>
      <c r="AZ58" s="570"/>
      <c r="BA58" s="570"/>
      <c r="BB58" s="570"/>
      <c r="BC58" s="570"/>
      <c r="BD58" s="570"/>
      <c r="BE58" s="570"/>
      <c r="BF58" s="570"/>
      <c r="BG58" s="571"/>
      <c r="BH58" s="679"/>
      <c r="BI58" s="622"/>
      <c r="BJ58" s="611"/>
      <c r="BK58" s="570"/>
      <c r="BL58" s="570"/>
      <c r="BM58" s="570"/>
      <c r="BN58" s="570"/>
      <c r="BO58" s="570"/>
      <c r="BP58" s="570"/>
      <c r="BQ58" s="570"/>
      <c r="BR58" s="570"/>
      <c r="BS58" s="570"/>
      <c r="BT58" s="570"/>
      <c r="BU58" s="570"/>
      <c r="BV58" s="571"/>
      <c r="BW58" s="590"/>
    </row>
    <row r="59" spans="1:75" x14ac:dyDescent="0.25">
      <c r="A59" s="677"/>
      <c r="B59" s="570"/>
      <c r="C59" s="570"/>
      <c r="D59" s="570"/>
      <c r="E59" s="570"/>
      <c r="F59" s="570"/>
      <c r="G59" s="570"/>
      <c r="H59" s="570"/>
      <c r="I59" s="570"/>
      <c r="J59" s="570"/>
      <c r="K59" s="570"/>
      <c r="L59" s="570"/>
      <c r="M59" s="570"/>
      <c r="N59" s="571"/>
      <c r="O59" s="590"/>
      <c r="P59" s="615"/>
      <c r="Q59" s="611"/>
      <c r="R59" s="570"/>
      <c r="S59" s="570"/>
      <c r="T59" s="570"/>
      <c r="U59" s="570"/>
      <c r="V59" s="570"/>
      <c r="W59" s="570"/>
      <c r="X59" s="570"/>
      <c r="Y59" s="570"/>
      <c r="Z59" s="570"/>
      <c r="AA59" s="570"/>
      <c r="AB59" s="570"/>
      <c r="AC59" s="571"/>
      <c r="AD59" s="590"/>
      <c r="AE59" s="615"/>
      <c r="AF59" s="611"/>
      <c r="AG59" s="570"/>
      <c r="AH59" s="570"/>
      <c r="AI59" s="570"/>
      <c r="AJ59" s="570"/>
      <c r="AK59" s="570"/>
      <c r="AL59" s="570"/>
      <c r="AM59" s="570"/>
      <c r="AN59" s="570"/>
      <c r="AO59" s="570"/>
      <c r="AP59" s="570"/>
      <c r="AQ59" s="570"/>
      <c r="AR59" s="571"/>
      <c r="AS59" s="590"/>
      <c r="AT59" s="677"/>
      <c r="AU59" s="570"/>
      <c r="AV59" s="570"/>
      <c r="AW59" s="570"/>
      <c r="AX59" s="570"/>
      <c r="AY59" s="570"/>
      <c r="AZ59" s="570"/>
      <c r="BA59" s="570"/>
      <c r="BB59" s="570"/>
      <c r="BC59" s="570"/>
      <c r="BD59" s="570"/>
      <c r="BE59" s="570"/>
      <c r="BF59" s="570"/>
      <c r="BG59" s="571"/>
      <c r="BH59" s="679"/>
      <c r="BI59" s="622"/>
      <c r="BJ59" s="611"/>
      <c r="BK59" s="570"/>
      <c r="BL59" s="570"/>
      <c r="BM59" s="570"/>
      <c r="BN59" s="570"/>
      <c r="BO59" s="570"/>
      <c r="BP59" s="570"/>
      <c r="BQ59" s="570"/>
      <c r="BR59" s="570"/>
      <c r="BS59" s="570"/>
      <c r="BT59" s="570"/>
      <c r="BU59" s="570"/>
      <c r="BV59" s="571"/>
      <c r="BW59" s="590"/>
    </row>
    <row r="60" spans="1:75" x14ac:dyDescent="0.25">
      <c r="A60" s="677"/>
      <c r="B60" s="104" t="s">
        <v>740</v>
      </c>
      <c r="C60" s="70"/>
      <c r="D60" s="70"/>
      <c r="E60" s="570">
        <f>HOME!$G$10</f>
        <v>0</v>
      </c>
      <c r="F60" s="570"/>
      <c r="G60" s="570"/>
      <c r="H60" s="570"/>
      <c r="I60" s="570"/>
      <c r="J60" s="70"/>
      <c r="K60" s="70"/>
      <c r="L60" s="570">
        <f>HOME!$C$33</f>
        <v>0</v>
      </c>
      <c r="M60" s="570"/>
      <c r="N60" s="571"/>
      <c r="O60" s="590"/>
      <c r="P60" s="615"/>
      <c r="Q60" s="112" t="s">
        <v>740</v>
      </c>
      <c r="R60" s="70"/>
      <c r="S60" s="70"/>
      <c r="T60" s="570">
        <f>HOME!$G$10</f>
        <v>0</v>
      </c>
      <c r="U60" s="570"/>
      <c r="V60" s="570"/>
      <c r="W60" s="570"/>
      <c r="X60" s="570"/>
      <c r="Y60" s="70"/>
      <c r="Z60" s="70"/>
      <c r="AA60" s="570">
        <f>HOME!$C$33</f>
        <v>0</v>
      </c>
      <c r="AB60" s="570"/>
      <c r="AC60" s="571"/>
      <c r="AD60" s="590"/>
      <c r="AE60" s="615"/>
      <c r="AF60" s="112" t="s">
        <v>740</v>
      </c>
      <c r="AG60" s="70"/>
      <c r="AH60" s="70"/>
      <c r="AI60" s="570" t="str">
        <f>IF(HOME!$G$10&gt;0,HOME!$G$10,"")</f>
        <v/>
      </c>
      <c r="AJ60" s="570"/>
      <c r="AK60" s="570"/>
      <c r="AL60" s="570"/>
      <c r="AM60" s="570"/>
      <c r="AN60" s="70"/>
      <c r="AO60" s="70"/>
      <c r="AP60" s="570" t="str">
        <f>IF(HOME!$C$33&gt;0,HOME!$C$33,"")</f>
        <v/>
      </c>
      <c r="AQ60" s="570"/>
      <c r="AR60" s="571"/>
      <c r="AS60" s="590"/>
      <c r="AT60" s="677"/>
      <c r="AU60" s="71" t="s">
        <v>740</v>
      </c>
      <c r="AV60" s="70"/>
      <c r="AW60" s="70"/>
      <c r="AX60" s="570" t="str">
        <f>IF(HOME!$G$10&gt;0,HOME!$G$10,"")</f>
        <v/>
      </c>
      <c r="AY60" s="570"/>
      <c r="AZ60" s="570"/>
      <c r="BA60" s="570"/>
      <c r="BB60" s="570"/>
      <c r="BC60" s="70"/>
      <c r="BD60" s="70"/>
      <c r="BE60" s="570" t="str">
        <f>IF(HOME!$C$33&gt;0,HOME!$C$33,"")</f>
        <v/>
      </c>
      <c r="BF60" s="570"/>
      <c r="BG60" s="571"/>
      <c r="BH60" s="679"/>
      <c r="BI60" s="622"/>
      <c r="BJ60" s="104" t="s">
        <v>740</v>
      </c>
      <c r="BK60" s="70"/>
      <c r="BL60" s="70"/>
      <c r="BM60" s="570" t="str">
        <f>IF(HOME!$G$10&gt;0,HOME!$G$10,"")</f>
        <v/>
      </c>
      <c r="BN60" s="570"/>
      <c r="BO60" s="570"/>
      <c r="BP60" s="570"/>
      <c r="BQ60" s="570"/>
      <c r="BR60" s="70"/>
      <c r="BS60" s="70"/>
      <c r="BT60" s="570" t="str">
        <f>IF(HOME!$C$33&gt;0,HOME!$C$33,"")</f>
        <v/>
      </c>
      <c r="BU60" s="570"/>
      <c r="BV60" s="571"/>
      <c r="BW60" s="590"/>
    </row>
    <row r="61" spans="1:75" ht="14.4" thickBot="1" x14ac:dyDescent="0.3">
      <c r="A61" s="677"/>
      <c r="B61" s="105">
        <f ca="1">NOW()</f>
        <v>44328.595233333333</v>
      </c>
      <c r="C61" s="70"/>
      <c r="D61" s="70"/>
      <c r="E61" s="570" t="str">
        <f>HOME!$B$10</f>
        <v>CLASS TEACHER</v>
      </c>
      <c r="F61" s="570"/>
      <c r="G61" s="570"/>
      <c r="H61" s="570"/>
      <c r="I61" s="570"/>
      <c r="J61" s="70"/>
      <c r="K61" s="70"/>
      <c r="L61" s="570" t="str">
        <f>HOME!$B$33</f>
        <v>PRINCIPAL</v>
      </c>
      <c r="M61" s="570"/>
      <c r="N61" s="571"/>
      <c r="O61" s="590"/>
      <c r="P61" s="615"/>
      <c r="Q61" s="113">
        <f ca="1">NOW()</f>
        <v>44328.595233333333</v>
      </c>
      <c r="R61" s="70"/>
      <c r="S61" s="70"/>
      <c r="T61" s="570" t="str">
        <f>HOME!$B$10</f>
        <v>CLASS TEACHER</v>
      </c>
      <c r="U61" s="570"/>
      <c r="V61" s="570"/>
      <c r="W61" s="570"/>
      <c r="X61" s="570"/>
      <c r="Y61" s="70"/>
      <c r="Z61" s="70"/>
      <c r="AA61" s="570" t="str">
        <f>HOME!$B$33</f>
        <v>PRINCIPAL</v>
      </c>
      <c r="AB61" s="570"/>
      <c r="AC61" s="571"/>
      <c r="AD61" s="590"/>
      <c r="AE61" s="615"/>
      <c r="AF61" s="113">
        <f ca="1">NOW()</f>
        <v>44328.595233333333</v>
      </c>
      <c r="AG61" s="70"/>
      <c r="AH61" s="70"/>
      <c r="AI61" s="570" t="str">
        <f>HOME!$B$10</f>
        <v>CLASS TEACHER</v>
      </c>
      <c r="AJ61" s="570"/>
      <c r="AK61" s="570"/>
      <c r="AL61" s="570"/>
      <c r="AM61" s="570"/>
      <c r="AN61" s="70"/>
      <c r="AO61" s="70"/>
      <c r="AP61" s="570" t="str">
        <f>HOME!$B$33</f>
        <v>PRINCIPAL</v>
      </c>
      <c r="AQ61" s="570"/>
      <c r="AR61" s="571"/>
      <c r="AS61" s="590"/>
      <c r="AT61" s="677"/>
      <c r="AU61" s="72">
        <f ca="1">NOW()</f>
        <v>44328.595233333333</v>
      </c>
      <c r="AV61" s="70"/>
      <c r="AW61" s="70"/>
      <c r="AX61" s="570" t="str">
        <f>HOME!$B$10</f>
        <v>CLASS TEACHER</v>
      </c>
      <c r="AY61" s="570"/>
      <c r="AZ61" s="570"/>
      <c r="BA61" s="570"/>
      <c r="BB61" s="570"/>
      <c r="BC61" s="70"/>
      <c r="BD61" s="70"/>
      <c r="BE61" s="570" t="str">
        <f>HOME!$B$33</f>
        <v>PRINCIPAL</v>
      </c>
      <c r="BF61" s="570"/>
      <c r="BG61" s="571"/>
      <c r="BH61" s="680"/>
      <c r="BI61" s="622"/>
      <c r="BJ61" s="105">
        <f ca="1">NOW()</f>
        <v>44328.595233333333</v>
      </c>
      <c r="BK61" s="70"/>
      <c r="BL61" s="70"/>
      <c r="BM61" s="605" t="str">
        <f>HOME!$B$10</f>
        <v>CLASS TEACHER</v>
      </c>
      <c r="BN61" s="605"/>
      <c r="BO61" s="605"/>
      <c r="BP61" s="605"/>
      <c r="BQ61" s="605"/>
      <c r="BR61" s="70"/>
      <c r="BS61" s="70"/>
      <c r="BT61" s="605" t="str">
        <f>HOME!$B$33</f>
        <v>PRINCIPAL</v>
      </c>
      <c r="BU61" s="605"/>
      <c r="BV61" s="606"/>
      <c r="BW61" s="639"/>
    </row>
    <row r="62" spans="1:75" ht="14.4" thickBot="1" x14ac:dyDescent="0.3">
      <c r="A62" s="102"/>
      <c r="B62" s="74"/>
      <c r="C62" s="74"/>
      <c r="D62" s="74"/>
      <c r="E62" s="74"/>
      <c r="F62" s="74"/>
      <c r="G62" s="74"/>
      <c r="H62" s="74"/>
      <c r="I62" s="74"/>
      <c r="J62" s="74"/>
      <c r="K62" s="74"/>
      <c r="L62" s="74"/>
      <c r="M62" s="74"/>
      <c r="N62" s="106"/>
      <c r="O62" s="73"/>
      <c r="P62" s="73"/>
      <c r="Q62" s="114"/>
      <c r="R62" s="74"/>
      <c r="S62" s="74"/>
      <c r="T62" s="74"/>
      <c r="U62" s="74"/>
      <c r="V62" s="74"/>
      <c r="W62" s="74"/>
      <c r="X62" s="74"/>
      <c r="Y62" s="74"/>
      <c r="Z62" s="74"/>
      <c r="AA62" s="74"/>
      <c r="AB62" s="74"/>
      <c r="AC62" s="106"/>
      <c r="AD62" s="73"/>
      <c r="AE62" s="73"/>
      <c r="AF62" s="114"/>
      <c r="AG62" s="74"/>
      <c r="AH62" s="74"/>
      <c r="AI62" s="74"/>
      <c r="AJ62" s="74"/>
      <c r="AK62" s="74"/>
      <c r="AL62" s="74"/>
      <c r="AM62" s="74"/>
      <c r="AN62" s="74"/>
      <c r="AO62" s="74"/>
      <c r="AP62" s="74"/>
      <c r="AQ62" s="74"/>
      <c r="AR62" s="106"/>
      <c r="AS62" s="73"/>
      <c r="AT62" s="73"/>
      <c r="AU62" s="74"/>
      <c r="AV62" s="74"/>
      <c r="AW62" s="74"/>
      <c r="AX62" s="74"/>
      <c r="AY62" s="74"/>
      <c r="AZ62" s="74"/>
      <c r="BA62" s="74"/>
      <c r="BB62" s="74"/>
      <c r="BC62" s="74"/>
      <c r="BD62" s="74"/>
      <c r="BE62" s="74"/>
      <c r="BF62" s="74"/>
      <c r="BG62" s="74"/>
      <c r="BH62" s="101"/>
      <c r="BI62" s="102" t="s">
        <v>763</v>
      </c>
      <c r="BJ62" s="98"/>
      <c r="BK62" s="98"/>
      <c r="BL62" s="98"/>
      <c r="BM62" s="98"/>
      <c r="BN62" s="98"/>
      <c r="BO62" s="98"/>
      <c r="BP62" s="98"/>
      <c r="BQ62" s="98"/>
      <c r="BR62" s="98"/>
      <c r="BS62" s="98"/>
      <c r="BT62" s="98"/>
      <c r="BU62" s="98"/>
      <c r="BV62" s="99"/>
      <c r="BW62" s="77"/>
    </row>
    <row r="63" spans="1:75" ht="15.6" x14ac:dyDescent="0.3">
      <c r="A63" s="677"/>
      <c r="B63" s="580" t="s">
        <v>726</v>
      </c>
      <c r="C63" s="580"/>
      <c r="D63" s="581" t="str">
        <f>backup!$AX$14</f>
        <v/>
      </c>
      <c r="E63" s="581"/>
      <c r="F63" s="581"/>
      <c r="G63" s="107"/>
      <c r="H63" s="107"/>
      <c r="I63" s="580" t="s">
        <v>727</v>
      </c>
      <c r="J63" s="580"/>
      <c r="K63" s="580"/>
      <c r="L63" s="582" t="str">
        <f>backup!$AY$14</f>
        <v/>
      </c>
      <c r="M63" s="582"/>
      <c r="N63" s="583"/>
      <c r="O63" s="590"/>
      <c r="P63" s="615"/>
      <c r="Q63" s="579" t="s">
        <v>726</v>
      </c>
      <c r="R63" s="580"/>
      <c r="S63" s="581" t="str">
        <f>backup!$AX$24</f>
        <v/>
      </c>
      <c r="T63" s="581"/>
      <c r="U63" s="581"/>
      <c r="V63" s="107"/>
      <c r="W63" s="107"/>
      <c r="X63" s="580" t="s">
        <v>727</v>
      </c>
      <c r="Y63" s="580"/>
      <c r="Z63" s="580"/>
      <c r="AA63" s="704" t="str">
        <f>backup!$AY$24</f>
        <v/>
      </c>
      <c r="AB63" s="704"/>
      <c r="AC63" s="705"/>
      <c r="AD63" s="590"/>
      <c r="AE63" s="615"/>
      <c r="AF63" s="579" t="s">
        <v>726</v>
      </c>
      <c r="AG63" s="580"/>
      <c r="AH63" s="581" t="str">
        <f>backup!$AX$33</f>
        <v/>
      </c>
      <c r="AI63" s="581"/>
      <c r="AJ63" s="581"/>
      <c r="AK63" s="107"/>
      <c r="AL63" s="107"/>
      <c r="AM63" s="580" t="s">
        <v>727</v>
      </c>
      <c r="AN63" s="580"/>
      <c r="AO63" s="580"/>
      <c r="AP63" s="582" t="str">
        <f>backup!$AY$33</f>
        <v/>
      </c>
      <c r="AQ63" s="582"/>
      <c r="AR63" s="583"/>
      <c r="AS63" s="590"/>
      <c r="AT63" s="677"/>
      <c r="AU63" s="656" t="s">
        <v>726</v>
      </c>
      <c r="AV63" s="656"/>
      <c r="AW63" s="657" t="str">
        <f>backup!$AX$43</f>
        <v/>
      </c>
      <c r="AX63" s="657"/>
      <c r="AY63" s="657"/>
      <c r="AZ63" s="96"/>
      <c r="BA63" s="96"/>
      <c r="BB63" s="656" t="s">
        <v>727</v>
      </c>
      <c r="BC63" s="656"/>
      <c r="BD63" s="656"/>
      <c r="BE63" s="668" t="str">
        <f>backup!$AY$43</f>
        <v/>
      </c>
      <c r="BF63" s="668"/>
      <c r="BG63" s="583"/>
      <c r="BH63" s="678"/>
      <c r="BI63" s="622"/>
      <c r="BJ63" s="642" t="s">
        <v>726</v>
      </c>
      <c r="BK63" s="643"/>
      <c r="BL63" s="644" t="e">
        <f>backup!$AX$53</f>
        <v>#REF!</v>
      </c>
      <c r="BM63" s="644"/>
      <c r="BN63" s="644"/>
      <c r="BO63" s="100"/>
      <c r="BP63" s="100"/>
      <c r="BQ63" s="643" t="s">
        <v>727</v>
      </c>
      <c r="BR63" s="643"/>
      <c r="BS63" s="643"/>
      <c r="BT63" s="640" t="e">
        <f>backup!$AY$53</f>
        <v>#REF!</v>
      </c>
      <c r="BU63" s="640"/>
      <c r="BV63" s="641"/>
      <c r="BW63" s="638"/>
    </row>
    <row r="64" spans="1:75" ht="30" x14ac:dyDescent="0.5">
      <c r="A64" s="677"/>
      <c r="B64" s="592" t="str">
        <f>'STUDENT DETAILS'!$D$1</f>
        <v>JAWAHAR NAVODAYA VIDYALAYA</v>
      </c>
      <c r="C64" s="592"/>
      <c r="D64" s="592"/>
      <c r="E64" s="592"/>
      <c r="F64" s="592"/>
      <c r="G64" s="592"/>
      <c r="H64" s="592"/>
      <c r="I64" s="592"/>
      <c r="J64" s="698" t="str">
        <f>'STUDENT DETAILS'!$J$1</f>
        <v/>
      </c>
      <c r="K64" s="698"/>
      <c r="L64" s="698"/>
      <c r="M64" s="698"/>
      <c r="N64" s="699"/>
      <c r="O64" s="590"/>
      <c r="P64" s="615"/>
      <c r="Q64" s="591" t="str">
        <f>'STUDENT DETAILS'!$D$1</f>
        <v>JAWAHAR NAVODAYA VIDYALAYA</v>
      </c>
      <c r="R64" s="592"/>
      <c r="S64" s="592"/>
      <c r="T64" s="592"/>
      <c r="U64" s="592"/>
      <c r="V64" s="592"/>
      <c r="W64" s="592"/>
      <c r="X64" s="592"/>
      <c r="Y64" s="698" t="str">
        <f>'STUDENT DETAILS'!$J$1</f>
        <v/>
      </c>
      <c r="Z64" s="698"/>
      <c r="AA64" s="698"/>
      <c r="AB64" s="698"/>
      <c r="AC64" s="699"/>
      <c r="AD64" s="590"/>
      <c r="AE64" s="615"/>
      <c r="AF64" s="591" t="str">
        <f>'STUDENT DETAILS'!$D$1</f>
        <v>JAWAHAR NAVODAYA VIDYALAYA</v>
      </c>
      <c r="AG64" s="592"/>
      <c r="AH64" s="592"/>
      <c r="AI64" s="592"/>
      <c r="AJ64" s="592"/>
      <c r="AK64" s="592"/>
      <c r="AL64" s="592"/>
      <c r="AM64" s="592"/>
      <c r="AN64" s="593" t="str">
        <f>'STUDENT DETAILS'!$J$1</f>
        <v/>
      </c>
      <c r="AO64" s="593"/>
      <c r="AP64" s="593"/>
      <c r="AQ64" s="593"/>
      <c r="AR64" s="594"/>
      <c r="AS64" s="590"/>
      <c r="AT64" s="677"/>
      <c r="AU64" s="592" t="str">
        <f>'STUDENT DETAILS'!$D$1</f>
        <v>JAWAHAR NAVODAYA VIDYALAYA</v>
      </c>
      <c r="AV64" s="592"/>
      <c r="AW64" s="592"/>
      <c r="AX64" s="592"/>
      <c r="AY64" s="592"/>
      <c r="AZ64" s="592"/>
      <c r="BA64" s="592"/>
      <c r="BB64" s="592"/>
      <c r="BC64" s="593" t="str">
        <f>'STUDENT DETAILS'!$J$1</f>
        <v/>
      </c>
      <c r="BD64" s="593"/>
      <c r="BE64" s="593"/>
      <c r="BF64" s="593"/>
      <c r="BG64" s="594"/>
      <c r="BH64" s="679"/>
      <c r="BI64" s="622"/>
      <c r="BJ64" s="645" t="str">
        <f>'STUDENT DETAILS'!$D$1</f>
        <v>JAWAHAR NAVODAYA VIDYALAYA</v>
      </c>
      <c r="BK64" s="646"/>
      <c r="BL64" s="646"/>
      <c r="BM64" s="646"/>
      <c r="BN64" s="646"/>
      <c r="BO64" s="646"/>
      <c r="BP64" s="646"/>
      <c r="BQ64" s="646"/>
      <c r="BR64" s="647" t="str">
        <f>'STUDENT DETAILS'!$J$1</f>
        <v/>
      </c>
      <c r="BS64" s="647"/>
      <c r="BT64" s="647"/>
      <c r="BU64" s="647"/>
      <c r="BV64" s="648"/>
      <c r="BW64" s="590"/>
    </row>
    <row r="65" spans="1:75" ht="30" x14ac:dyDescent="0.5">
      <c r="A65" s="677"/>
      <c r="B65" s="596" t="str">
        <f>HOME!$B$8</f>
        <v>SESSION</v>
      </c>
      <c r="C65" s="596"/>
      <c r="D65" s="596"/>
      <c r="E65" s="596"/>
      <c r="F65" s="596"/>
      <c r="G65" s="596"/>
      <c r="H65" s="597" t="str">
        <f>IF(HOME!$G$8&gt;0,HOME!$G$8,"")</f>
        <v/>
      </c>
      <c r="I65" s="597"/>
      <c r="J65" s="597"/>
      <c r="K65" s="597"/>
      <c r="L65" s="597"/>
      <c r="M65" s="597"/>
      <c r="N65" s="598"/>
      <c r="O65" s="590"/>
      <c r="P65" s="615"/>
      <c r="Q65" s="595" t="str">
        <f>HOME!$B$8</f>
        <v>SESSION</v>
      </c>
      <c r="R65" s="596"/>
      <c r="S65" s="596"/>
      <c r="T65" s="596"/>
      <c r="U65" s="596"/>
      <c r="V65" s="596"/>
      <c r="W65" s="597" t="str">
        <f>IF(HOME!$G$8&gt;0,HOME!$G$8,"")</f>
        <v/>
      </c>
      <c r="X65" s="597"/>
      <c r="Y65" s="597"/>
      <c r="Z65" s="597"/>
      <c r="AA65" s="597"/>
      <c r="AB65" s="597"/>
      <c r="AC65" s="598"/>
      <c r="AD65" s="590"/>
      <c r="AE65" s="615"/>
      <c r="AF65" s="595" t="str">
        <f>HOME!$B$8</f>
        <v>SESSION</v>
      </c>
      <c r="AG65" s="596"/>
      <c r="AH65" s="596"/>
      <c r="AI65" s="596"/>
      <c r="AJ65" s="596"/>
      <c r="AK65" s="596"/>
      <c r="AL65" s="597" t="str">
        <f>IF(HOME!$G$8&gt;0,HOME!$G$8,"")</f>
        <v/>
      </c>
      <c r="AM65" s="597"/>
      <c r="AN65" s="597"/>
      <c r="AO65" s="597"/>
      <c r="AP65" s="597"/>
      <c r="AQ65" s="597"/>
      <c r="AR65" s="598"/>
      <c r="AS65" s="590"/>
      <c r="AT65" s="677"/>
      <c r="AU65" s="596" t="str">
        <f>HOME!$B$8</f>
        <v>SESSION</v>
      </c>
      <c r="AV65" s="596"/>
      <c r="AW65" s="596"/>
      <c r="AX65" s="596"/>
      <c r="AY65" s="596"/>
      <c r="AZ65" s="596"/>
      <c r="BA65" s="597" t="str">
        <f>IF(HOME!$G$8&gt;0,HOME!$G$8,"")</f>
        <v/>
      </c>
      <c r="BB65" s="597"/>
      <c r="BC65" s="597"/>
      <c r="BD65" s="597"/>
      <c r="BE65" s="597"/>
      <c r="BF65" s="597"/>
      <c r="BG65" s="598"/>
      <c r="BH65" s="679"/>
      <c r="BI65" s="622"/>
      <c r="BJ65" s="595" t="str">
        <f>HOME!$B$8</f>
        <v>SESSION</v>
      </c>
      <c r="BK65" s="596"/>
      <c r="BL65" s="596"/>
      <c r="BM65" s="596"/>
      <c r="BN65" s="596"/>
      <c r="BO65" s="596"/>
      <c r="BP65" s="597" t="str">
        <f>IF(HOME!$G$8&gt;0,HOME!$G$8,"")</f>
        <v/>
      </c>
      <c r="BQ65" s="597"/>
      <c r="BR65" s="597"/>
      <c r="BS65" s="597"/>
      <c r="BT65" s="597"/>
      <c r="BU65" s="597"/>
      <c r="BV65" s="598"/>
      <c r="BW65" s="590"/>
    </row>
    <row r="66" spans="1:75" ht="17.399999999999999" x14ac:dyDescent="0.3">
      <c r="A66" s="677"/>
      <c r="B66" s="600" t="s">
        <v>50</v>
      </c>
      <c r="C66" s="600"/>
      <c r="D66" s="600"/>
      <c r="E66" s="600"/>
      <c r="F66" s="600"/>
      <c r="G66" s="600"/>
      <c r="H66" s="600"/>
      <c r="I66" s="600"/>
      <c r="J66" s="600"/>
      <c r="K66" s="600"/>
      <c r="L66" s="600"/>
      <c r="M66" s="600"/>
      <c r="N66" s="601"/>
      <c r="O66" s="590"/>
      <c r="P66" s="615"/>
      <c r="Q66" s="599" t="s">
        <v>50</v>
      </c>
      <c r="R66" s="600"/>
      <c r="S66" s="600"/>
      <c r="T66" s="600"/>
      <c r="U66" s="600"/>
      <c r="V66" s="600"/>
      <c r="W66" s="600"/>
      <c r="X66" s="600"/>
      <c r="Y66" s="600"/>
      <c r="Z66" s="600"/>
      <c r="AA66" s="600"/>
      <c r="AB66" s="600"/>
      <c r="AC66" s="601"/>
      <c r="AD66" s="590"/>
      <c r="AE66" s="615"/>
      <c r="AF66" s="599" t="s">
        <v>50</v>
      </c>
      <c r="AG66" s="600"/>
      <c r="AH66" s="600"/>
      <c r="AI66" s="600"/>
      <c r="AJ66" s="600"/>
      <c r="AK66" s="600"/>
      <c r="AL66" s="600"/>
      <c r="AM66" s="600"/>
      <c r="AN66" s="600"/>
      <c r="AO66" s="600"/>
      <c r="AP66" s="600"/>
      <c r="AQ66" s="600"/>
      <c r="AR66" s="601"/>
      <c r="AS66" s="590"/>
      <c r="AT66" s="677"/>
      <c r="AU66" s="600" t="s">
        <v>50</v>
      </c>
      <c r="AV66" s="600"/>
      <c r="AW66" s="600"/>
      <c r="AX66" s="600"/>
      <c r="AY66" s="600"/>
      <c r="AZ66" s="600"/>
      <c r="BA66" s="600"/>
      <c r="BB66" s="600"/>
      <c r="BC66" s="600"/>
      <c r="BD66" s="600"/>
      <c r="BE66" s="600"/>
      <c r="BF66" s="600"/>
      <c r="BG66" s="601"/>
      <c r="BH66" s="679"/>
      <c r="BI66" s="622"/>
      <c r="BJ66" s="599" t="s">
        <v>50</v>
      </c>
      <c r="BK66" s="600"/>
      <c r="BL66" s="600"/>
      <c r="BM66" s="600"/>
      <c r="BN66" s="600"/>
      <c r="BO66" s="600"/>
      <c r="BP66" s="600"/>
      <c r="BQ66" s="600"/>
      <c r="BR66" s="600"/>
      <c r="BS66" s="600"/>
      <c r="BT66" s="600"/>
      <c r="BU66" s="600"/>
      <c r="BV66" s="601"/>
      <c r="BW66" s="590"/>
    </row>
    <row r="67" spans="1:75" ht="17.399999999999999" x14ac:dyDescent="0.3">
      <c r="A67" s="677"/>
      <c r="B67" s="43" t="s">
        <v>13</v>
      </c>
      <c r="C67" s="588" t="str">
        <f>IF('STUDENT DETAILS'!$D$9&gt;0,'STUDENT DETAILS'!$D$9,"")</f>
        <v/>
      </c>
      <c r="D67" s="588"/>
      <c r="E67" s="586" t="s">
        <v>749</v>
      </c>
      <c r="F67" s="586"/>
      <c r="G67" s="57"/>
      <c r="H67" s="588" t="str">
        <f>IF(HOME!$G$9&gt;0,HOME!$G$9,"")</f>
        <v/>
      </c>
      <c r="I67" s="588"/>
      <c r="J67" s="586" t="s">
        <v>728</v>
      </c>
      <c r="K67" s="586"/>
      <c r="L67" s="602" t="str">
        <f>IF('STUDENT DETAILS'!$AB$9&gt;0,'STUDENT DETAILS'!$AB$9,"")</f>
        <v/>
      </c>
      <c r="M67" s="602"/>
      <c r="N67" s="603"/>
      <c r="O67" s="590"/>
      <c r="P67" s="615"/>
      <c r="Q67" s="97" t="s">
        <v>13</v>
      </c>
      <c r="R67" s="588" t="str">
        <f>IF('STUDENT DETAILS'!$D$19&gt;0,'STUDENT DETAILS'!$D$19,"")</f>
        <v/>
      </c>
      <c r="S67" s="588"/>
      <c r="T67" s="586" t="s">
        <v>749</v>
      </c>
      <c r="U67" s="586"/>
      <c r="V67" s="57"/>
      <c r="W67" s="588" t="str">
        <f>IF(HOME!$G$9&gt;0,HOME!$G$9,"")</f>
        <v/>
      </c>
      <c r="X67" s="588"/>
      <c r="Y67" s="586" t="s">
        <v>728</v>
      </c>
      <c r="Z67" s="586"/>
      <c r="AA67" s="602" t="str">
        <f>IF('STUDENT DETAILS'!$AB$19&gt;0,'STUDENT DETAILS'!$AB$19,"")</f>
        <v/>
      </c>
      <c r="AB67" s="602"/>
      <c r="AC67" s="603"/>
      <c r="AD67" s="590"/>
      <c r="AE67" s="615"/>
      <c r="AF67" s="97" t="s">
        <v>13</v>
      </c>
      <c r="AG67" s="588" t="str">
        <f>IF('STUDENT DETAILS'!$D$29&gt;0,'STUDENT DETAILS'!$D$29,"")</f>
        <v/>
      </c>
      <c r="AH67" s="588"/>
      <c r="AI67" s="586" t="s">
        <v>749</v>
      </c>
      <c r="AJ67" s="586"/>
      <c r="AK67" s="57"/>
      <c r="AL67" s="588" t="str">
        <f>IF(HOME!$G$9&gt;0,HOME!$G$9,"")</f>
        <v/>
      </c>
      <c r="AM67" s="588"/>
      <c r="AN67" s="586" t="s">
        <v>728</v>
      </c>
      <c r="AO67" s="586"/>
      <c r="AP67" s="602" t="str">
        <f>IF('STUDENT DETAILS'!$AB$29&gt;0,'STUDENT DETAILS'!$AB$29,"")</f>
        <v/>
      </c>
      <c r="AQ67" s="602"/>
      <c r="AR67" s="603"/>
      <c r="AS67" s="590"/>
      <c r="AT67" s="677"/>
      <c r="AU67" s="43" t="s">
        <v>13</v>
      </c>
      <c r="AV67" s="588" t="str">
        <f>IF('STUDENT DETAILS'!$D$39&gt;0,'STUDENT DETAILS'!$D$39,"")</f>
        <v/>
      </c>
      <c r="AW67" s="588"/>
      <c r="AX67" s="586" t="s">
        <v>749</v>
      </c>
      <c r="AY67" s="586"/>
      <c r="AZ67" s="57"/>
      <c r="BA67" s="588" t="str">
        <f>IF(HOME!$G$9&gt;0,HOME!$G$9,"")</f>
        <v/>
      </c>
      <c r="BB67" s="588"/>
      <c r="BC67" s="586" t="s">
        <v>728</v>
      </c>
      <c r="BD67" s="586"/>
      <c r="BE67" s="602" t="str">
        <f>IF('STUDENT DETAILS'!$AB$39&gt;0,'STUDENT DETAILS'!$AB$39,"")</f>
        <v/>
      </c>
      <c r="BF67" s="602"/>
      <c r="BG67" s="603"/>
      <c r="BH67" s="679"/>
      <c r="BI67" s="622"/>
      <c r="BJ67" s="43" t="s">
        <v>13</v>
      </c>
      <c r="BK67" s="588" t="e">
        <f>IF('STUDENT DETAILS'!#REF!&gt;0,'STUDENT DETAILS'!#REF!,"")</f>
        <v>#REF!</v>
      </c>
      <c r="BL67" s="588"/>
      <c r="BM67" s="586" t="s">
        <v>749</v>
      </c>
      <c r="BN67" s="586"/>
      <c r="BO67" s="57"/>
      <c r="BP67" s="588" t="str">
        <f>IF(HOME!$G$9&gt;0,HOME!$G$9,"")</f>
        <v/>
      </c>
      <c r="BQ67" s="588"/>
      <c r="BR67" s="586" t="s">
        <v>728</v>
      </c>
      <c r="BS67" s="586"/>
      <c r="BT67" s="602" t="str">
        <f>IF('STUDENT DETAILS'!$AB$7&gt;0,'STUDENT DETAILS'!$AB$7,"")</f>
        <v/>
      </c>
      <c r="BU67" s="602"/>
      <c r="BV67" s="603"/>
      <c r="BW67" s="590"/>
    </row>
    <row r="68" spans="1:75" ht="17.399999999999999" x14ac:dyDescent="0.3">
      <c r="A68" s="677"/>
      <c r="B68" s="43" t="s">
        <v>752</v>
      </c>
      <c r="C68" s="588" t="str">
        <f>IF('STUDENT DETAILS'!$C$9&gt;0,'STUDENT DETAILS'!$C$9,"")</f>
        <v/>
      </c>
      <c r="D68" s="588"/>
      <c r="E68" s="586" t="s">
        <v>750</v>
      </c>
      <c r="F68" s="586"/>
      <c r="G68" s="58"/>
      <c r="H68" s="604" t="str">
        <f>IF('STUDENT DETAILS'!$E$9&gt;0,'STUDENT DETAILS'!$E$9,"")</f>
        <v/>
      </c>
      <c r="I68" s="604"/>
      <c r="J68" s="586" t="s">
        <v>14</v>
      </c>
      <c r="K68" s="586"/>
      <c r="L68" s="584" t="str">
        <f>IF('STUDENT DETAILS'!$F$9&gt;0,'STUDENT DETAILS'!$F$9,"")</f>
        <v/>
      </c>
      <c r="M68" s="584"/>
      <c r="N68" s="603"/>
      <c r="O68" s="590"/>
      <c r="P68" s="615"/>
      <c r="Q68" s="97" t="s">
        <v>752</v>
      </c>
      <c r="R68" s="588" t="str">
        <f>IF('STUDENT DETAILS'!$C$19&gt;0,'STUDENT DETAILS'!$C$19,"")</f>
        <v/>
      </c>
      <c r="S68" s="588"/>
      <c r="T68" s="586" t="s">
        <v>750</v>
      </c>
      <c r="U68" s="586"/>
      <c r="V68" s="58"/>
      <c r="W68" s="604" t="str">
        <f>IF('STUDENT DETAILS'!$E$19&gt;0,'STUDENT DETAILS'!$E$19,"")</f>
        <v/>
      </c>
      <c r="X68" s="604"/>
      <c r="Y68" s="586" t="s">
        <v>14</v>
      </c>
      <c r="Z68" s="586"/>
      <c r="AA68" s="584" t="str">
        <f>IF('STUDENT DETAILS'!$F$19&gt;0,'STUDENT DETAILS'!$F$19,"")</f>
        <v/>
      </c>
      <c r="AB68" s="584"/>
      <c r="AC68" s="603"/>
      <c r="AD68" s="590"/>
      <c r="AE68" s="615"/>
      <c r="AF68" s="97" t="s">
        <v>752</v>
      </c>
      <c r="AG68" s="588" t="str">
        <f>IF('STUDENT DETAILS'!$C$29&gt;0,'STUDENT DETAILS'!$C$29,"")</f>
        <v/>
      </c>
      <c r="AH68" s="588"/>
      <c r="AI68" s="586" t="s">
        <v>750</v>
      </c>
      <c r="AJ68" s="586"/>
      <c r="AK68" s="58"/>
      <c r="AL68" s="604" t="str">
        <f>IF('STUDENT DETAILS'!$E$29&gt;0,'STUDENT DETAILS'!$E$29,"")</f>
        <v/>
      </c>
      <c r="AM68" s="604"/>
      <c r="AN68" s="586" t="s">
        <v>14</v>
      </c>
      <c r="AO68" s="586"/>
      <c r="AP68" s="584" t="str">
        <f>IF('STUDENT DETAILS'!$F$29&gt;0,'STUDENT DETAILS'!$F$29,"")</f>
        <v/>
      </c>
      <c r="AQ68" s="584"/>
      <c r="AR68" s="603"/>
      <c r="AS68" s="590"/>
      <c r="AT68" s="677"/>
      <c r="AU68" s="43" t="s">
        <v>752</v>
      </c>
      <c r="AV68" s="588" t="str">
        <f>IF('STUDENT DETAILS'!$C$39&gt;0,'STUDENT DETAILS'!$C$39,"")</f>
        <v/>
      </c>
      <c r="AW68" s="588"/>
      <c r="AX68" s="586" t="s">
        <v>750</v>
      </c>
      <c r="AY68" s="586"/>
      <c r="AZ68" s="58"/>
      <c r="BA68" s="604" t="str">
        <f>IF('STUDENT DETAILS'!$E$39&gt;0,'STUDENT DETAILS'!$E$39,"")</f>
        <v/>
      </c>
      <c r="BB68" s="604"/>
      <c r="BC68" s="586" t="s">
        <v>14</v>
      </c>
      <c r="BD68" s="586"/>
      <c r="BE68" s="584" t="str">
        <f>IF('STUDENT DETAILS'!$F$39&gt;0,'STUDENT DETAILS'!$F$39,"")</f>
        <v/>
      </c>
      <c r="BF68" s="584"/>
      <c r="BG68" s="603"/>
      <c r="BH68" s="679"/>
      <c r="BI68" s="622"/>
      <c r="BJ68" s="43" t="s">
        <v>752</v>
      </c>
      <c r="BK68" s="588" t="e">
        <f>IF('STUDENT DETAILS'!#REF!&gt;0,'STUDENT DETAILS'!#REF!,"")</f>
        <v>#REF!</v>
      </c>
      <c r="BL68" s="588"/>
      <c r="BM68" s="586" t="s">
        <v>750</v>
      </c>
      <c r="BN68" s="586"/>
      <c r="BO68" s="58"/>
      <c r="BP68" s="604" t="e">
        <f>IF('STUDENT DETAILS'!#REF!&gt;0,'STUDENT DETAILS'!#REF!,"")</f>
        <v>#REF!</v>
      </c>
      <c r="BQ68" s="604"/>
      <c r="BR68" s="586" t="s">
        <v>14</v>
      </c>
      <c r="BS68" s="586"/>
      <c r="BT68" s="584" t="e">
        <f>IF('STUDENT DETAILS'!#REF!&gt;0,'STUDENT DETAILS'!#REF!,"")</f>
        <v>#REF!</v>
      </c>
      <c r="BU68" s="584"/>
      <c r="BV68" s="603"/>
      <c r="BW68" s="590"/>
    </row>
    <row r="69" spans="1:75" ht="17.399999999999999" x14ac:dyDescent="0.3">
      <c r="A69" s="677"/>
      <c r="B69" s="43" t="s">
        <v>753</v>
      </c>
      <c r="C69" s="585" t="str">
        <f>IF('STUDENT DETAILS'!$K$9&gt;0,'STUDENT DETAILS'!$K$9,"")</f>
        <v/>
      </c>
      <c r="D69" s="585"/>
      <c r="E69" s="586" t="s">
        <v>751</v>
      </c>
      <c r="F69" s="586"/>
      <c r="G69" s="58"/>
      <c r="H69" s="587" t="str">
        <f>IF('STUDENT DETAILS'!$M$9&gt;0,'STUDENT DETAILS'!$M$9,"")</f>
        <v/>
      </c>
      <c r="I69" s="587"/>
      <c r="J69" s="586" t="s">
        <v>704</v>
      </c>
      <c r="K69" s="586"/>
      <c r="L69" s="588" t="str">
        <f>IF('STUDENT DETAILS'!$J$9&gt;0,'STUDENT DETAILS'!$J$9,"")</f>
        <v/>
      </c>
      <c r="M69" s="588"/>
      <c r="N69" s="603"/>
      <c r="O69" s="590"/>
      <c r="P69" s="615"/>
      <c r="Q69" s="97" t="s">
        <v>753</v>
      </c>
      <c r="R69" s="585" t="str">
        <f>IF('STUDENT DETAILS'!$K$19&gt;0,'STUDENT DETAILS'!$K$19,"")</f>
        <v/>
      </c>
      <c r="S69" s="585"/>
      <c r="T69" s="586" t="s">
        <v>751</v>
      </c>
      <c r="U69" s="586"/>
      <c r="V69" s="58"/>
      <c r="W69" s="587" t="str">
        <f>IF('STUDENT DETAILS'!$M$19&gt;0,'STUDENT DETAILS'!$M$19,"")</f>
        <v/>
      </c>
      <c r="X69" s="587"/>
      <c r="Y69" s="586" t="s">
        <v>704</v>
      </c>
      <c r="Z69" s="586"/>
      <c r="AA69" s="588" t="str">
        <f>IF('STUDENT DETAILS'!$J$19&gt;0,'STUDENT DETAILS'!$J$19,"")</f>
        <v/>
      </c>
      <c r="AB69" s="588"/>
      <c r="AC69" s="603"/>
      <c r="AD69" s="590"/>
      <c r="AE69" s="615"/>
      <c r="AF69" s="97" t="s">
        <v>753</v>
      </c>
      <c r="AG69" s="585" t="str">
        <f>IF('STUDENT DETAILS'!$K$29&gt;0,'STUDENT DETAILS'!$K$29,"")</f>
        <v/>
      </c>
      <c r="AH69" s="585"/>
      <c r="AI69" s="586" t="s">
        <v>751</v>
      </c>
      <c r="AJ69" s="586"/>
      <c r="AK69" s="58"/>
      <c r="AL69" s="587" t="str">
        <f>IF('STUDENT DETAILS'!$M$29&gt;0,'STUDENT DETAILS'!$M$29,"")</f>
        <v/>
      </c>
      <c r="AM69" s="587"/>
      <c r="AN69" s="586" t="s">
        <v>704</v>
      </c>
      <c r="AO69" s="586"/>
      <c r="AP69" s="588" t="str">
        <f>IF('STUDENT DETAILS'!$J$29&gt;0,'STUDENT DETAILS'!$J$29,"")</f>
        <v/>
      </c>
      <c r="AQ69" s="588"/>
      <c r="AR69" s="603"/>
      <c r="AS69" s="590"/>
      <c r="AT69" s="677"/>
      <c r="AU69" s="43" t="s">
        <v>753</v>
      </c>
      <c r="AV69" s="585" t="str">
        <f>IF('STUDENT DETAILS'!$K$39&gt;0,'STUDENT DETAILS'!$K$39,"")</f>
        <v/>
      </c>
      <c r="AW69" s="585"/>
      <c r="AX69" s="586" t="s">
        <v>751</v>
      </c>
      <c r="AY69" s="586"/>
      <c r="AZ69" s="58"/>
      <c r="BA69" s="587" t="str">
        <f>IF('STUDENT DETAILS'!$M$39&gt;0,'STUDENT DETAILS'!$M$39,"")</f>
        <v/>
      </c>
      <c r="BB69" s="587"/>
      <c r="BC69" s="586" t="s">
        <v>704</v>
      </c>
      <c r="BD69" s="586"/>
      <c r="BE69" s="588" t="str">
        <f>IF('STUDENT DETAILS'!$J$39&gt;0,'STUDENT DETAILS'!$J$39,"")</f>
        <v/>
      </c>
      <c r="BF69" s="588"/>
      <c r="BG69" s="603"/>
      <c r="BH69" s="679"/>
      <c r="BI69" s="622"/>
      <c r="BJ69" s="43" t="s">
        <v>753</v>
      </c>
      <c r="BK69" s="585" t="e">
        <f>IF('STUDENT DETAILS'!#REF!&gt;0,'STUDENT DETAILS'!#REF!,"")</f>
        <v>#REF!</v>
      </c>
      <c r="BL69" s="585"/>
      <c r="BM69" s="586" t="s">
        <v>751</v>
      </c>
      <c r="BN69" s="586"/>
      <c r="BO69" s="58"/>
      <c r="BP69" s="587" t="e">
        <f>IF('STUDENT DETAILS'!#REF!&gt;0,'STUDENT DETAILS'!#REF!,"")</f>
        <v>#REF!</v>
      </c>
      <c r="BQ69" s="587"/>
      <c r="BR69" s="586" t="s">
        <v>704</v>
      </c>
      <c r="BS69" s="586"/>
      <c r="BT69" s="588" t="e">
        <f>IF('STUDENT DETAILS'!#REF!&gt;0,'STUDENT DETAILS'!#REF!,"")</f>
        <v>#REF!</v>
      </c>
      <c r="BU69" s="588"/>
      <c r="BV69" s="603"/>
      <c r="BW69" s="590"/>
    </row>
    <row r="70" spans="1:75" ht="16.2" thickBot="1" x14ac:dyDescent="0.35">
      <c r="A70" s="677"/>
      <c r="B70" s="635"/>
      <c r="C70" s="636"/>
      <c r="D70" s="636"/>
      <c r="E70" s="636"/>
      <c r="F70" s="636"/>
      <c r="G70" s="636"/>
      <c r="H70" s="636"/>
      <c r="I70" s="636"/>
      <c r="J70" s="636"/>
      <c r="K70" s="636"/>
      <c r="L70" s="636"/>
      <c r="M70" s="636"/>
      <c r="N70" s="637"/>
      <c r="O70" s="590"/>
      <c r="P70" s="615"/>
      <c r="Q70" s="635"/>
      <c r="R70" s="636"/>
      <c r="S70" s="636"/>
      <c r="T70" s="636"/>
      <c r="U70" s="636"/>
      <c r="V70" s="636"/>
      <c r="W70" s="636"/>
      <c r="X70" s="636"/>
      <c r="Y70" s="636"/>
      <c r="Z70" s="636"/>
      <c r="AA70" s="636"/>
      <c r="AB70" s="636"/>
      <c r="AC70" s="637"/>
      <c r="AD70" s="590"/>
      <c r="AE70" s="615"/>
      <c r="AF70" s="635"/>
      <c r="AG70" s="636"/>
      <c r="AH70" s="636"/>
      <c r="AI70" s="636"/>
      <c r="AJ70" s="636"/>
      <c r="AK70" s="636"/>
      <c r="AL70" s="636"/>
      <c r="AM70" s="636"/>
      <c r="AN70" s="636"/>
      <c r="AO70" s="636"/>
      <c r="AP70" s="636"/>
      <c r="AQ70" s="636"/>
      <c r="AR70" s="637"/>
      <c r="AS70" s="590"/>
      <c r="AT70" s="677"/>
      <c r="AU70" s="635"/>
      <c r="AV70" s="636"/>
      <c r="AW70" s="636"/>
      <c r="AX70" s="636"/>
      <c r="AY70" s="636"/>
      <c r="AZ70" s="636"/>
      <c r="BA70" s="636"/>
      <c r="BB70" s="636"/>
      <c r="BC70" s="636"/>
      <c r="BD70" s="636"/>
      <c r="BE70" s="636"/>
      <c r="BF70" s="636"/>
      <c r="BG70" s="637"/>
      <c r="BH70" s="679"/>
      <c r="BI70" s="622"/>
      <c r="BJ70" s="635"/>
      <c r="BK70" s="636"/>
      <c r="BL70" s="636"/>
      <c r="BM70" s="636"/>
      <c r="BN70" s="636"/>
      <c r="BO70" s="636"/>
      <c r="BP70" s="636"/>
      <c r="BQ70" s="636"/>
      <c r="BR70" s="636"/>
      <c r="BS70" s="636"/>
      <c r="BT70" s="636"/>
      <c r="BU70" s="636"/>
      <c r="BV70" s="637"/>
      <c r="BW70" s="590"/>
    </row>
    <row r="71" spans="1:75" ht="18.600000000000001" thickTop="1" thickBot="1" x14ac:dyDescent="0.35">
      <c r="A71" s="677"/>
      <c r="B71" s="41" t="s">
        <v>18</v>
      </c>
      <c r="C71" s="632" t="s">
        <v>20</v>
      </c>
      <c r="D71" s="633"/>
      <c r="E71" s="633"/>
      <c r="F71" s="633"/>
      <c r="G71" s="633"/>
      <c r="H71" s="634"/>
      <c r="I71" s="632" t="s">
        <v>21</v>
      </c>
      <c r="J71" s="633"/>
      <c r="K71" s="633"/>
      <c r="L71" s="633"/>
      <c r="M71" s="633"/>
      <c r="N71" s="634"/>
      <c r="O71" s="590"/>
      <c r="P71" s="615"/>
      <c r="Q71" s="41" t="s">
        <v>18</v>
      </c>
      <c r="R71" s="632" t="s">
        <v>20</v>
      </c>
      <c r="S71" s="633"/>
      <c r="T71" s="633"/>
      <c r="U71" s="633"/>
      <c r="V71" s="633"/>
      <c r="W71" s="634"/>
      <c r="X71" s="632" t="s">
        <v>21</v>
      </c>
      <c r="Y71" s="633"/>
      <c r="Z71" s="633"/>
      <c r="AA71" s="633"/>
      <c r="AB71" s="633"/>
      <c r="AC71" s="634"/>
      <c r="AD71" s="590"/>
      <c r="AE71" s="615"/>
      <c r="AF71" s="41" t="s">
        <v>18</v>
      </c>
      <c r="AG71" s="632" t="s">
        <v>20</v>
      </c>
      <c r="AH71" s="633"/>
      <c r="AI71" s="633"/>
      <c r="AJ71" s="633"/>
      <c r="AK71" s="633"/>
      <c r="AL71" s="634"/>
      <c r="AM71" s="632" t="s">
        <v>21</v>
      </c>
      <c r="AN71" s="633"/>
      <c r="AO71" s="633"/>
      <c r="AP71" s="633"/>
      <c r="AQ71" s="633"/>
      <c r="AR71" s="634"/>
      <c r="AS71" s="590"/>
      <c r="AT71" s="677"/>
      <c r="AU71" s="41" t="s">
        <v>18</v>
      </c>
      <c r="AV71" s="632" t="s">
        <v>20</v>
      </c>
      <c r="AW71" s="633"/>
      <c r="AX71" s="633"/>
      <c r="AY71" s="633"/>
      <c r="AZ71" s="633"/>
      <c r="BA71" s="634"/>
      <c r="BB71" s="632" t="s">
        <v>21</v>
      </c>
      <c r="BC71" s="633"/>
      <c r="BD71" s="633"/>
      <c r="BE71" s="633"/>
      <c r="BF71" s="633"/>
      <c r="BG71" s="634"/>
      <c r="BH71" s="679"/>
      <c r="BI71" s="622"/>
      <c r="BJ71" s="51" t="s">
        <v>18</v>
      </c>
      <c r="BK71" s="632" t="s">
        <v>20</v>
      </c>
      <c r="BL71" s="633"/>
      <c r="BM71" s="633"/>
      <c r="BN71" s="633"/>
      <c r="BO71" s="633"/>
      <c r="BP71" s="634"/>
      <c r="BQ71" s="632" t="s">
        <v>21</v>
      </c>
      <c r="BR71" s="633"/>
      <c r="BS71" s="633"/>
      <c r="BT71" s="633"/>
      <c r="BU71" s="633"/>
      <c r="BV71" s="634"/>
      <c r="BW71" s="590"/>
    </row>
    <row r="72" spans="1:75" ht="106.2" x14ac:dyDescent="0.25">
      <c r="A72" s="677"/>
      <c r="B72" s="40" t="s">
        <v>15</v>
      </c>
      <c r="C72" s="40" t="s">
        <v>16</v>
      </c>
      <c r="D72" s="40" t="s">
        <v>729</v>
      </c>
      <c r="E72" s="40" t="s">
        <v>730</v>
      </c>
      <c r="F72" s="40" t="s">
        <v>731</v>
      </c>
      <c r="G72" s="40" t="s">
        <v>732</v>
      </c>
      <c r="H72" s="40" t="s">
        <v>17</v>
      </c>
      <c r="I72" s="40" t="s">
        <v>733</v>
      </c>
      <c r="J72" s="40" t="s">
        <v>734</v>
      </c>
      <c r="K72" s="40" t="s">
        <v>730</v>
      </c>
      <c r="L72" s="40" t="s">
        <v>741</v>
      </c>
      <c r="M72" s="40" t="s">
        <v>732</v>
      </c>
      <c r="N72" s="40" t="s">
        <v>17</v>
      </c>
      <c r="O72" s="590"/>
      <c r="P72" s="615"/>
      <c r="Q72" s="40" t="s">
        <v>15</v>
      </c>
      <c r="R72" s="40" t="s">
        <v>16</v>
      </c>
      <c r="S72" s="40" t="s">
        <v>729</v>
      </c>
      <c r="T72" s="40" t="s">
        <v>730</v>
      </c>
      <c r="U72" s="40" t="s">
        <v>731</v>
      </c>
      <c r="V72" s="40" t="s">
        <v>732</v>
      </c>
      <c r="W72" s="40" t="s">
        <v>17</v>
      </c>
      <c r="X72" s="40" t="s">
        <v>733</v>
      </c>
      <c r="Y72" s="40" t="s">
        <v>734</v>
      </c>
      <c r="Z72" s="40" t="s">
        <v>730</v>
      </c>
      <c r="AA72" s="40" t="s">
        <v>741</v>
      </c>
      <c r="AB72" s="40" t="s">
        <v>732</v>
      </c>
      <c r="AC72" s="40" t="s">
        <v>17</v>
      </c>
      <c r="AD72" s="590"/>
      <c r="AE72" s="615"/>
      <c r="AF72" s="40" t="s">
        <v>15</v>
      </c>
      <c r="AG72" s="40" t="s">
        <v>16</v>
      </c>
      <c r="AH72" s="40" t="s">
        <v>729</v>
      </c>
      <c r="AI72" s="40" t="s">
        <v>730</v>
      </c>
      <c r="AJ72" s="40" t="s">
        <v>731</v>
      </c>
      <c r="AK72" s="40" t="s">
        <v>732</v>
      </c>
      <c r="AL72" s="40" t="s">
        <v>17</v>
      </c>
      <c r="AM72" s="40" t="s">
        <v>733</v>
      </c>
      <c r="AN72" s="40" t="s">
        <v>734</v>
      </c>
      <c r="AO72" s="40" t="s">
        <v>730</v>
      </c>
      <c r="AP72" s="40" t="s">
        <v>741</v>
      </c>
      <c r="AQ72" s="40" t="s">
        <v>732</v>
      </c>
      <c r="AR72" s="40" t="s">
        <v>17</v>
      </c>
      <c r="AS72" s="590"/>
      <c r="AT72" s="677"/>
      <c r="AU72" s="40" t="s">
        <v>15</v>
      </c>
      <c r="AV72" s="40" t="s">
        <v>16</v>
      </c>
      <c r="AW72" s="40" t="s">
        <v>729</v>
      </c>
      <c r="AX72" s="40" t="s">
        <v>730</v>
      </c>
      <c r="AY72" s="40" t="s">
        <v>731</v>
      </c>
      <c r="AZ72" s="40" t="s">
        <v>732</v>
      </c>
      <c r="BA72" s="40" t="s">
        <v>17</v>
      </c>
      <c r="BB72" s="40" t="s">
        <v>733</v>
      </c>
      <c r="BC72" s="40" t="s">
        <v>734</v>
      </c>
      <c r="BD72" s="40" t="s">
        <v>730</v>
      </c>
      <c r="BE72" s="40" t="s">
        <v>741</v>
      </c>
      <c r="BF72" s="40" t="s">
        <v>732</v>
      </c>
      <c r="BG72" s="54" t="s">
        <v>17</v>
      </c>
      <c r="BH72" s="679"/>
      <c r="BI72" s="622"/>
      <c r="BJ72" s="52" t="s">
        <v>15</v>
      </c>
      <c r="BK72" s="40" t="s">
        <v>16</v>
      </c>
      <c r="BL72" s="40" t="s">
        <v>729</v>
      </c>
      <c r="BM72" s="40" t="s">
        <v>730</v>
      </c>
      <c r="BN72" s="40" t="s">
        <v>731</v>
      </c>
      <c r="BO72" s="40" t="s">
        <v>732</v>
      </c>
      <c r="BP72" s="40" t="s">
        <v>17</v>
      </c>
      <c r="BQ72" s="40" t="s">
        <v>733</v>
      </c>
      <c r="BR72" s="40" t="s">
        <v>734</v>
      </c>
      <c r="BS72" s="40" t="s">
        <v>730</v>
      </c>
      <c r="BT72" s="40" t="s">
        <v>741</v>
      </c>
      <c r="BU72" s="40" t="s">
        <v>732</v>
      </c>
      <c r="BV72" s="40" t="s">
        <v>17</v>
      </c>
      <c r="BW72" s="590"/>
    </row>
    <row r="73" spans="1:75" ht="15.6" x14ac:dyDescent="0.3">
      <c r="A73" s="677"/>
      <c r="B73" s="59" t="str">
        <f>HOME!$B$15</f>
        <v>ENGLISH</v>
      </c>
      <c r="C73" s="60" t="str">
        <f>'Overall Result'!$D$6</f>
        <v/>
      </c>
      <c r="D73" s="60">
        <f>'Overall Result'!$P$6</f>
        <v>3.3333333333333335</v>
      </c>
      <c r="E73" s="60">
        <f>'Overall Result'!$V$6</f>
        <v>5</v>
      </c>
      <c r="F73" s="60">
        <f>'Overall Result'!$AB$6</f>
        <v>0</v>
      </c>
      <c r="G73" s="60">
        <f>'Overall Result'!$AH$6</f>
        <v>13.333333333333334</v>
      </c>
      <c r="H73" s="60" t="str">
        <f>'Overall Result'!$AP$6</f>
        <v>E</v>
      </c>
      <c r="I73" s="60" t="e">
        <f>#REF!</f>
        <v>#REF!</v>
      </c>
      <c r="J73" s="60" t="e">
        <f>#REF!</f>
        <v>#REF!</v>
      </c>
      <c r="K73" s="60" t="e">
        <f>#REF!</f>
        <v>#REF!</v>
      </c>
      <c r="L73" s="60" t="e">
        <f>#REF!</f>
        <v>#REF!</v>
      </c>
      <c r="M73" s="60" t="e">
        <f>#REF!</f>
        <v>#REF!</v>
      </c>
      <c r="N73" s="94" t="e">
        <f>#REF!</f>
        <v>#REF!</v>
      </c>
      <c r="O73" s="590"/>
      <c r="P73" s="615"/>
      <c r="Q73" s="59" t="str">
        <f>HOME!$B$15</f>
        <v>ENGLISH</v>
      </c>
      <c r="R73" s="94" t="str">
        <f>'Overall Result'!$D$16</f>
        <v/>
      </c>
      <c r="S73" s="94">
        <f>'Overall Result'!$P$16</f>
        <v>3.3333333333333335</v>
      </c>
      <c r="T73" s="94">
        <f>'Overall Result'!$V$16</f>
        <v>5</v>
      </c>
      <c r="U73" s="94">
        <f>'Overall Result'!$AB$16</f>
        <v>0</v>
      </c>
      <c r="V73" s="94">
        <f>'Overall Result'!$AH$16</f>
        <v>13.333333333333334</v>
      </c>
      <c r="W73" s="94" t="str">
        <f>'Overall Result'!$AP$16</f>
        <v>E</v>
      </c>
      <c r="X73" s="94" t="e">
        <f>#REF!</f>
        <v>#REF!</v>
      </c>
      <c r="Y73" s="94" t="e">
        <f>#REF!</f>
        <v>#REF!</v>
      </c>
      <c r="Z73" s="94" t="e">
        <f>#REF!</f>
        <v>#REF!</v>
      </c>
      <c r="AA73" s="94" t="e">
        <f>#REF!</f>
        <v>#REF!</v>
      </c>
      <c r="AB73" s="94" t="e">
        <f>#REF!</f>
        <v>#REF!</v>
      </c>
      <c r="AC73" s="94" t="e">
        <f>#REF!</f>
        <v>#REF!</v>
      </c>
      <c r="AD73" s="590"/>
      <c r="AE73" s="615"/>
      <c r="AF73" s="59" t="str">
        <f>HOME!$B$15</f>
        <v>ENGLISH</v>
      </c>
      <c r="AG73" s="94" t="str">
        <f>'Overall Result'!$D$26</f>
        <v/>
      </c>
      <c r="AH73" s="94">
        <f>'Overall Result'!$P$26</f>
        <v>3.3333333333333335</v>
      </c>
      <c r="AI73" s="94">
        <f>'Overall Result'!$V$26</f>
        <v>5</v>
      </c>
      <c r="AJ73" s="94">
        <f>'Overall Result'!$AB$26</f>
        <v>0</v>
      </c>
      <c r="AK73" s="94">
        <f>'Overall Result'!$AH$26</f>
        <v>13.333333333333334</v>
      </c>
      <c r="AL73" s="94" t="str">
        <f>'Overall Result'!$AP$26</f>
        <v>E</v>
      </c>
      <c r="AM73" s="94" t="e">
        <f>#REF!</f>
        <v>#REF!</v>
      </c>
      <c r="AN73" s="94" t="e">
        <f>#REF!</f>
        <v>#REF!</v>
      </c>
      <c r="AO73" s="94" t="e">
        <f>#REF!</f>
        <v>#REF!</v>
      </c>
      <c r="AP73" s="94" t="e">
        <f>#REF!</f>
        <v>#REF!</v>
      </c>
      <c r="AQ73" s="94" t="e">
        <f>#REF!</f>
        <v>#REF!</v>
      </c>
      <c r="AR73" s="94" t="e">
        <f>#REF!</f>
        <v>#REF!</v>
      </c>
      <c r="AS73" s="590"/>
      <c r="AT73" s="677"/>
      <c r="AU73" s="59" t="str">
        <f>HOME!$B$15</f>
        <v>ENGLISH</v>
      </c>
      <c r="AV73" s="60" t="str">
        <f>'Overall Result'!$D$36</f>
        <v/>
      </c>
      <c r="AW73" s="60">
        <f>'Overall Result'!$P$36</f>
        <v>3.3333333333333335</v>
      </c>
      <c r="AX73" s="60">
        <f>'Overall Result'!$V$36</f>
        <v>5</v>
      </c>
      <c r="AY73" s="60">
        <f>'Overall Result'!$AB$36</f>
        <v>0</v>
      </c>
      <c r="AZ73" s="60">
        <f>'Overall Result'!$AH$36</f>
        <v>13.333333333333334</v>
      </c>
      <c r="BA73" s="60" t="str">
        <f>'Overall Result'!$AP$36</f>
        <v>E</v>
      </c>
      <c r="BB73" s="60" t="e">
        <f>#REF!</f>
        <v>#REF!</v>
      </c>
      <c r="BC73" s="60" t="e">
        <f>#REF!</f>
        <v>#REF!</v>
      </c>
      <c r="BD73" s="60" t="e">
        <f>#REF!</f>
        <v>#REF!</v>
      </c>
      <c r="BE73" s="60" t="e">
        <f>#REF!</f>
        <v>#REF!</v>
      </c>
      <c r="BF73" s="60" t="e">
        <f>#REF!</f>
        <v>#REF!</v>
      </c>
      <c r="BG73" s="95" t="e">
        <f>#REF!</f>
        <v>#REF!</v>
      </c>
      <c r="BH73" s="679"/>
      <c r="BI73" s="622"/>
      <c r="BJ73" s="62" t="str">
        <f>HOME!$B$15</f>
        <v>ENGLISH</v>
      </c>
      <c r="BK73" s="60" t="e">
        <f>'Overall Result'!#REF!</f>
        <v>#REF!</v>
      </c>
      <c r="BL73" s="60" t="e">
        <f>'Overall Result'!#REF!</f>
        <v>#REF!</v>
      </c>
      <c r="BM73" s="60" t="e">
        <f>'Overall Result'!#REF!</f>
        <v>#REF!</v>
      </c>
      <c r="BN73" s="60" t="e">
        <f>'Overall Result'!#REF!</f>
        <v>#REF!</v>
      </c>
      <c r="BO73" s="60" t="e">
        <f>'Overall Result'!#REF!</f>
        <v>#REF!</v>
      </c>
      <c r="BP73" s="60" t="e">
        <f>'Overall Result'!#REF!</f>
        <v>#REF!</v>
      </c>
      <c r="BQ73" s="60" t="e">
        <f>#REF!</f>
        <v>#REF!</v>
      </c>
      <c r="BR73" s="60" t="e">
        <f>#REF!</f>
        <v>#REF!</v>
      </c>
      <c r="BS73" s="60" t="e">
        <f>#REF!</f>
        <v>#REF!</v>
      </c>
      <c r="BT73" s="60" t="e">
        <f>#REF!</f>
        <v>#REF!</v>
      </c>
      <c r="BU73" s="60" t="e">
        <f>#REF!</f>
        <v>#REF!</v>
      </c>
      <c r="BV73" s="94" t="e">
        <f>#REF!</f>
        <v>#REF!</v>
      </c>
      <c r="BW73" s="590"/>
    </row>
    <row r="74" spans="1:75" ht="15.75" customHeight="1" x14ac:dyDescent="0.3">
      <c r="A74" s="677"/>
      <c r="B74" s="59" t="str">
        <f>HOME!$B$16</f>
        <v>HINDI</v>
      </c>
      <c r="C74" s="60" t="str">
        <f>'Overall Result'!$E$6</f>
        <v/>
      </c>
      <c r="D74" s="60">
        <f>'Overall Result'!$Q$6</f>
        <v>3.3333333333333335</v>
      </c>
      <c r="E74" s="60">
        <f>'Overall Result'!$W$6</f>
        <v>5</v>
      </c>
      <c r="F74" s="60">
        <f>'Overall Result'!$AC$6</f>
        <v>0</v>
      </c>
      <c r="G74" s="60">
        <f>'Overall Result'!$AI$6</f>
        <v>13.333333333333334</v>
      </c>
      <c r="H74" s="60" t="str">
        <f>'Overall Result'!$AQ$6</f>
        <v>E</v>
      </c>
      <c r="I74" s="60" t="e">
        <f>#REF!</f>
        <v>#REF!</v>
      </c>
      <c r="J74" s="60" t="e">
        <f>#REF!</f>
        <v>#REF!</v>
      </c>
      <c r="K74" s="60" t="e">
        <f>#REF!</f>
        <v>#REF!</v>
      </c>
      <c r="L74" s="60" t="e">
        <f>#REF!</f>
        <v>#REF!</v>
      </c>
      <c r="M74" s="60" t="e">
        <f>#REF!</f>
        <v>#REF!</v>
      </c>
      <c r="N74" s="94" t="e">
        <f>#REF!</f>
        <v>#REF!</v>
      </c>
      <c r="O74" s="590"/>
      <c r="P74" s="615"/>
      <c r="Q74" s="59" t="str">
        <f>HOME!$B$16</f>
        <v>HINDI</v>
      </c>
      <c r="R74" s="94" t="str">
        <f>'Overall Result'!$E$16</f>
        <v/>
      </c>
      <c r="S74" s="94">
        <f>'Overall Result'!$Q$16</f>
        <v>3.3333333333333335</v>
      </c>
      <c r="T74" s="94">
        <f>'Overall Result'!$W$16</f>
        <v>5</v>
      </c>
      <c r="U74" s="94">
        <f>'Overall Result'!$AC$16</f>
        <v>0</v>
      </c>
      <c r="V74" s="94">
        <f>'Overall Result'!$AI$16</f>
        <v>13.333333333333334</v>
      </c>
      <c r="W74" s="94" t="str">
        <f>'Overall Result'!$AQ$16</f>
        <v>E</v>
      </c>
      <c r="X74" s="94" t="e">
        <f>#REF!</f>
        <v>#REF!</v>
      </c>
      <c r="Y74" s="94" t="e">
        <f>#REF!</f>
        <v>#REF!</v>
      </c>
      <c r="Z74" s="94" t="e">
        <f>#REF!</f>
        <v>#REF!</v>
      </c>
      <c r="AA74" s="94" t="e">
        <f>#REF!</f>
        <v>#REF!</v>
      </c>
      <c r="AB74" s="94" t="e">
        <f>#REF!</f>
        <v>#REF!</v>
      </c>
      <c r="AC74" s="94" t="e">
        <f>#REF!</f>
        <v>#REF!</v>
      </c>
      <c r="AD74" s="590"/>
      <c r="AE74" s="615"/>
      <c r="AF74" s="59" t="str">
        <f>HOME!$B$16</f>
        <v>HINDI</v>
      </c>
      <c r="AG74" s="94" t="str">
        <f>'Overall Result'!E26</f>
        <v/>
      </c>
      <c r="AH74" s="94">
        <f>'Overall Result'!$Q$26</f>
        <v>3.3333333333333335</v>
      </c>
      <c r="AI74" s="94">
        <f>'Overall Result'!$W$26</f>
        <v>5</v>
      </c>
      <c r="AJ74" s="94">
        <f>'Overall Result'!$AC$26</f>
        <v>0</v>
      </c>
      <c r="AK74" s="94">
        <f>'Overall Result'!$AI$26</f>
        <v>13.333333333333334</v>
      </c>
      <c r="AL74" s="94" t="str">
        <f>'Overall Result'!$AQ$26</f>
        <v>E</v>
      </c>
      <c r="AM74" s="94" t="e">
        <f>#REF!</f>
        <v>#REF!</v>
      </c>
      <c r="AN74" s="94" t="e">
        <f>#REF!</f>
        <v>#REF!</v>
      </c>
      <c r="AO74" s="94" t="e">
        <f>#REF!</f>
        <v>#REF!</v>
      </c>
      <c r="AP74" s="94" t="e">
        <f>#REF!</f>
        <v>#REF!</v>
      </c>
      <c r="AQ74" s="94" t="e">
        <f>#REF!</f>
        <v>#REF!</v>
      </c>
      <c r="AR74" s="94" t="e">
        <f>#REF!</f>
        <v>#REF!</v>
      </c>
      <c r="AS74" s="590"/>
      <c r="AT74" s="677"/>
      <c r="AU74" s="59" t="str">
        <f>HOME!$B$16</f>
        <v>HINDI</v>
      </c>
      <c r="AV74" s="60" t="str">
        <f>'Overall Result'!$E$36</f>
        <v/>
      </c>
      <c r="AW74" s="60">
        <f>'Overall Result'!$Q$36</f>
        <v>3.3333333333333335</v>
      </c>
      <c r="AX74" s="60">
        <f>'Overall Result'!$W$36</f>
        <v>5</v>
      </c>
      <c r="AY74" s="60">
        <f>'Overall Result'!$AC$36</f>
        <v>0</v>
      </c>
      <c r="AZ74" s="60">
        <f>'Overall Result'!$AI$36</f>
        <v>13.333333333333334</v>
      </c>
      <c r="BA74" s="60" t="str">
        <f>'Overall Result'!$AQ$36</f>
        <v>E</v>
      </c>
      <c r="BB74" s="60" t="e">
        <f>#REF!</f>
        <v>#REF!</v>
      </c>
      <c r="BC74" s="60" t="e">
        <f>#REF!</f>
        <v>#REF!</v>
      </c>
      <c r="BD74" s="60" t="e">
        <f>#REF!</f>
        <v>#REF!</v>
      </c>
      <c r="BE74" s="60" t="e">
        <f>#REF!</f>
        <v>#REF!</v>
      </c>
      <c r="BF74" s="60" t="e">
        <f>#REF!</f>
        <v>#REF!</v>
      </c>
      <c r="BG74" s="95" t="e">
        <f>#REF!</f>
        <v>#REF!</v>
      </c>
      <c r="BH74" s="679"/>
      <c r="BI74" s="622"/>
      <c r="BJ74" s="62" t="str">
        <f>HOME!$B$16</f>
        <v>HINDI</v>
      </c>
      <c r="BK74" s="60" t="e">
        <f>'Overall Result'!#REF!</f>
        <v>#REF!</v>
      </c>
      <c r="BL74" s="60" t="e">
        <f>'Overall Result'!#REF!</f>
        <v>#REF!</v>
      </c>
      <c r="BM74" s="60" t="e">
        <f>'Overall Result'!#REF!</f>
        <v>#REF!</v>
      </c>
      <c r="BN74" s="60" t="e">
        <f>'Overall Result'!#REF!</f>
        <v>#REF!</v>
      </c>
      <c r="BO74" s="60" t="e">
        <f>'Overall Result'!#REF!</f>
        <v>#REF!</v>
      </c>
      <c r="BP74" s="60" t="e">
        <f>'Overall Result'!#REF!</f>
        <v>#REF!</v>
      </c>
      <c r="BQ74" s="60" t="e">
        <f>#REF!</f>
        <v>#REF!</v>
      </c>
      <c r="BR74" s="60" t="e">
        <f>#REF!</f>
        <v>#REF!</v>
      </c>
      <c r="BS74" s="60" t="e">
        <f>#REF!</f>
        <v>#REF!</v>
      </c>
      <c r="BT74" s="60" t="e">
        <f>#REF!</f>
        <v>#REF!</v>
      </c>
      <c r="BU74" s="60" t="e">
        <f>#REF!</f>
        <v>#REF!</v>
      </c>
      <c r="BV74" s="94" t="e">
        <f>#REF!</f>
        <v>#REF!</v>
      </c>
      <c r="BW74" s="590"/>
    </row>
    <row r="75" spans="1:75" ht="15.6" x14ac:dyDescent="0.3">
      <c r="A75" s="677"/>
      <c r="B75" s="59" t="e">
        <f>HOME!#REF!</f>
        <v>#REF!</v>
      </c>
      <c r="C75" s="60" t="str">
        <f>'Overall Result'!$F$6</f>
        <v/>
      </c>
      <c r="D75" s="60">
        <f>'Overall Result'!$R$6</f>
        <v>3.3333333333333335</v>
      </c>
      <c r="E75" s="60">
        <f>'Overall Result'!$X$6</f>
        <v>5</v>
      </c>
      <c r="F75" s="60" t="e">
        <f>'Overall Result'!$AD$6</f>
        <v>#REF!</v>
      </c>
      <c r="G75" s="60" t="e">
        <f>'Overall Result'!$AJ$6</f>
        <v>#REF!</v>
      </c>
      <c r="H75" s="60" t="e">
        <f>'Overall Result'!$AR$6</f>
        <v>#REF!</v>
      </c>
      <c r="I75" s="60" t="e">
        <f>#REF!</f>
        <v>#REF!</v>
      </c>
      <c r="J75" s="60" t="e">
        <f>#REF!</f>
        <v>#REF!</v>
      </c>
      <c r="K75" s="60" t="e">
        <f>#REF!</f>
        <v>#REF!</v>
      </c>
      <c r="L75" s="60" t="e">
        <f>#REF!</f>
        <v>#REF!</v>
      </c>
      <c r="M75" s="60" t="e">
        <f>#REF!</f>
        <v>#REF!</v>
      </c>
      <c r="N75" s="94" t="e">
        <f>#REF!</f>
        <v>#REF!</v>
      </c>
      <c r="O75" s="590"/>
      <c r="P75" s="615"/>
      <c r="Q75" s="59" t="e">
        <f>HOME!#REF!</f>
        <v>#REF!</v>
      </c>
      <c r="R75" s="94" t="str">
        <f>'Overall Result'!$F$16</f>
        <v/>
      </c>
      <c r="S75" s="94">
        <f>'Overall Result'!$R$16</f>
        <v>3.3333333333333335</v>
      </c>
      <c r="T75" s="94">
        <f>'Overall Result'!$X$16</f>
        <v>5</v>
      </c>
      <c r="U75" s="94" t="e">
        <f>'Overall Result'!$AD$16</f>
        <v>#REF!</v>
      </c>
      <c r="V75" s="94" t="e">
        <f>'Overall Result'!$AJ$16</f>
        <v>#REF!</v>
      </c>
      <c r="W75" s="94" t="e">
        <f>'Overall Result'!$AR$16</f>
        <v>#REF!</v>
      </c>
      <c r="X75" s="94" t="e">
        <f>#REF!</f>
        <v>#REF!</v>
      </c>
      <c r="Y75" s="94" t="e">
        <f>#REF!</f>
        <v>#REF!</v>
      </c>
      <c r="Z75" s="94" t="e">
        <f>#REF!</f>
        <v>#REF!</v>
      </c>
      <c r="AA75" s="94" t="e">
        <f>#REF!</f>
        <v>#REF!</v>
      </c>
      <c r="AB75" s="94" t="e">
        <f>#REF!</f>
        <v>#REF!</v>
      </c>
      <c r="AC75" s="94" t="e">
        <f>#REF!</f>
        <v>#REF!</v>
      </c>
      <c r="AD75" s="590"/>
      <c r="AE75" s="615"/>
      <c r="AF75" s="59" t="e">
        <f>HOME!#REF!</f>
        <v>#REF!</v>
      </c>
      <c r="AG75" s="94" t="str">
        <f>'Overall Result'!$F$26</f>
        <v/>
      </c>
      <c r="AH75" s="94">
        <f>'Overall Result'!$R$26</f>
        <v>3.3333333333333335</v>
      </c>
      <c r="AI75" s="94">
        <f>'Overall Result'!$X$26</f>
        <v>5</v>
      </c>
      <c r="AJ75" s="94" t="e">
        <f>'Overall Result'!$AD$26</f>
        <v>#REF!</v>
      </c>
      <c r="AK75" s="94" t="e">
        <f>'Overall Result'!$AJ$26</f>
        <v>#REF!</v>
      </c>
      <c r="AL75" s="94" t="e">
        <f>'Overall Result'!$AR$26</f>
        <v>#REF!</v>
      </c>
      <c r="AM75" s="94" t="e">
        <f>#REF!</f>
        <v>#REF!</v>
      </c>
      <c r="AN75" s="94" t="e">
        <f>#REF!</f>
        <v>#REF!</v>
      </c>
      <c r="AO75" s="94" t="e">
        <f>#REF!</f>
        <v>#REF!</v>
      </c>
      <c r="AP75" s="94" t="e">
        <f>#REF!</f>
        <v>#REF!</v>
      </c>
      <c r="AQ75" s="94" t="e">
        <f>#REF!</f>
        <v>#REF!</v>
      </c>
      <c r="AR75" s="94" t="e">
        <f>#REF!</f>
        <v>#REF!</v>
      </c>
      <c r="AS75" s="590"/>
      <c r="AT75" s="677"/>
      <c r="AU75" s="59" t="e">
        <f>HOME!#REF!</f>
        <v>#REF!</v>
      </c>
      <c r="AV75" s="60" t="str">
        <f>'Overall Result'!$F$36</f>
        <v/>
      </c>
      <c r="AW75" s="60">
        <f>'Overall Result'!$R$36</f>
        <v>3.3333333333333335</v>
      </c>
      <c r="AX75" s="60">
        <f>'Overall Result'!$X$36</f>
        <v>5</v>
      </c>
      <c r="AY75" s="60" t="e">
        <f>'Overall Result'!$AD$36</f>
        <v>#REF!</v>
      </c>
      <c r="AZ75" s="60" t="e">
        <f>'Overall Result'!$AJ$36</f>
        <v>#REF!</v>
      </c>
      <c r="BA75" s="60" t="e">
        <f>'Overall Result'!$AR$36</f>
        <v>#REF!</v>
      </c>
      <c r="BB75" s="60" t="e">
        <f>#REF!</f>
        <v>#REF!</v>
      </c>
      <c r="BC75" s="60" t="e">
        <f>#REF!</f>
        <v>#REF!</v>
      </c>
      <c r="BD75" s="60" t="e">
        <f>#REF!</f>
        <v>#REF!</v>
      </c>
      <c r="BE75" s="60" t="e">
        <f>#REF!</f>
        <v>#REF!</v>
      </c>
      <c r="BF75" s="60" t="e">
        <f>#REF!</f>
        <v>#REF!</v>
      </c>
      <c r="BG75" s="95" t="e">
        <f>#REF!</f>
        <v>#REF!</v>
      </c>
      <c r="BH75" s="679"/>
      <c r="BI75" s="622"/>
      <c r="BJ75" s="62" t="e">
        <f>HOME!#REF!</f>
        <v>#REF!</v>
      </c>
      <c r="BK75" s="60" t="e">
        <f>'Overall Result'!#REF!</f>
        <v>#REF!</v>
      </c>
      <c r="BL75" s="60" t="e">
        <f>'Overall Result'!#REF!</f>
        <v>#REF!</v>
      </c>
      <c r="BM75" s="60" t="e">
        <f>'Overall Result'!#REF!</f>
        <v>#REF!</v>
      </c>
      <c r="BN75" s="60" t="e">
        <f>'Overall Result'!#REF!</f>
        <v>#REF!</v>
      </c>
      <c r="BO75" s="60" t="e">
        <f>'Overall Result'!#REF!</f>
        <v>#REF!</v>
      </c>
      <c r="BP75" s="60" t="e">
        <f>'Overall Result'!#REF!</f>
        <v>#REF!</v>
      </c>
      <c r="BQ75" s="60" t="e">
        <f>#REF!</f>
        <v>#REF!</v>
      </c>
      <c r="BR75" s="60" t="e">
        <f>#REF!</f>
        <v>#REF!</v>
      </c>
      <c r="BS75" s="60" t="e">
        <f>#REF!</f>
        <v>#REF!</v>
      </c>
      <c r="BT75" s="60" t="e">
        <f>#REF!</f>
        <v>#REF!</v>
      </c>
      <c r="BU75" s="60" t="e">
        <f>#REF!</f>
        <v>#REF!</v>
      </c>
      <c r="BV75" s="94" t="e">
        <f>#REF!</f>
        <v>#REF!</v>
      </c>
      <c r="BW75" s="590"/>
    </row>
    <row r="76" spans="1:75" ht="15.6" x14ac:dyDescent="0.3">
      <c r="A76" s="677"/>
      <c r="B76" s="59" t="str">
        <f>HOME!$B$17</f>
        <v>MATHS</v>
      </c>
      <c r="C76" s="60" t="str">
        <f>'Overall Result'!$G$6</f>
        <v/>
      </c>
      <c r="D76" s="60">
        <f>'Overall Result'!$S$6</f>
        <v>3.3333333333333335</v>
      </c>
      <c r="E76" s="60">
        <f>'Overall Result'!$Y$6</f>
        <v>5</v>
      </c>
      <c r="F76" s="60">
        <f>'Overall Result'!$AE$6</f>
        <v>0</v>
      </c>
      <c r="G76" s="60">
        <f>'Overall Result'!$AK$6</f>
        <v>13.333333333333334</v>
      </c>
      <c r="H76" s="60" t="str">
        <f>'Overall Result'!$AS$6</f>
        <v>E</v>
      </c>
      <c r="I76" s="60" t="e">
        <f>#REF!</f>
        <v>#REF!</v>
      </c>
      <c r="J76" s="60" t="e">
        <f>#REF!</f>
        <v>#REF!</v>
      </c>
      <c r="K76" s="60" t="e">
        <f>#REF!</f>
        <v>#REF!</v>
      </c>
      <c r="L76" s="60" t="e">
        <f>#REF!</f>
        <v>#REF!</v>
      </c>
      <c r="M76" s="60" t="e">
        <f>#REF!</f>
        <v>#REF!</v>
      </c>
      <c r="N76" s="94" t="e">
        <f>#REF!</f>
        <v>#REF!</v>
      </c>
      <c r="O76" s="590"/>
      <c r="P76" s="615"/>
      <c r="Q76" s="59" t="str">
        <f>HOME!$B$17</f>
        <v>MATHS</v>
      </c>
      <c r="R76" s="94" t="str">
        <f>'Overall Result'!$G$16</f>
        <v/>
      </c>
      <c r="S76" s="94">
        <f>'Overall Result'!$S$16</f>
        <v>3.3333333333333335</v>
      </c>
      <c r="T76" s="94">
        <f>'Overall Result'!$Y$16</f>
        <v>5</v>
      </c>
      <c r="U76" s="94">
        <f>'Overall Result'!$AE$16</f>
        <v>0</v>
      </c>
      <c r="V76" s="94">
        <f>'Overall Result'!$AK$16</f>
        <v>13.333333333333334</v>
      </c>
      <c r="W76" s="94" t="str">
        <f>'Overall Result'!$AS$16</f>
        <v>E</v>
      </c>
      <c r="X76" s="94" t="e">
        <f>#REF!</f>
        <v>#REF!</v>
      </c>
      <c r="Y76" s="94" t="e">
        <f>#REF!</f>
        <v>#REF!</v>
      </c>
      <c r="Z76" s="94" t="e">
        <f>#REF!</f>
        <v>#REF!</v>
      </c>
      <c r="AA76" s="94" t="e">
        <f>#REF!</f>
        <v>#REF!</v>
      </c>
      <c r="AB76" s="94" t="e">
        <f>#REF!</f>
        <v>#REF!</v>
      </c>
      <c r="AC76" s="94" t="e">
        <f>#REF!</f>
        <v>#REF!</v>
      </c>
      <c r="AD76" s="590"/>
      <c r="AE76" s="615"/>
      <c r="AF76" s="59" t="str">
        <f>HOME!$B$17</f>
        <v>MATHS</v>
      </c>
      <c r="AG76" s="94" t="str">
        <f>'Overall Result'!$G$26</f>
        <v/>
      </c>
      <c r="AH76" s="94">
        <f>'Overall Result'!$S$26</f>
        <v>3.3333333333333335</v>
      </c>
      <c r="AI76" s="94">
        <f>'Overall Result'!$Y$26</f>
        <v>5</v>
      </c>
      <c r="AJ76" s="94">
        <f>'Overall Result'!$AE$26</f>
        <v>0</v>
      </c>
      <c r="AK76" s="94">
        <f>'Overall Result'!$AK$26</f>
        <v>13.333333333333334</v>
      </c>
      <c r="AL76" s="94" t="str">
        <f>'Overall Result'!$AS$26</f>
        <v>E</v>
      </c>
      <c r="AM76" s="94" t="e">
        <f>#REF!</f>
        <v>#REF!</v>
      </c>
      <c r="AN76" s="94" t="e">
        <f>#REF!</f>
        <v>#REF!</v>
      </c>
      <c r="AO76" s="94" t="e">
        <f>#REF!</f>
        <v>#REF!</v>
      </c>
      <c r="AP76" s="94" t="e">
        <f>#REF!</f>
        <v>#REF!</v>
      </c>
      <c r="AQ76" s="94" t="e">
        <f>#REF!</f>
        <v>#REF!</v>
      </c>
      <c r="AR76" s="94" t="e">
        <f>#REF!</f>
        <v>#REF!</v>
      </c>
      <c r="AS76" s="590"/>
      <c r="AT76" s="677"/>
      <c r="AU76" s="59" t="str">
        <f>HOME!$B$17</f>
        <v>MATHS</v>
      </c>
      <c r="AV76" s="60" t="str">
        <f>'Overall Result'!$G$36</f>
        <v/>
      </c>
      <c r="AW76" s="60">
        <f>'Overall Result'!$S$36</f>
        <v>3.3333333333333335</v>
      </c>
      <c r="AX76" s="60">
        <f>'Overall Result'!$Y$36</f>
        <v>5</v>
      </c>
      <c r="AY76" s="60">
        <f>'Overall Result'!$AE$36</f>
        <v>0</v>
      </c>
      <c r="AZ76" s="60">
        <f>'Overall Result'!$AK$36</f>
        <v>13.333333333333334</v>
      </c>
      <c r="BA76" s="60" t="str">
        <f>'Overall Result'!$AS$36</f>
        <v>E</v>
      </c>
      <c r="BB76" s="60" t="e">
        <f>#REF!</f>
        <v>#REF!</v>
      </c>
      <c r="BC76" s="60" t="e">
        <f>#REF!</f>
        <v>#REF!</v>
      </c>
      <c r="BD76" s="60" t="e">
        <f>#REF!</f>
        <v>#REF!</v>
      </c>
      <c r="BE76" s="60" t="e">
        <f>#REF!</f>
        <v>#REF!</v>
      </c>
      <c r="BF76" s="60" t="e">
        <f>#REF!</f>
        <v>#REF!</v>
      </c>
      <c r="BG76" s="95" t="e">
        <f>#REF!</f>
        <v>#REF!</v>
      </c>
      <c r="BH76" s="679"/>
      <c r="BI76" s="622"/>
      <c r="BJ76" s="62" t="str">
        <f>HOME!$B$17</f>
        <v>MATHS</v>
      </c>
      <c r="BK76" s="60" t="e">
        <f>'Overall Result'!#REF!</f>
        <v>#REF!</v>
      </c>
      <c r="BL76" s="60" t="e">
        <f>'Overall Result'!#REF!</f>
        <v>#REF!</v>
      </c>
      <c r="BM76" s="60" t="e">
        <f>'Overall Result'!#REF!</f>
        <v>#REF!</v>
      </c>
      <c r="BN76" s="60" t="e">
        <f>'Overall Result'!#REF!</f>
        <v>#REF!</v>
      </c>
      <c r="BO76" s="60" t="e">
        <f>'Overall Result'!#REF!</f>
        <v>#REF!</v>
      </c>
      <c r="BP76" s="60" t="e">
        <f>'Overall Result'!#REF!</f>
        <v>#REF!</v>
      </c>
      <c r="BQ76" s="60" t="e">
        <f>#REF!</f>
        <v>#REF!</v>
      </c>
      <c r="BR76" s="60" t="e">
        <f>#REF!</f>
        <v>#REF!</v>
      </c>
      <c r="BS76" s="60" t="e">
        <f>#REF!</f>
        <v>#REF!</v>
      </c>
      <c r="BT76" s="60" t="e">
        <f>#REF!</f>
        <v>#REF!</v>
      </c>
      <c r="BU76" s="60" t="e">
        <f>#REF!</f>
        <v>#REF!</v>
      </c>
      <c r="BV76" s="94" t="e">
        <f>#REF!</f>
        <v>#REF!</v>
      </c>
      <c r="BW76" s="590"/>
    </row>
    <row r="77" spans="1:75" ht="15.6" x14ac:dyDescent="0.3">
      <c r="A77" s="677"/>
      <c r="B77" s="59" t="str">
        <f>HOME!$B$18</f>
        <v>SCIENCE</v>
      </c>
      <c r="C77" s="60" t="str">
        <f>'Overall Result'!$H$6</f>
        <v/>
      </c>
      <c r="D77" s="60">
        <f>'Overall Result'!$T$6</f>
        <v>3.3333333333333335</v>
      </c>
      <c r="E77" s="60">
        <f>'Overall Result'!$Z$6</f>
        <v>5</v>
      </c>
      <c r="F77" s="60">
        <f>'Overall Result'!$AF$6</f>
        <v>0</v>
      </c>
      <c r="G77" s="60">
        <f>'Overall Result'!$AL$6</f>
        <v>13.333333333333334</v>
      </c>
      <c r="H77" s="60" t="str">
        <f>'Overall Result'!$AT$6</f>
        <v>E</v>
      </c>
      <c r="I77" s="60" t="e">
        <f>#REF!</f>
        <v>#REF!</v>
      </c>
      <c r="J77" s="60" t="e">
        <f>#REF!</f>
        <v>#REF!</v>
      </c>
      <c r="K77" s="60" t="e">
        <f>#REF!</f>
        <v>#REF!</v>
      </c>
      <c r="L77" s="60" t="e">
        <f>#REF!</f>
        <v>#REF!</v>
      </c>
      <c r="M77" s="60" t="e">
        <f>#REF!</f>
        <v>#REF!</v>
      </c>
      <c r="N77" s="94" t="e">
        <f>#REF!</f>
        <v>#REF!</v>
      </c>
      <c r="O77" s="590"/>
      <c r="P77" s="615"/>
      <c r="Q77" s="59" t="str">
        <f>HOME!$B$18</f>
        <v>SCIENCE</v>
      </c>
      <c r="R77" s="94" t="str">
        <f>'Overall Result'!$H$16</f>
        <v/>
      </c>
      <c r="S77" s="94">
        <f>'Overall Result'!$T$16</f>
        <v>3.3333333333333335</v>
      </c>
      <c r="T77" s="94">
        <f>'Overall Result'!$Z$16</f>
        <v>5</v>
      </c>
      <c r="U77" s="94">
        <f>'Overall Result'!$AF$16</f>
        <v>0</v>
      </c>
      <c r="V77" s="94">
        <f>'Overall Result'!$AL$16</f>
        <v>13.333333333333334</v>
      </c>
      <c r="W77" s="94" t="str">
        <f>'Overall Result'!$AT$16</f>
        <v>E</v>
      </c>
      <c r="X77" s="94" t="e">
        <f>#REF!</f>
        <v>#REF!</v>
      </c>
      <c r="Y77" s="94" t="e">
        <f>#REF!</f>
        <v>#REF!</v>
      </c>
      <c r="Z77" s="94" t="e">
        <f>#REF!</f>
        <v>#REF!</v>
      </c>
      <c r="AA77" s="94" t="e">
        <f>#REF!</f>
        <v>#REF!</v>
      </c>
      <c r="AB77" s="94" t="e">
        <f>#REF!</f>
        <v>#REF!</v>
      </c>
      <c r="AC77" s="94" t="e">
        <f>#REF!</f>
        <v>#REF!</v>
      </c>
      <c r="AD77" s="590"/>
      <c r="AE77" s="615"/>
      <c r="AF77" s="59" t="str">
        <f>HOME!$B$18</f>
        <v>SCIENCE</v>
      </c>
      <c r="AG77" s="94" t="str">
        <f>'Overall Result'!$H$26</f>
        <v/>
      </c>
      <c r="AH77" s="94">
        <f>'Overall Result'!$T$26</f>
        <v>3.3333333333333335</v>
      </c>
      <c r="AI77" s="94">
        <f>'Overall Result'!$Z$26</f>
        <v>5</v>
      </c>
      <c r="AJ77" s="94">
        <f>'Overall Result'!$AF$26</f>
        <v>0</v>
      </c>
      <c r="AK77" s="94">
        <f>'Overall Result'!$AL$26</f>
        <v>13.333333333333334</v>
      </c>
      <c r="AL77" s="94" t="str">
        <f>'Overall Result'!$AT$26</f>
        <v>E</v>
      </c>
      <c r="AM77" s="94" t="e">
        <f>#REF!</f>
        <v>#REF!</v>
      </c>
      <c r="AN77" s="94" t="e">
        <f>#REF!</f>
        <v>#REF!</v>
      </c>
      <c r="AO77" s="94" t="e">
        <f>#REF!</f>
        <v>#REF!</v>
      </c>
      <c r="AP77" s="94" t="e">
        <f>#REF!</f>
        <v>#REF!</v>
      </c>
      <c r="AQ77" s="94" t="e">
        <f>#REF!</f>
        <v>#REF!</v>
      </c>
      <c r="AR77" s="94" t="e">
        <f>#REF!</f>
        <v>#REF!</v>
      </c>
      <c r="AS77" s="590"/>
      <c r="AT77" s="677"/>
      <c r="AU77" s="59" t="str">
        <f>HOME!$B$18</f>
        <v>SCIENCE</v>
      </c>
      <c r="AV77" s="60" t="str">
        <f>'Overall Result'!$H$36</f>
        <v/>
      </c>
      <c r="AW77" s="60">
        <f>'Overall Result'!$T$36</f>
        <v>3.3333333333333335</v>
      </c>
      <c r="AX77" s="60">
        <f>'Overall Result'!$Z$36</f>
        <v>5</v>
      </c>
      <c r="AY77" s="60">
        <f>'Overall Result'!$AF$36</f>
        <v>0</v>
      </c>
      <c r="AZ77" s="60">
        <f>'Overall Result'!$AL$36</f>
        <v>13.333333333333334</v>
      </c>
      <c r="BA77" s="60" t="str">
        <f>'Overall Result'!$AT$36</f>
        <v>E</v>
      </c>
      <c r="BB77" s="60" t="e">
        <f>#REF!</f>
        <v>#REF!</v>
      </c>
      <c r="BC77" s="60" t="e">
        <f>#REF!</f>
        <v>#REF!</v>
      </c>
      <c r="BD77" s="60" t="e">
        <f>#REF!</f>
        <v>#REF!</v>
      </c>
      <c r="BE77" s="60" t="e">
        <f>#REF!</f>
        <v>#REF!</v>
      </c>
      <c r="BF77" s="60" t="e">
        <f>#REF!</f>
        <v>#REF!</v>
      </c>
      <c r="BG77" s="95" t="e">
        <f>#REF!</f>
        <v>#REF!</v>
      </c>
      <c r="BH77" s="679"/>
      <c r="BI77" s="622"/>
      <c r="BJ77" s="62" t="str">
        <f>HOME!$B$18</f>
        <v>SCIENCE</v>
      </c>
      <c r="BK77" s="60" t="e">
        <f>'Overall Result'!#REF!</f>
        <v>#REF!</v>
      </c>
      <c r="BL77" s="60" t="e">
        <f>'Overall Result'!#REF!</f>
        <v>#REF!</v>
      </c>
      <c r="BM77" s="60" t="e">
        <f>'Overall Result'!#REF!</f>
        <v>#REF!</v>
      </c>
      <c r="BN77" s="60" t="e">
        <f>'Overall Result'!#REF!</f>
        <v>#REF!</v>
      </c>
      <c r="BO77" s="60" t="e">
        <f>'Overall Result'!#REF!</f>
        <v>#REF!</v>
      </c>
      <c r="BP77" s="60" t="e">
        <f>'Overall Result'!#REF!</f>
        <v>#REF!</v>
      </c>
      <c r="BQ77" s="60" t="e">
        <f>#REF!</f>
        <v>#REF!</v>
      </c>
      <c r="BR77" s="60" t="e">
        <f>#REF!</f>
        <v>#REF!</v>
      </c>
      <c r="BS77" s="60" t="e">
        <f>#REF!</f>
        <v>#REF!</v>
      </c>
      <c r="BT77" s="60" t="e">
        <f>#REF!</f>
        <v>#REF!</v>
      </c>
      <c r="BU77" s="60" t="e">
        <f>#REF!</f>
        <v>#REF!</v>
      </c>
      <c r="BV77" s="94" t="e">
        <f>#REF!</f>
        <v>#REF!</v>
      </c>
      <c r="BW77" s="590"/>
    </row>
    <row r="78" spans="1:75" ht="16.2" thickBot="1" x14ac:dyDescent="0.35">
      <c r="A78" s="677"/>
      <c r="B78" s="63" t="str">
        <f>HOME!$B$19</f>
        <v>Social Studies</v>
      </c>
      <c r="C78" s="64" t="str">
        <f>'Overall Result'!$I$6</f>
        <v/>
      </c>
      <c r="D78" s="64">
        <f>'Overall Result'!$U$6</f>
        <v>3.3333333333333335</v>
      </c>
      <c r="E78" s="64">
        <f>'Overall Result'!$AA$6</f>
        <v>5</v>
      </c>
      <c r="F78" s="64">
        <f>'Overall Result'!$AG$6</f>
        <v>0</v>
      </c>
      <c r="G78" s="64">
        <f>'Overall Result'!$AM$6</f>
        <v>13.333333333333334</v>
      </c>
      <c r="H78" s="64" t="str">
        <f>'Overall Result'!$AU$6</f>
        <v>E</v>
      </c>
      <c r="I78" s="64" t="e">
        <f>#REF!</f>
        <v>#REF!</v>
      </c>
      <c r="J78" s="64" t="e">
        <f>#REF!</f>
        <v>#REF!</v>
      </c>
      <c r="K78" s="64" t="e">
        <f>#REF!</f>
        <v>#REF!</v>
      </c>
      <c r="L78" s="64" t="e">
        <f>#REF!</f>
        <v>#REF!</v>
      </c>
      <c r="M78" s="64" t="e">
        <f>#REF!</f>
        <v>#REF!</v>
      </c>
      <c r="N78" s="64" t="e">
        <f>#REF!</f>
        <v>#REF!</v>
      </c>
      <c r="O78" s="590"/>
      <c r="P78" s="615"/>
      <c r="Q78" s="63" t="str">
        <f>HOME!$B$19</f>
        <v>Social Studies</v>
      </c>
      <c r="R78" s="64" t="str">
        <f>'Overall Result'!$I$16</f>
        <v/>
      </c>
      <c r="S78" s="64">
        <f>'Overall Result'!$U$16</f>
        <v>3.3333333333333335</v>
      </c>
      <c r="T78" s="64">
        <f>'Overall Result'!$AA$16</f>
        <v>5</v>
      </c>
      <c r="U78" s="64">
        <f>'Overall Result'!$AG$16</f>
        <v>0</v>
      </c>
      <c r="V78" s="64">
        <f>'Overall Result'!$AM$16</f>
        <v>13.333333333333334</v>
      </c>
      <c r="W78" s="64" t="str">
        <f>'Overall Result'!$AU$16</f>
        <v>E</v>
      </c>
      <c r="X78" s="64" t="e">
        <f>#REF!</f>
        <v>#REF!</v>
      </c>
      <c r="Y78" s="64" t="e">
        <f>#REF!</f>
        <v>#REF!</v>
      </c>
      <c r="Z78" s="64" t="e">
        <f>#REF!</f>
        <v>#REF!</v>
      </c>
      <c r="AA78" s="64" t="e">
        <f>#REF!</f>
        <v>#REF!</v>
      </c>
      <c r="AB78" s="64" t="e">
        <f>#REF!</f>
        <v>#REF!</v>
      </c>
      <c r="AC78" s="64" t="e">
        <f>#REF!</f>
        <v>#REF!</v>
      </c>
      <c r="AD78" s="590"/>
      <c r="AE78" s="615"/>
      <c r="AF78" s="63" t="str">
        <f>HOME!$B$19</f>
        <v>Social Studies</v>
      </c>
      <c r="AG78" s="64" t="str">
        <f>'Overall Result'!$I$26</f>
        <v/>
      </c>
      <c r="AH78" s="64">
        <f>'Overall Result'!$U$26</f>
        <v>3.3333333333333335</v>
      </c>
      <c r="AI78" s="64">
        <f>'Overall Result'!$AA$26</f>
        <v>5</v>
      </c>
      <c r="AJ78" s="64">
        <f>'Overall Result'!$AG$26</f>
        <v>0</v>
      </c>
      <c r="AK78" s="64">
        <f>'Overall Result'!$AM$26</f>
        <v>13.333333333333334</v>
      </c>
      <c r="AL78" s="64" t="str">
        <f>'Overall Result'!$AU$26</f>
        <v>E</v>
      </c>
      <c r="AM78" s="64" t="e">
        <f>#REF!</f>
        <v>#REF!</v>
      </c>
      <c r="AN78" s="64" t="e">
        <f>#REF!</f>
        <v>#REF!</v>
      </c>
      <c r="AO78" s="64" t="e">
        <f>#REF!</f>
        <v>#REF!</v>
      </c>
      <c r="AP78" s="64" t="e">
        <f>#REF!</f>
        <v>#REF!</v>
      </c>
      <c r="AQ78" s="64" t="e">
        <f>#REF!</f>
        <v>#REF!</v>
      </c>
      <c r="AR78" s="64" t="e">
        <f>#REF!</f>
        <v>#REF!</v>
      </c>
      <c r="AS78" s="590"/>
      <c r="AT78" s="677"/>
      <c r="AU78" s="63" t="str">
        <f>HOME!$B$19</f>
        <v>Social Studies</v>
      </c>
      <c r="AV78" s="64" t="str">
        <f>'Overall Result'!$I$36</f>
        <v/>
      </c>
      <c r="AW78" s="64">
        <f>'Overall Result'!$U$36</f>
        <v>3.3333333333333335</v>
      </c>
      <c r="AX78" s="64">
        <f>'Overall Result'!$AA$36</f>
        <v>5</v>
      </c>
      <c r="AY78" s="64">
        <f>'Overall Result'!$AG$36</f>
        <v>0</v>
      </c>
      <c r="AZ78" s="64">
        <f>'Overall Result'!$AM$36</f>
        <v>13.333333333333334</v>
      </c>
      <c r="BA78" s="64" t="str">
        <f>'Overall Result'!$AU$36</f>
        <v>E</v>
      </c>
      <c r="BB78" s="64" t="e">
        <f>#REF!</f>
        <v>#REF!</v>
      </c>
      <c r="BC78" s="64" t="e">
        <f>#REF!</f>
        <v>#REF!</v>
      </c>
      <c r="BD78" s="64" t="e">
        <f>#REF!</f>
        <v>#REF!</v>
      </c>
      <c r="BE78" s="64" t="e">
        <f>#REF!</f>
        <v>#REF!</v>
      </c>
      <c r="BF78" s="64" t="e">
        <f>#REF!</f>
        <v>#REF!</v>
      </c>
      <c r="BG78" s="65" t="e">
        <f>#REF!</f>
        <v>#REF!</v>
      </c>
      <c r="BH78" s="679"/>
      <c r="BI78" s="622"/>
      <c r="BJ78" s="66" t="str">
        <f>HOME!$B$19</f>
        <v>Social Studies</v>
      </c>
      <c r="BK78" s="64" t="e">
        <f>'Overall Result'!#REF!</f>
        <v>#REF!</v>
      </c>
      <c r="BL78" s="64" t="e">
        <f>'Overall Result'!#REF!</f>
        <v>#REF!</v>
      </c>
      <c r="BM78" s="64" t="e">
        <f>'Overall Result'!#REF!</f>
        <v>#REF!</v>
      </c>
      <c r="BN78" s="64" t="e">
        <f>'Overall Result'!#REF!</f>
        <v>#REF!</v>
      </c>
      <c r="BO78" s="64" t="e">
        <f>'Overall Result'!#REF!</f>
        <v>#REF!</v>
      </c>
      <c r="BP78" s="64" t="e">
        <f>'Overall Result'!#REF!</f>
        <v>#REF!</v>
      </c>
      <c r="BQ78" s="64" t="e">
        <f>#REF!</f>
        <v>#REF!</v>
      </c>
      <c r="BR78" s="64" t="e">
        <f>#REF!</f>
        <v>#REF!</v>
      </c>
      <c r="BS78" s="64" t="e">
        <f>#REF!</f>
        <v>#REF!</v>
      </c>
      <c r="BT78" s="64" t="e">
        <f>#REF!</f>
        <v>#REF!</v>
      </c>
      <c r="BU78" s="64" t="e">
        <f>#REF!</f>
        <v>#REF!</v>
      </c>
      <c r="BV78" s="64" t="e">
        <f>#REF!</f>
        <v>#REF!</v>
      </c>
      <c r="BW78" s="590"/>
    </row>
    <row r="79" spans="1:75" ht="15" thickTop="1" thickBot="1" x14ac:dyDescent="0.3">
      <c r="A79" s="677"/>
      <c r="B79" s="616"/>
      <c r="C79" s="617"/>
      <c r="D79" s="617"/>
      <c r="E79" s="617"/>
      <c r="F79" s="617"/>
      <c r="G79" s="617"/>
      <c r="H79" s="617"/>
      <c r="I79" s="617"/>
      <c r="J79" s="617"/>
      <c r="K79" s="617"/>
      <c r="L79" s="617"/>
      <c r="M79" s="617"/>
      <c r="N79" s="618"/>
      <c r="O79" s="590"/>
      <c r="P79" s="615"/>
      <c r="Q79" s="616"/>
      <c r="R79" s="617"/>
      <c r="S79" s="617"/>
      <c r="T79" s="617"/>
      <c r="U79" s="617"/>
      <c r="V79" s="617"/>
      <c r="W79" s="617"/>
      <c r="X79" s="617"/>
      <c r="Y79" s="617"/>
      <c r="Z79" s="617"/>
      <c r="AA79" s="617"/>
      <c r="AB79" s="617"/>
      <c r="AC79" s="618"/>
      <c r="AD79" s="590"/>
      <c r="AE79" s="615"/>
      <c r="AF79" s="616"/>
      <c r="AG79" s="617"/>
      <c r="AH79" s="617"/>
      <c r="AI79" s="617"/>
      <c r="AJ79" s="617"/>
      <c r="AK79" s="617"/>
      <c r="AL79" s="617"/>
      <c r="AM79" s="617"/>
      <c r="AN79" s="617"/>
      <c r="AO79" s="617"/>
      <c r="AP79" s="617"/>
      <c r="AQ79" s="617"/>
      <c r="AR79" s="618"/>
      <c r="AS79" s="590"/>
      <c r="AT79" s="677"/>
      <c r="AU79" s="616"/>
      <c r="AV79" s="617"/>
      <c r="AW79" s="617"/>
      <c r="AX79" s="617"/>
      <c r="AY79" s="617"/>
      <c r="AZ79" s="617"/>
      <c r="BA79" s="617"/>
      <c r="BB79" s="617"/>
      <c r="BC79" s="617"/>
      <c r="BD79" s="617"/>
      <c r="BE79" s="617"/>
      <c r="BF79" s="617"/>
      <c r="BG79" s="618"/>
      <c r="BH79" s="679"/>
      <c r="BI79" s="622"/>
      <c r="BJ79" s="616"/>
      <c r="BK79" s="617"/>
      <c r="BL79" s="617"/>
      <c r="BM79" s="617"/>
      <c r="BN79" s="617"/>
      <c r="BO79" s="617"/>
      <c r="BP79" s="617"/>
      <c r="BQ79" s="617"/>
      <c r="BR79" s="617"/>
      <c r="BS79" s="617"/>
      <c r="BT79" s="617"/>
      <c r="BU79" s="617"/>
      <c r="BV79" s="618"/>
      <c r="BW79" s="590"/>
    </row>
    <row r="80" spans="1:75" ht="16.8" thickTop="1" thickBot="1" x14ac:dyDescent="0.35">
      <c r="A80" s="677"/>
      <c r="B80" s="42" t="s">
        <v>19</v>
      </c>
      <c r="C80" s="619" t="s">
        <v>735</v>
      </c>
      <c r="D80" s="620"/>
      <c r="E80" s="620"/>
      <c r="F80" s="620"/>
      <c r="G80" s="621"/>
      <c r="H80" s="619" t="s">
        <v>736</v>
      </c>
      <c r="I80" s="620"/>
      <c r="J80" s="620"/>
      <c r="K80" s="620"/>
      <c r="L80" s="620"/>
      <c r="M80" s="620"/>
      <c r="N80" s="621"/>
      <c r="O80" s="590"/>
      <c r="P80" s="615"/>
      <c r="Q80" s="42" t="s">
        <v>19</v>
      </c>
      <c r="R80" s="619" t="s">
        <v>735</v>
      </c>
      <c r="S80" s="620"/>
      <c r="T80" s="620"/>
      <c r="U80" s="620"/>
      <c r="V80" s="621"/>
      <c r="W80" s="619" t="s">
        <v>736</v>
      </c>
      <c r="X80" s="620"/>
      <c r="Y80" s="620"/>
      <c r="Z80" s="620"/>
      <c r="AA80" s="620"/>
      <c r="AB80" s="620"/>
      <c r="AC80" s="621"/>
      <c r="AD80" s="590"/>
      <c r="AE80" s="615"/>
      <c r="AF80" s="42" t="s">
        <v>19</v>
      </c>
      <c r="AG80" s="619" t="s">
        <v>735</v>
      </c>
      <c r="AH80" s="620"/>
      <c r="AI80" s="620"/>
      <c r="AJ80" s="620"/>
      <c r="AK80" s="621"/>
      <c r="AL80" s="619" t="s">
        <v>736</v>
      </c>
      <c r="AM80" s="620"/>
      <c r="AN80" s="620"/>
      <c r="AO80" s="620"/>
      <c r="AP80" s="620"/>
      <c r="AQ80" s="620"/>
      <c r="AR80" s="621"/>
      <c r="AS80" s="590"/>
      <c r="AT80" s="677"/>
      <c r="AU80" s="42" t="s">
        <v>19</v>
      </c>
      <c r="AV80" s="619" t="s">
        <v>735</v>
      </c>
      <c r="AW80" s="620"/>
      <c r="AX80" s="620"/>
      <c r="AY80" s="620"/>
      <c r="AZ80" s="621"/>
      <c r="BA80" s="619" t="s">
        <v>736</v>
      </c>
      <c r="BB80" s="620"/>
      <c r="BC80" s="620"/>
      <c r="BD80" s="620"/>
      <c r="BE80" s="620"/>
      <c r="BF80" s="620"/>
      <c r="BG80" s="621"/>
      <c r="BH80" s="679"/>
      <c r="BI80" s="622"/>
      <c r="BJ80" s="53" t="s">
        <v>19</v>
      </c>
      <c r="BK80" s="619" t="s">
        <v>735</v>
      </c>
      <c r="BL80" s="620"/>
      <c r="BM80" s="620"/>
      <c r="BN80" s="620"/>
      <c r="BO80" s="621"/>
      <c r="BP80" s="619" t="s">
        <v>736</v>
      </c>
      <c r="BQ80" s="620"/>
      <c r="BR80" s="620"/>
      <c r="BS80" s="620"/>
      <c r="BT80" s="620"/>
      <c r="BU80" s="620"/>
      <c r="BV80" s="621"/>
      <c r="BW80" s="590"/>
    </row>
    <row r="81" spans="1:75" ht="14.4" thickTop="1" x14ac:dyDescent="0.25">
      <c r="A81" s="677"/>
      <c r="B81" s="623" t="s">
        <v>737</v>
      </c>
      <c r="C81" s="624"/>
      <c r="D81" s="625"/>
      <c r="E81" s="626" t="s">
        <v>17</v>
      </c>
      <c r="F81" s="627"/>
      <c r="G81" s="628"/>
      <c r="H81" s="626" t="s">
        <v>737</v>
      </c>
      <c r="I81" s="627"/>
      <c r="J81" s="627"/>
      <c r="K81" s="628"/>
      <c r="L81" s="626" t="s">
        <v>17</v>
      </c>
      <c r="M81" s="627"/>
      <c r="N81" s="628"/>
      <c r="O81" s="590"/>
      <c r="P81" s="615"/>
      <c r="Q81" s="623" t="s">
        <v>737</v>
      </c>
      <c r="R81" s="624"/>
      <c r="S81" s="625"/>
      <c r="T81" s="626" t="s">
        <v>17</v>
      </c>
      <c r="U81" s="627"/>
      <c r="V81" s="628"/>
      <c r="W81" s="626" t="s">
        <v>737</v>
      </c>
      <c r="X81" s="627"/>
      <c r="Y81" s="627"/>
      <c r="Z81" s="628"/>
      <c r="AA81" s="626" t="s">
        <v>17</v>
      </c>
      <c r="AB81" s="627"/>
      <c r="AC81" s="628"/>
      <c r="AD81" s="590"/>
      <c r="AE81" s="615"/>
      <c r="AF81" s="623" t="s">
        <v>737</v>
      </c>
      <c r="AG81" s="624"/>
      <c r="AH81" s="625"/>
      <c r="AI81" s="626" t="s">
        <v>17</v>
      </c>
      <c r="AJ81" s="627"/>
      <c r="AK81" s="628"/>
      <c r="AL81" s="626" t="s">
        <v>737</v>
      </c>
      <c r="AM81" s="627"/>
      <c r="AN81" s="627"/>
      <c r="AO81" s="628"/>
      <c r="AP81" s="626" t="s">
        <v>17</v>
      </c>
      <c r="AQ81" s="627"/>
      <c r="AR81" s="628"/>
      <c r="AS81" s="590"/>
      <c r="AT81" s="677"/>
      <c r="AU81" s="623" t="s">
        <v>737</v>
      </c>
      <c r="AV81" s="624"/>
      <c r="AW81" s="625"/>
      <c r="AX81" s="626" t="s">
        <v>17</v>
      </c>
      <c r="AY81" s="627"/>
      <c r="AZ81" s="628"/>
      <c r="BA81" s="626" t="s">
        <v>737</v>
      </c>
      <c r="BB81" s="627"/>
      <c r="BC81" s="627"/>
      <c r="BD81" s="628"/>
      <c r="BE81" s="626" t="s">
        <v>17</v>
      </c>
      <c r="BF81" s="627"/>
      <c r="BG81" s="628"/>
      <c r="BH81" s="679"/>
      <c r="BI81" s="622"/>
      <c r="BJ81" s="623" t="s">
        <v>737</v>
      </c>
      <c r="BK81" s="624"/>
      <c r="BL81" s="625"/>
      <c r="BM81" s="626" t="s">
        <v>17</v>
      </c>
      <c r="BN81" s="627"/>
      <c r="BO81" s="628"/>
      <c r="BP81" s="626" t="s">
        <v>737</v>
      </c>
      <c r="BQ81" s="627"/>
      <c r="BR81" s="627"/>
      <c r="BS81" s="628"/>
      <c r="BT81" s="626" t="s">
        <v>17</v>
      </c>
      <c r="BU81" s="627"/>
      <c r="BV81" s="628"/>
      <c r="BW81" s="590"/>
    </row>
    <row r="82" spans="1:75" x14ac:dyDescent="0.25">
      <c r="A82" s="677"/>
      <c r="B82" s="629" t="s">
        <v>22</v>
      </c>
      <c r="C82" s="630"/>
      <c r="D82" s="631"/>
      <c r="E82" s="576" t="str">
        <f>'CO-SCHOLASTIC GRADES'!$D$7</f>
        <v>A</v>
      </c>
      <c r="F82" s="577"/>
      <c r="G82" s="578"/>
      <c r="H82" s="629" t="s">
        <v>22</v>
      </c>
      <c r="I82" s="630"/>
      <c r="J82" s="630"/>
      <c r="K82" s="631"/>
      <c r="L82" s="576" t="e">
        <f>#REF!</f>
        <v>#REF!</v>
      </c>
      <c r="M82" s="577"/>
      <c r="N82" s="578"/>
      <c r="O82" s="590"/>
      <c r="P82" s="615"/>
      <c r="Q82" s="629" t="s">
        <v>22</v>
      </c>
      <c r="R82" s="630"/>
      <c r="S82" s="631"/>
      <c r="T82" s="576" t="str">
        <f>'CO-SCHOLASTIC GRADES'!$D$17</f>
        <v>A</v>
      </c>
      <c r="U82" s="577"/>
      <c r="V82" s="578"/>
      <c r="W82" s="629" t="s">
        <v>22</v>
      </c>
      <c r="X82" s="630"/>
      <c r="Y82" s="630"/>
      <c r="Z82" s="631"/>
      <c r="AA82" s="576" t="e">
        <f>#REF!</f>
        <v>#REF!</v>
      </c>
      <c r="AB82" s="577"/>
      <c r="AC82" s="578"/>
      <c r="AD82" s="590"/>
      <c r="AE82" s="615"/>
      <c r="AF82" s="629" t="s">
        <v>22</v>
      </c>
      <c r="AG82" s="630"/>
      <c r="AH82" s="631"/>
      <c r="AI82" s="576" t="str">
        <f>'CO-SCHOLASTIC GRADES'!$D$27</f>
        <v>A</v>
      </c>
      <c r="AJ82" s="577"/>
      <c r="AK82" s="578"/>
      <c r="AL82" s="629" t="s">
        <v>22</v>
      </c>
      <c r="AM82" s="630"/>
      <c r="AN82" s="630"/>
      <c r="AO82" s="631"/>
      <c r="AP82" s="576" t="e">
        <f>#REF!</f>
        <v>#REF!</v>
      </c>
      <c r="AQ82" s="577"/>
      <c r="AR82" s="578"/>
      <c r="AS82" s="590"/>
      <c r="AT82" s="677"/>
      <c r="AU82" s="629" t="s">
        <v>22</v>
      </c>
      <c r="AV82" s="630"/>
      <c r="AW82" s="631"/>
      <c r="AX82" s="576" t="str">
        <f>'CO-SCHOLASTIC GRADES'!$D$37</f>
        <v>A</v>
      </c>
      <c r="AY82" s="577"/>
      <c r="AZ82" s="578"/>
      <c r="BA82" s="629" t="s">
        <v>22</v>
      </c>
      <c r="BB82" s="630"/>
      <c r="BC82" s="630"/>
      <c r="BD82" s="631"/>
      <c r="BE82" s="576" t="e">
        <f>#REF!</f>
        <v>#REF!</v>
      </c>
      <c r="BF82" s="577"/>
      <c r="BG82" s="578"/>
      <c r="BH82" s="679"/>
      <c r="BI82" s="622"/>
      <c r="BJ82" s="629" t="s">
        <v>22</v>
      </c>
      <c r="BK82" s="630"/>
      <c r="BL82" s="631"/>
      <c r="BM82" s="576" t="e">
        <f>'CO-SCHOLASTIC GRADES'!#REF!</f>
        <v>#REF!</v>
      </c>
      <c r="BN82" s="577"/>
      <c r="BO82" s="578"/>
      <c r="BP82" s="629" t="s">
        <v>22</v>
      </c>
      <c r="BQ82" s="630"/>
      <c r="BR82" s="630"/>
      <c r="BS82" s="631"/>
      <c r="BT82" s="576" t="e">
        <f>#REF!</f>
        <v>#REF!</v>
      </c>
      <c r="BU82" s="577"/>
      <c r="BV82" s="578"/>
      <c r="BW82" s="590"/>
    </row>
    <row r="83" spans="1:75" x14ac:dyDescent="0.25">
      <c r="A83" s="677"/>
      <c r="B83" s="67" t="s">
        <v>23</v>
      </c>
      <c r="C83" s="68"/>
      <c r="D83" s="69"/>
      <c r="E83" s="576" t="str">
        <f>'CO-SCHOLASTIC GRADES'!$F$7</f>
        <v>A</v>
      </c>
      <c r="F83" s="577"/>
      <c r="G83" s="578"/>
      <c r="H83" s="629" t="s">
        <v>23</v>
      </c>
      <c r="I83" s="630"/>
      <c r="J83" s="630"/>
      <c r="K83" s="631"/>
      <c r="L83" s="576" t="e">
        <f>#REF!</f>
        <v>#REF!</v>
      </c>
      <c r="M83" s="577"/>
      <c r="N83" s="578"/>
      <c r="O83" s="590"/>
      <c r="P83" s="615"/>
      <c r="Q83" s="67" t="s">
        <v>23</v>
      </c>
      <c r="R83" s="68"/>
      <c r="S83" s="69"/>
      <c r="T83" s="576" t="str">
        <f>'CO-SCHOLASTIC GRADES'!$F$17</f>
        <v>A</v>
      </c>
      <c r="U83" s="577"/>
      <c r="V83" s="578"/>
      <c r="W83" s="629" t="s">
        <v>23</v>
      </c>
      <c r="X83" s="630"/>
      <c r="Y83" s="630"/>
      <c r="Z83" s="631"/>
      <c r="AA83" s="576" t="e">
        <f>#REF!</f>
        <v>#REF!</v>
      </c>
      <c r="AB83" s="577"/>
      <c r="AC83" s="578"/>
      <c r="AD83" s="590"/>
      <c r="AE83" s="615"/>
      <c r="AF83" s="67" t="s">
        <v>23</v>
      </c>
      <c r="AG83" s="68"/>
      <c r="AH83" s="69"/>
      <c r="AI83" s="576" t="str">
        <f>'CO-SCHOLASTIC GRADES'!$F$27</f>
        <v>A</v>
      </c>
      <c r="AJ83" s="577"/>
      <c r="AK83" s="578"/>
      <c r="AL83" s="629" t="s">
        <v>23</v>
      </c>
      <c r="AM83" s="630"/>
      <c r="AN83" s="630"/>
      <c r="AO83" s="631"/>
      <c r="AP83" s="576" t="e">
        <f>#REF!</f>
        <v>#REF!</v>
      </c>
      <c r="AQ83" s="577"/>
      <c r="AR83" s="578"/>
      <c r="AS83" s="590"/>
      <c r="AT83" s="677"/>
      <c r="AU83" s="67" t="s">
        <v>23</v>
      </c>
      <c r="AV83" s="68"/>
      <c r="AW83" s="69"/>
      <c r="AX83" s="576" t="str">
        <f>'CO-SCHOLASTIC GRADES'!$F$37</f>
        <v>A</v>
      </c>
      <c r="AY83" s="577"/>
      <c r="AZ83" s="578"/>
      <c r="BA83" s="629" t="s">
        <v>23</v>
      </c>
      <c r="BB83" s="630"/>
      <c r="BC83" s="630"/>
      <c r="BD83" s="631"/>
      <c r="BE83" s="576" t="e">
        <f>#REF!</f>
        <v>#REF!</v>
      </c>
      <c r="BF83" s="577"/>
      <c r="BG83" s="578"/>
      <c r="BH83" s="679"/>
      <c r="BI83" s="622"/>
      <c r="BJ83" s="68" t="s">
        <v>23</v>
      </c>
      <c r="BK83" s="68"/>
      <c r="BL83" s="69"/>
      <c r="BM83" s="576" t="e">
        <f>'CO-SCHOLASTIC GRADES'!#REF!</f>
        <v>#REF!</v>
      </c>
      <c r="BN83" s="577"/>
      <c r="BO83" s="578"/>
      <c r="BP83" s="629" t="s">
        <v>23</v>
      </c>
      <c r="BQ83" s="630"/>
      <c r="BR83" s="630"/>
      <c r="BS83" s="631"/>
      <c r="BT83" s="576" t="e">
        <f>#REF!</f>
        <v>#REF!</v>
      </c>
      <c r="BU83" s="577"/>
      <c r="BV83" s="578"/>
      <c r="BW83" s="590"/>
    </row>
    <row r="84" spans="1:75" x14ac:dyDescent="0.25">
      <c r="A84" s="677"/>
      <c r="B84" s="573" t="s">
        <v>24</v>
      </c>
      <c r="C84" s="574"/>
      <c r="D84" s="575"/>
      <c r="E84" s="576" t="str">
        <f>'CO-SCHOLASTIC GRADES'!$H$7</f>
        <v>A</v>
      </c>
      <c r="F84" s="577"/>
      <c r="G84" s="578"/>
      <c r="H84" s="573" t="s">
        <v>24</v>
      </c>
      <c r="I84" s="574"/>
      <c r="J84" s="574"/>
      <c r="K84" s="575"/>
      <c r="L84" s="576" t="e">
        <f>#REF!</f>
        <v>#REF!</v>
      </c>
      <c r="M84" s="577"/>
      <c r="N84" s="578"/>
      <c r="O84" s="590"/>
      <c r="P84" s="615"/>
      <c r="Q84" s="573" t="s">
        <v>24</v>
      </c>
      <c r="R84" s="574"/>
      <c r="S84" s="575"/>
      <c r="T84" s="576" t="str">
        <f>'CO-SCHOLASTIC GRADES'!$H$17</f>
        <v>A</v>
      </c>
      <c r="U84" s="577"/>
      <c r="V84" s="578"/>
      <c r="W84" s="573" t="s">
        <v>24</v>
      </c>
      <c r="X84" s="574"/>
      <c r="Y84" s="574"/>
      <c r="Z84" s="575"/>
      <c r="AA84" s="576" t="e">
        <f>#REF!</f>
        <v>#REF!</v>
      </c>
      <c r="AB84" s="577"/>
      <c r="AC84" s="578"/>
      <c r="AD84" s="590"/>
      <c r="AE84" s="615"/>
      <c r="AF84" s="573" t="s">
        <v>24</v>
      </c>
      <c r="AG84" s="574"/>
      <c r="AH84" s="575"/>
      <c r="AI84" s="576" t="str">
        <f>'CO-SCHOLASTIC GRADES'!$H$27</f>
        <v>A</v>
      </c>
      <c r="AJ84" s="577"/>
      <c r="AK84" s="578"/>
      <c r="AL84" s="573" t="s">
        <v>24</v>
      </c>
      <c r="AM84" s="574"/>
      <c r="AN84" s="574"/>
      <c r="AO84" s="575"/>
      <c r="AP84" s="576" t="e">
        <f>#REF!</f>
        <v>#REF!</v>
      </c>
      <c r="AQ84" s="577"/>
      <c r="AR84" s="578"/>
      <c r="AS84" s="590"/>
      <c r="AT84" s="677"/>
      <c r="AU84" s="573" t="s">
        <v>24</v>
      </c>
      <c r="AV84" s="574"/>
      <c r="AW84" s="575"/>
      <c r="AX84" s="576" t="str">
        <f>'CO-SCHOLASTIC GRADES'!$H$37</f>
        <v>A</v>
      </c>
      <c r="AY84" s="577"/>
      <c r="AZ84" s="578"/>
      <c r="BA84" s="573" t="s">
        <v>24</v>
      </c>
      <c r="BB84" s="574"/>
      <c r="BC84" s="574"/>
      <c r="BD84" s="575"/>
      <c r="BE84" s="576" t="e">
        <f>#REF!</f>
        <v>#REF!</v>
      </c>
      <c r="BF84" s="577"/>
      <c r="BG84" s="578"/>
      <c r="BH84" s="679"/>
      <c r="BI84" s="622"/>
      <c r="BJ84" s="573" t="s">
        <v>24</v>
      </c>
      <c r="BK84" s="574"/>
      <c r="BL84" s="575"/>
      <c r="BM84" s="576" t="e">
        <f>'CO-SCHOLASTIC GRADES'!#REF!</f>
        <v>#REF!</v>
      </c>
      <c r="BN84" s="577"/>
      <c r="BO84" s="578"/>
      <c r="BP84" s="573" t="s">
        <v>24</v>
      </c>
      <c r="BQ84" s="574"/>
      <c r="BR84" s="574"/>
      <c r="BS84" s="575"/>
      <c r="BT84" s="576" t="e">
        <f>#REF!</f>
        <v>#REF!</v>
      </c>
      <c r="BU84" s="577"/>
      <c r="BV84" s="578"/>
      <c r="BW84" s="590"/>
    </row>
    <row r="85" spans="1:75" x14ac:dyDescent="0.25">
      <c r="A85" s="677"/>
      <c r="B85" s="573" t="s">
        <v>738</v>
      </c>
      <c r="C85" s="574"/>
      <c r="D85" s="575"/>
      <c r="E85" s="576" t="str">
        <f>'CO-SCHOLASTIC GRADES'!$J$7</f>
        <v>A</v>
      </c>
      <c r="F85" s="577"/>
      <c r="G85" s="578"/>
      <c r="H85" s="573" t="s">
        <v>738</v>
      </c>
      <c r="I85" s="574"/>
      <c r="J85" s="574"/>
      <c r="K85" s="575"/>
      <c r="L85" s="576" t="e">
        <f>#REF!</f>
        <v>#REF!</v>
      </c>
      <c r="M85" s="577"/>
      <c r="N85" s="578"/>
      <c r="O85" s="590"/>
      <c r="P85" s="615"/>
      <c r="Q85" s="573" t="s">
        <v>738</v>
      </c>
      <c r="R85" s="574"/>
      <c r="S85" s="575"/>
      <c r="T85" s="576" t="str">
        <f>'CO-SCHOLASTIC GRADES'!$J$17</f>
        <v>A</v>
      </c>
      <c r="U85" s="577"/>
      <c r="V85" s="578"/>
      <c r="W85" s="573" t="s">
        <v>738</v>
      </c>
      <c r="X85" s="574"/>
      <c r="Y85" s="574"/>
      <c r="Z85" s="575"/>
      <c r="AA85" s="576" t="e">
        <f>#REF!</f>
        <v>#REF!</v>
      </c>
      <c r="AB85" s="577"/>
      <c r="AC85" s="578"/>
      <c r="AD85" s="590"/>
      <c r="AE85" s="615"/>
      <c r="AF85" s="573" t="s">
        <v>738</v>
      </c>
      <c r="AG85" s="574"/>
      <c r="AH85" s="575"/>
      <c r="AI85" s="576" t="str">
        <f>'CO-SCHOLASTIC GRADES'!$J$27</f>
        <v>A</v>
      </c>
      <c r="AJ85" s="577"/>
      <c r="AK85" s="578"/>
      <c r="AL85" s="573" t="s">
        <v>738</v>
      </c>
      <c r="AM85" s="574"/>
      <c r="AN85" s="574"/>
      <c r="AO85" s="575"/>
      <c r="AP85" s="576" t="e">
        <f>#REF!</f>
        <v>#REF!</v>
      </c>
      <c r="AQ85" s="577"/>
      <c r="AR85" s="578"/>
      <c r="AS85" s="590"/>
      <c r="AT85" s="677"/>
      <c r="AU85" s="573" t="s">
        <v>738</v>
      </c>
      <c r="AV85" s="574"/>
      <c r="AW85" s="575"/>
      <c r="AX85" s="576" t="str">
        <f>'CO-SCHOLASTIC GRADES'!$J$37</f>
        <v>A</v>
      </c>
      <c r="AY85" s="577"/>
      <c r="AZ85" s="578"/>
      <c r="BA85" s="573" t="s">
        <v>738</v>
      </c>
      <c r="BB85" s="574"/>
      <c r="BC85" s="574"/>
      <c r="BD85" s="575"/>
      <c r="BE85" s="576" t="e">
        <f>#REF!</f>
        <v>#REF!</v>
      </c>
      <c r="BF85" s="577"/>
      <c r="BG85" s="578"/>
      <c r="BH85" s="679"/>
      <c r="BI85" s="622"/>
      <c r="BJ85" s="573" t="s">
        <v>738</v>
      </c>
      <c r="BK85" s="574"/>
      <c r="BL85" s="575"/>
      <c r="BM85" s="576" t="e">
        <f>'CO-SCHOLASTIC GRADES'!#REF!</f>
        <v>#REF!</v>
      </c>
      <c r="BN85" s="577"/>
      <c r="BO85" s="578"/>
      <c r="BP85" s="573" t="s">
        <v>738</v>
      </c>
      <c r="BQ85" s="574"/>
      <c r="BR85" s="574"/>
      <c r="BS85" s="575"/>
      <c r="BT85" s="576" t="e">
        <f>#REF!</f>
        <v>#REF!</v>
      </c>
      <c r="BU85" s="577"/>
      <c r="BV85" s="578"/>
      <c r="BW85" s="590"/>
    </row>
    <row r="86" spans="1:75" x14ac:dyDescent="0.25">
      <c r="A86" s="677"/>
      <c r="B86" s="613"/>
      <c r="C86" s="613"/>
      <c r="D86" s="613"/>
      <c r="E86" s="613"/>
      <c r="F86" s="613"/>
      <c r="G86" s="613"/>
      <c r="H86" s="613"/>
      <c r="I86" s="613"/>
      <c r="J86" s="613"/>
      <c r="K86" s="613"/>
      <c r="L86" s="613"/>
      <c r="M86" s="613"/>
      <c r="N86" s="614"/>
      <c r="O86" s="590"/>
      <c r="P86" s="615"/>
      <c r="Q86" s="612"/>
      <c r="R86" s="613"/>
      <c r="S86" s="613"/>
      <c r="T86" s="613"/>
      <c r="U86" s="613"/>
      <c r="V86" s="613"/>
      <c r="W86" s="613"/>
      <c r="X86" s="613"/>
      <c r="Y86" s="613"/>
      <c r="Z86" s="613"/>
      <c r="AA86" s="613"/>
      <c r="AB86" s="613"/>
      <c r="AC86" s="614"/>
      <c r="AD86" s="590"/>
      <c r="AE86" s="615"/>
      <c r="AF86" s="612"/>
      <c r="AG86" s="613"/>
      <c r="AH86" s="613"/>
      <c r="AI86" s="613"/>
      <c r="AJ86" s="613"/>
      <c r="AK86" s="613"/>
      <c r="AL86" s="613"/>
      <c r="AM86" s="613"/>
      <c r="AN86" s="613"/>
      <c r="AO86" s="613"/>
      <c r="AP86" s="613"/>
      <c r="AQ86" s="613"/>
      <c r="AR86" s="614"/>
      <c r="AS86" s="590"/>
      <c r="AT86" s="677"/>
      <c r="AU86" s="613"/>
      <c r="AV86" s="613"/>
      <c r="AW86" s="613"/>
      <c r="AX86" s="613"/>
      <c r="AY86" s="613"/>
      <c r="AZ86" s="613"/>
      <c r="BA86" s="613"/>
      <c r="BB86" s="613"/>
      <c r="BC86" s="613"/>
      <c r="BD86" s="613"/>
      <c r="BE86" s="613"/>
      <c r="BF86" s="613"/>
      <c r="BG86" s="614"/>
      <c r="BH86" s="679"/>
      <c r="BI86" s="622"/>
      <c r="BJ86" s="612"/>
      <c r="BK86" s="613"/>
      <c r="BL86" s="613"/>
      <c r="BM86" s="613"/>
      <c r="BN86" s="613"/>
      <c r="BO86" s="613"/>
      <c r="BP86" s="613"/>
      <c r="BQ86" s="613"/>
      <c r="BR86" s="613"/>
      <c r="BS86" s="613"/>
      <c r="BT86" s="613"/>
      <c r="BU86" s="613"/>
      <c r="BV86" s="614"/>
      <c r="BW86" s="590"/>
    </row>
    <row r="87" spans="1:75" x14ac:dyDescent="0.25">
      <c r="A87" s="677"/>
      <c r="B87" s="608" t="s">
        <v>739</v>
      </c>
      <c r="C87" s="608"/>
      <c r="D87" s="609" t="e">
        <f>'Certificte issue Register'!$J$6</f>
        <v>#REF!</v>
      </c>
      <c r="E87" s="609"/>
      <c r="F87" s="609"/>
      <c r="G87" s="609"/>
      <c r="H87" s="609"/>
      <c r="I87" s="609"/>
      <c r="J87" s="609"/>
      <c r="K87" s="609"/>
      <c r="L87" s="609"/>
      <c r="M87" s="609"/>
      <c r="N87" s="610"/>
      <c r="O87" s="590"/>
      <c r="P87" s="615"/>
      <c r="Q87" s="607" t="s">
        <v>739</v>
      </c>
      <c r="R87" s="608"/>
      <c r="S87" s="609" t="e">
        <f>'Certificte issue Register'!$J$16</f>
        <v>#REF!</v>
      </c>
      <c r="T87" s="609"/>
      <c r="U87" s="609"/>
      <c r="V87" s="609"/>
      <c r="W87" s="609"/>
      <c r="X87" s="609"/>
      <c r="Y87" s="609"/>
      <c r="Z87" s="609"/>
      <c r="AA87" s="609"/>
      <c r="AB87" s="609"/>
      <c r="AC87" s="610"/>
      <c r="AD87" s="590"/>
      <c r="AE87" s="615"/>
      <c r="AF87" s="607" t="s">
        <v>739</v>
      </c>
      <c r="AG87" s="608"/>
      <c r="AH87" s="609" t="e">
        <f>'Certificte issue Register'!$J$26</f>
        <v>#REF!</v>
      </c>
      <c r="AI87" s="609"/>
      <c r="AJ87" s="609"/>
      <c r="AK87" s="609"/>
      <c r="AL87" s="609"/>
      <c r="AM87" s="609"/>
      <c r="AN87" s="609"/>
      <c r="AO87" s="609"/>
      <c r="AP87" s="609"/>
      <c r="AQ87" s="609"/>
      <c r="AR87" s="610"/>
      <c r="AS87" s="590"/>
      <c r="AT87" s="677"/>
      <c r="AU87" s="608" t="s">
        <v>739</v>
      </c>
      <c r="AV87" s="608"/>
      <c r="AW87" s="609" t="e">
        <f>'Certificte issue Register'!$J$36</f>
        <v>#REF!</v>
      </c>
      <c r="AX87" s="609"/>
      <c r="AY87" s="609"/>
      <c r="AZ87" s="609"/>
      <c r="BA87" s="609"/>
      <c r="BB87" s="609"/>
      <c r="BC87" s="609"/>
      <c r="BD87" s="609"/>
      <c r="BE87" s="609"/>
      <c r="BF87" s="609"/>
      <c r="BG87" s="610"/>
      <c r="BH87" s="679"/>
      <c r="BI87" s="622"/>
      <c r="BJ87" s="607" t="s">
        <v>739</v>
      </c>
      <c r="BK87" s="608"/>
      <c r="BL87" s="609" t="e">
        <f>'Certificte issue Register'!#REF!</f>
        <v>#REF!</v>
      </c>
      <c r="BM87" s="609"/>
      <c r="BN87" s="609"/>
      <c r="BO87" s="609"/>
      <c r="BP87" s="609"/>
      <c r="BQ87" s="609"/>
      <c r="BR87" s="609"/>
      <c r="BS87" s="609"/>
      <c r="BT87" s="609"/>
      <c r="BU87" s="609"/>
      <c r="BV87" s="610"/>
      <c r="BW87" s="590"/>
    </row>
    <row r="88" spans="1:75" x14ac:dyDescent="0.25">
      <c r="A88" s="677"/>
      <c r="B88" s="70" t="s">
        <v>767</v>
      </c>
      <c r="C88" s="570"/>
      <c r="D88" s="570"/>
      <c r="E88" s="570"/>
      <c r="F88" s="570"/>
      <c r="G88" s="570"/>
      <c r="H88" s="570"/>
      <c r="I88" s="570"/>
      <c r="J88" s="570"/>
      <c r="K88" s="570"/>
      <c r="L88" s="570"/>
      <c r="M88" s="570"/>
      <c r="N88" s="571"/>
      <c r="O88" s="590"/>
      <c r="P88" s="615"/>
      <c r="Q88" s="111" t="s">
        <v>767</v>
      </c>
      <c r="R88" s="570"/>
      <c r="S88" s="570"/>
      <c r="T88" s="570"/>
      <c r="U88" s="570"/>
      <c r="V88" s="570"/>
      <c r="W88" s="570"/>
      <c r="X88" s="570"/>
      <c r="Y88" s="570"/>
      <c r="Z88" s="570"/>
      <c r="AA88" s="570"/>
      <c r="AB88" s="570"/>
      <c r="AC88" s="571"/>
      <c r="AD88" s="590"/>
      <c r="AE88" s="615"/>
      <c r="AF88" s="111" t="s">
        <v>767</v>
      </c>
      <c r="AG88" s="570"/>
      <c r="AH88" s="570"/>
      <c r="AI88" s="570"/>
      <c r="AJ88" s="570"/>
      <c r="AK88" s="570"/>
      <c r="AL88" s="570"/>
      <c r="AM88" s="570"/>
      <c r="AN88" s="570"/>
      <c r="AO88" s="570"/>
      <c r="AP88" s="570"/>
      <c r="AQ88" s="570"/>
      <c r="AR88" s="571"/>
      <c r="AS88" s="590"/>
      <c r="AT88" s="677"/>
      <c r="AU88" s="70" t="s">
        <v>767</v>
      </c>
      <c r="AV88" s="570"/>
      <c r="AW88" s="570"/>
      <c r="AX88" s="570"/>
      <c r="AY88" s="570"/>
      <c r="AZ88" s="570"/>
      <c r="BA88" s="570"/>
      <c r="BB88" s="570"/>
      <c r="BC88" s="570"/>
      <c r="BD88" s="570"/>
      <c r="BE88" s="570"/>
      <c r="BF88" s="570"/>
      <c r="BG88" s="571"/>
      <c r="BH88" s="679"/>
      <c r="BI88" s="622"/>
      <c r="BJ88" s="70" t="s">
        <v>767</v>
      </c>
      <c r="BK88" s="570"/>
      <c r="BL88" s="570"/>
      <c r="BM88" s="570"/>
      <c r="BN88" s="570"/>
      <c r="BO88" s="570"/>
      <c r="BP88" s="570"/>
      <c r="BQ88" s="570"/>
      <c r="BR88" s="570"/>
      <c r="BS88" s="570"/>
      <c r="BT88" s="570"/>
      <c r="BU88" s="570"/>
      <c r="BV88" s="571"/>
      <c r="BW88" s="590"/>
    </row>
    <row r="89" spans="1:75" x14ac:dyDescent="0.25">
      <c r="A89" s="677"/>
      <c r="B89" s="570"/>
      <c r="C89" s="570"/>
      <c r="D89" s="570"/>
      <c r="E89" s="570"/>
      <c r="F89" s="570"/>
      <c r="G89" s="570"/>
      <c r="H89" s="570"/>
      <c r="I89" s="570"/>
      <c r="J89" s="570"/>
      <c r="K89" s="570"/>
      <c r="L89" s="570"/>
      <c r="M89" s="570"/>
      <c r="N89" s="571"/>
      <c r="O89" s="590"/>
      <c r="P89" s="615"/>
      <c r="Q89" s="611"/>
      <c r="R89" s="570"/>
      <c r="S89" s="570"/>
      <c r="T89" s="570"/>
      <c r="U89" s="570"/>
      <c r="V89" s="570"/>
      <c r="W89" s="570"/>
      <c r="X89" s="570"/>
      <c r="Y89" s="570"/>
      <c r="Z89" s="570"/>
      <c r="AA89" s="570"/>
      <c r="AB89" s="570"/>
      <c r="AC89" s="571"/>
      <c r="AD89" s="590"/>
      <c r="AE89" s="615"/>
      <c r="AF89" s="611"/>
      <c r="AG89" s="570"/>
      <c r="AH89" s="570"/>
      <c r="AI89" s="570"/>
      <c r="AJ89" s="570"/>
      <c r="AK89" s="570"/>
      <c r="AL89" s="570"/>
      <c r="AM89" s="570"/>
      <c r="AN89" s="570"/>
      <c r="AO89" s="570"/>
      <c r="AP89" s="570"/>
      <c r="AQ89" s="570"/>
      <c r="AR89" s="571"/>
      <c r="AS89" s="590"/>
      <c r="AT89" s="677"/>
      <c r="AU89" s="570"/>
      <c r="AV89" s="570"/>
      <c r="AW89" s="570"/>
      <c r="AX89" s="570"/>
      <c r="AY89" s="570"/>
      <c r="AZ89" s="570"/>
      <c r="BA89" s="570"/>
      <c r="BB89" s="570"/>
      <c r="BC89" s="570"/>
      <c r="BD89" s="570"/>
      <c r="BE89" s="570"/>
      <c r="BF89" s="570"/>
      <c r="BG89" s="571"/>
      <c r="BH89" s="679"/>
      <c r="BI89" s="622"/>
      <c r="BJ89" s="611"/>
      <c r="BK89" s="570"/>
      <c r="BL89" s="570"/>
      <c r="BM89" s="570"/>
      <c r="BN89" s="570"/>
      <c r="BO89" s="570"/>
      <c r="BP89" s="570"/>
      <c r="BQ89" s="570"/>
      <c r="BR89" s="570"/>
      <c r="BS89" s="570"/>
      <c r="BT89" s="570"/>
      <c r="BU89" s="570"/>
      <c r="BV89" s="571"/>
      <c r="BW89" s="590"/>
    </row>
    <row r="90" spans="1:75" x14ac:dyDescent="0.25">
      <c r="A90" s="677"/>
      <c r="B90" s="570"/>
      <c r="C90" s="570"/>
      <c r="D90" s="570"/>
      <c r="E90" s="570"/>
      <c r="F90" s="570"/>
      <c r="G90" s="570"/>
      <c r="H90" s="570"/>
      <c r="I90" s="570"/>
      <c r="J90" s="570"/>
      <c r="K90" s="570"/>
      <c r="L90" s="570"/>
      <c r="M90" s="570"/>
      <c r="N90" s="571"/>
      <c r="O90" s="590"/>
      <c r="P90" s="615"/>
      <c r="Q90" s="611"/>
      <c r="R90" s="570"/>
      <c r="S90" s="570"/>
      <c r="T90" s="570"/>
      <c r="U90" s="570"/>
      <c r="V90" s="570"/>
      <c r="W90" s="570"/>
      <c r="X90" s="570"/>
      <c r="Y90" s="570"/>
      <c r="Z90" s="570"/>
      <c r="AA90" s="570"/>
      <c r="AB90" s="570"/>
      <c r="AC90" s="571"/>
      <c r="AD90" s="590"/>
      <c r="AE90" s="615"/>
      <c r="AF90" s="611"/>
      <c r="AG90" s="570"/>
      <c r="AH90" s="570"/>
      <c r="AI90" s="570"/>
      <c r="AJ90" s="570"/>
      <c r="AK90" s="570"/>
      <c r="AL90" s="570"/>
      <c r="AM90" s="570"/>
      <c r="AN90" s="570"/>
      <c r="AO90" s="570"/>
      <c r="AP90" s="570"/>
      <c r="AQ90" s="570"/>
      <c r="AR90" s="571"/>
      <c r="AS90" s="590"/>
      <c r="AT90" s="677"/>
      <c r="AU90" s="570"/>
      <c r="AV90" s="570"/>
      <c r="AW90" s="570"/>
      <c r="AX90" s="570"/>
      <c r="AY90" s="570"/>
      <c r="AZ90" s="570"/>
      <c r="BA90" s="570"/>
      <c r="BB90" s="570"/>
      <c r="BC90" s="570"/>
      <c r="BD90" s="570"/>
      <c r="BE90" s="570"/>
      <c r="BF90" s="570"/>
      <c r="BG90" s="571"/>
      <c r="BH90" s="679"/>
      <c r="BI90" s="622"/>
      <c r="BJ90" s="611"/>
      <c r="BK90" s="570"/>
      <c r="BL90" s="570"/>
      <c r="BM90" s="570"/>
      <c r="BN90" s="570"/>
      <c r="BO90" s="570"/>
      <c r="BP90" s="570"/>
      <c r="BQ90" s="570"/>
      <c r="BR90" s="570"/>
      <c r="BS90" s="570"/>
      <c r="BT90" s="570"/>
      <c r="BU90" s="570"/>
      <c r="BV90" s="571"/>
      <c r="BW90" s="590"/>
    </row>
    <row r="91" spans="1:75" x14ac:dyDescent="0.25">
      <c r="A91" s="677"/>
      <c r="B91" s="104" t="s">
        <v>740</v>
      </c>
      <c r="C91" s="70"/>
      <c r="D91" s="70"/>
      <c r="E91" s="570">
        <f>HOME!$G$10</f>
        <v>0</v>
      </c>
      <c r="F91" s="570"/>
      <c r="G91" s="570"/>
      <c r="H91" s="570"/>
      <c r="I91" s="570"/>
      <c r="J91" s="70"/>
      <c r="K91" s="70"/>
      <c r="L91" s="570">
        <f>HOME!$C$33</f>
        <v>0</v>
      </c>
      <c r="M91" s="570"/>
      <c r="N91" s="571"/>
      <c r="O91" s="590"/>
      <c r="P91" s="615"/>
      <c r="Q91" s="112" t="s">
        <v>740</v>
      </c>
      <c r="R91" s="70"/>
      <c r="S91" s="70"/>
      <c r="T91" s="570">
        <f>HOME!$G$10</f>
        <v>0</v>
      </c>
      <c r="U91" s="570"/>
      <c r="V91" s="570"/>
      <c r="W91" s="570"/>
      <c r="X91" s="570"/>
      <c r="Y91" s="70"/>
      <c r="Z91" s="70"/>
      <c r="AA91" s="570">
        <f>HOME!$C$33</f>
        <v>0</v>
      </c>
      <c r="AB91" s="570"/>
      <c r="AC91" s="571"/>
      <c r="AD91" s="590"/>
      <c r="AE91" s="615"/>
      <c r="AF91" s="112" t="s">
        <v>740</v>
      </c>
      <c r="AG91" s="70"/>
      <c r="AH91" s="70"/>
      <c r="AI91" s="570" t="str">
        <f>IF(HOME!$G$10&gt;0,HOME!$G$10,"")</f>
        <v/>
      </c>
      <c r="AJ91" s="570"/>
      <c r="AK91" s="570"/>
      <c r="AL91" s="570"/>
      <c r="AM91" s="570"/>
      <c r="AN91" s="70"/>
      <c r="AO91" s="70"/>
      <c r="AP91" s="570" t="str">
        <f>IF(HOME!$C$33&gt;0,HOME!$C$33,"")</f>
        <v/>
      </c>
      <c r="AQ91" s="570"/>
      <c r="AR91" s="571"/>
      <c r="AS91" s="590"/>
      <c r="AT91" s="677"/>
      <c r="AU91" s="71" t="s">
        <v>740</v>
      </c>
      <c r="AV91" s="70"/>
      <c r="AW91" s="70"/>
      <c r="AX91" s="570" t="str">
        <f>IF(HOME!$G$10&gt;0,HOME!$G$10,"")</f>
        <v/>
      </c>
      <c r="AY91" s="570"/>
      <c r="AZ91" s="570"/>
      <c r="BA91" s="570"/>
      <c r="BB91" s="570"/>
      <c r="BC91" s="70"/>
      <c r="BD91" s="70"/>
      <c r="BE91" s="570" t="str">
        <f>IF(HOME!$C$33&gt;0,HOME!$C$33,"")</f>
        <v/>
      </c>
      <c r="BF91" s="570"/>
      <c r="BG91" s="571"/>
      <c r="BH91" s="679"/>
      <c r="BI91" s="622"/>
      <c r="BJ91" s="104" t="s">
        <v>740</v>
      </c>
      <c r="BK91" s="70"/>
      <c r="BL91" s="70"/>
      <c r="BM91" s="570" t="str">
        <f>IF(HOME!$G$10&gt;0,HOME!$G$10,"")</f>
        <v/>
      </c>
      <c r="BN91" s="570"/>
      <c r="BO91" s="570"/>
      <c r="BP91" s="570"/>
      <c r="BQ91" s="570"/>
      <c r="BR91" s="70"/>
      <c r="BS91" s="70"/>
      <c r="BT91" s="570" t="str">
        <f>IF(HOME!$C$33&gt;0,HOME!$C$33,"")</f>
        <v/>
      </c>
      <c r="BU91" s="570"/>
      <c r="BV91" s="571"/>
      <c r="BW91" s="590"/>
    </row>
    <row r="92" spans="1:75" x14ac:dyDescent="0.25">
      <c r="A92" s="677"/>
      <c r="B92" s="105">
        <f ca="1">NOW()</f>
        <v>44328.595233333333</v>
      </c>
      <c r="C92" s="70"/>
      <c r="D92" s="70"/>
      <c r="E92" s="570" t="str">
        <f>HOME!$B$10</f>
        <v>CLASS TEACHER</v>
      </c>
      <c r="F92" s="570"/>
      <c r="G92" s="570"/>
      <c r="H92" s="570"/>
      <c r="I92" s="570"/>
      <c r="J92" s="70"/>
      <c r="K92" s="70"/>
      <c r="L92" s="570" t="str">
        <f>HOME!$B$33</f>
        <v>PRINCIPAL</v>
      </c>
      <c r="M92" s="570"/>
      <c r="N92" s="571"/>
      <c r="O92" s="590"/>
      <c r="P92" s="615"/>
      <c r="Q92" s="113">
        <f ca="1">NOW()</f>
        <v>44328.595233333333</v>
      </c>
      <c r="R92" s="70"/>
      <c r="S92" s="70"/>
      <c r="T92" s="570" t="str">
        <f>HOME!$B$10</f>
        <v>CLASS TEACHER</v>
      </c>
      <c r="U92" s="570"/>
      <c r="V92" s="570"/>
      <c r="W92" s="570"/>
      <c r="X92" s="570"/>
      <c r="Y92" s="70"/>
      <c r="Z92" s="70"/>
      <c r="AA92" s="570" t="str">
        <f>HOME!$B$33</f>
        <v>PRINCIPAL</v>
      </c>
      <c r="AB92" s="570"/>
      <c r="AC92" s="571"/>
      <c r="AD92" s="590"/>
      <c r="AE92" s="615"/>
      <c r="AF92" s="113">
        <f ca="1">NOW()</f>
        <v>44328.595233333333</v>
      </c>
      <c r="AG92" s="70"/>
      <c r="AH92" s="70"/>
      <c r="AI92" s="570" t="str">
        <f>HOME!$B$10</f>
        <v>CLASS TEACHER</v>
      </c>
      <c r="AJ92" s="570"/>
      <c r="AK92" s="570"/>
      <c r="AL92" s="570"/>
      <c r="AM92" s="570"/>
      <c r="AN92" s="70"/>
      <c r="AO92" s="70"/>
      <c r="AP92" s="570" t="str">
        <f>HOME!$B$33</f>
        <v>PRINCIPAL</v>
      </c>
      <c r="AQ92" s="570"/>
      <c r="AR92" s="571"/>
      <c r="AS92" s="590"/>
      <c r="AT92" s="677"/>
      <c r="AU92" s="72">
        <f ca="1">NOW()</f>
        <v>44328.595233333333</v>
      </c>
      <c r="AV92" s="70"/>
      <c r="AW92" s="70"/>
      <c r="AX92" s="570" t="str">
        <f>HOME!$B$10</f>
        <v>CLASS TEACHER</v>
      </c>
      <c r="AY92" s="570"/>
      <c r="AZ92" s="570"/>
      <c r="BA92" s="570"/>
      <c r="BB92" s="570"/>
      <c r="BC92" s="70"/>
      <c r="BD92" s="70"/>
      <c r="BE92" s="570" t="str">
        <f>HOME!$B$33</f>
        <v>PRINCIPAL</v>
      </c>
      <c r="BF92" s="570"/>
      <c r="BG92" s="571"/>
      <c r="BH92" s="680"/>
      <c r="BI92" s="622"/>
      <c r="BJ92" s="105">
        <f ca="1">NOW()</f>
        <v>44328.595233333333</v>
      </c>
      <c r="BK92" s="70"/>
      <c r="BL92" s="70"/>
      <c r="BM92" s="570" t="str">
        <f>HOME!$B$10</f>
        <v>CLASS TEACHER</v>
      </c>
      <c r="BN92" s="570"/>
      <c r="BO92" s="570"/>
      <c r="BP92" s="570"/>
      <c r="BQ92" s="570"/>
      <c r="BR92" s="70"/>
      <c r="BS92" s="70"/>
      <c r="BT92" s="570" t="str">
        <f>HOME!$B$33</f>
        <v>PRINCIPAL</v>
      </c>
      <c r="BU92" s="570"/>
      <c r="BV92" s="571"/>
      <c r="BW92" s="590"/>
    </row>
    <row r="93" spans="1:75" x14ac:dyDescent="0.25">
      <c r="A93" s="102"/>
      <c r="B93" s="74"/>
      <c r="C93" s="74"/>
      <c r="D93" s="74"/>
      <c r="E93" s="74"/>
      <c r="F93" s="74"/>
      <c r="G93" s="74"/>
      <c r="H93" s="74"/>
      <c r="I93" s="74"/>
      <c r="J93" s="74"/>
      <c r="K93" s="74"/>
      <c r="L93" s="74"/>
      <c r="M93" s="74"/>
      <c r="N93" s="106"/>
      <c r="O93" s="73"/>
      <c r="P93" s="73"/>
      <c r="Q93" s="114"/>
      <c r="R93" s="74"/>
      <c r="S93" s="74"/>
      <c r="T93" s="74"/>
      <c r="U93" s="74"/>
      <c r="V93" s="74"/>
      <c r="W93" s="74"/>
      <c r="X93" s="74"/>
      <c r="Y93" s="74"/>
      <c r="Z93" s="74"/>
      <c r="AA93" s="74"/>
      <c r="AB93" s="74"/>
      <c r="AC93" s="106"/>
      <c r="AD93" s="73"/>
      <c r="AE93" s="73"/>
      <c r="AF93" s="114"/>
      <c r="AG93" s="74"/>
      <c r="AH93" s="74"/>
      <c r="AI93" s="74"/>
      <c r="AJ93" s="74"/>
      <c r="AK93" s="74"/>
      <c r="AL93" s="74"/>
      <c r="AM93" s="74"/>
      <c r="AN93" s="74"/>
      <c r="AO93" s="74"/>
      <c r="AP93" s="74"/>
      <c r="AQ93" s="74"/>
      <c r="AR93" s="106"/>
      <c r="AS93" s="73"/>
      <c r="AT93" s="73"/>
      <c r="AU93" s="74"/>
      <c r="AV93" s="74"/>
      <c r="AW93" s="74"/>
      <c r="AX93" s="74"/>
      <c r="AY93" s="74"/>
      <c r="AZ93" s="74"/>
      <c r="BA93" s="74"/>
      <c r="BB93" s="74"/>
      <c r="BC93" s="74"/>
      <c r="BD93" s="74"/>
      <c r="BE93" s="74"/>
      <c r="BF93" s="74"/>
      <c r="BG93" s="74"/>
      <c r="BH93" s="101"/>
      <c r="BI93" s="102"/>
      <c r="BJ93" s="74"/>
      <c r="BK93" s="74"/>
      <c r="BL93" s="74"/>
      <c r="BM93" s="74"/>
      <c r="BN93" s="74"/>
      <c r="BO93" s="74"/>
      <c r="BP93" s="74"/>
      <c r="BQ93" s="74"/>
      <c r="BR93" s="74"/>
      <c r="BS93" s="74"/>
      <c r="BT93" s="74"/>
      <c r="BU93" s="74"/>
      <c r="BV93" s="106"/>
      <c r="BW93" s="73"/>
    </row>
    <row r="94" spans="1:75" ht="15.6" x14ac:dyDescent="0.3">
      <c r="A94" s="677"/>
      <c r="B94" s="580" t="s">
        <v>726</v>
      </c>
      <c r="C94" s="580"/>
      <c r="D94" s="581" t="str">
        <f>backup!$AX$15</f>
        <v/>
      </c>
      <c r="E94" s="581"/>
      <c r="F94" s="581"/>
      <c r="G94" s="107"/>
      <c r="H94" s="107"/>
      <c r="I94" s="580" t="s">
        <v>727</v>
      </c>
      <c r="J94" s="580"/>
      <c r="K94" s="580"/>
      <c r="L94" s="582" t="str">
        <f>backup!$AY$15</f>
        <v/>
      </c>
      <c r="M94" s="582"/>
      <c r="N94" s="583"/>
      <c r="O94" s="590"/>
      <c r="P94" s="615"/>
      <c r="Q94" s="579" t="s">
        <v>726</v>
      </c>
      <c r="R94" s="580"/>
      <c r="S94" s="581" t="str">
        <f>backup!$AX$25</f>
        <v/>
      </c>
      <c r="T94" s="581"/>
      <c r="U94" s="581"/>
      <c r="V94" s="107"/>
      <c r="W94" s="107"/>
      <c r="X94" s="580" t="s">
        <v>727</v>
      </c>
      <c r="Y94" s="580"/>
      <c r="Z94" s="580"/>
      <c r="AA94" s="582" t="str">
        <f>backup!$AY$25</f>
        <v/>
      </c>
      <c r="AB94" s="582"/>
      <c r="AC94" s="583"/>
      <c r="AD94" s="590"/>
      <c r="AE94" s="615"/>
      <c r="AF94" s="579" t="s">
        <v>726</v>
      </c>
      <c r="AG94" s="580"/>
      <c r="AH94" s="581" t="str">
        <f>backup!$AX$34</f>
        <v/>
      </c>
      <c r="AI94" s="581"/>
      <c r="AJ94" s="581"/>
      <c r="AK94" s="107"/>
      <c r="AL94" s="107"/>
      <c r="AM94" s="580" t="s">
        <v>727</v>
      </c>
      <c r="AN94" s="580"/>
      <c r="AO94" s="580"/>
      <c r="AP94" s="582" t="str">
        <f>backup!$AY$34</f>
        <v/>
      </c>
      <c r="AQ94" s="582"/>
      <c r="AR94" s="583"/>
      <c r="AS94" s="590"/>
      <c r="AT94" s="677"/>
      <c r="AU94" s="656" t="s">
        <v>726</v>
      </c>
      <c r="AV94" s="656"/>
      <c r="AW94" s="657" t="str">
        <f>backup!$AX$44</f>
        <v/>
      </c>
      <c r="AX94" s="657"/>
      <c r="AY94" s="657"/>
      <c r="AZ94" s="96"/>
      <c r="BA94" s="96"/>
      <c r="BB94" s="656" t="s">
        <v>727</v>
      </c>
      <c r="BC94" s="656"/>
      <c r="BD94" s="656"/>
      <c r="BE94" s="668" t="str">
        <f>backup!$AY$44</f>
        <v/>
      </c>
      <c r="BF94" s="668"/>
      <c r="BG94" s="583"/>
      <c r="BH94" s="678"/>
      <c r="BI94" s="622"/>
      <c r="BJ94" s="579" t="s">
        <v>726</v>
      </c>
      <c r="BK94" s="580"/>
      <c r="BL94" s="581" t="e">
        <f>backup!$AX$54</f>
        <v>#REF!</v>
      </c>
      <c r="BM94" s="581"/>
      <c r="BN94" s="581"/>
      <c r="BO94" s="107"/>
      <c r="BP94" s="107"/>
      <c r="BQ94" s="580" t="s">
        <v>727</v>
      </c>
      <c r="BR94" s="580"/>
      <c r="BS94" s="580"/>
      <c r="BT94" s="582" t="e">
        <f>backup!$AY$54</f>
        <v>#REF!</v>
      </c>
      <c r="BU94" s="582"/>
      <c r="BV94" s="583"/>
      <c r="BW94" s="590"/>
    </row>
    <row r="95" spans="1:75" ht="30" x14ac:dyDescent="0.5">
      <c r="A95" s="677"/>
      <c r="B95" s="592" t="str">
        <f>'STUDENT DETAILS'!$D$1</f>
        <v>JAWAHAR NAVODAYA VIDYALAYA</v>
      </c>
      <c r="C95" s="592"/>
      <c r="D95" s="592"/>
      <c r="E95" s="592"/>
      <c r="F95" s="592"/>
      <c r="G95" s="592"/>
      <c r="H95" s="592"/>
      <c r="I95" s="592"/>
      <c r="J95" s="698" t="str">
        <f>'STUDENT DETAILS'!$J$1</f>
        <v/>
      </c>
      <c r="K95" s="698"/>
      <c r="L95" s="698"/>
      <c r="M95" s="698"/>
      <c r="N95" s="699"/>
      <c r="O95" s="590"/>
      <c r="P95" s="615"/>
      <c r="Q95" s="700" t="str">
        <f>'STUDENT DETAILS'!$D$1</f>
        <v>JAWAHAR NAVODAYA VIDYALAYA</v>
      </c>
      <c r="R95" s="701"/>
      <c r="S95" s="701"/>
      <c r="T95" s="701"/>
      <c r="U95" s="701"/>
      <c r="V95" s="701"/>
      <c r="W95" s="701"/>
      <c r="X95" s="701"/>
      <c r="Y95" s="702" t="str">
        <f>'STUDENT DETAILS'!$J$1</f>
        <v/>
      </c>
      <c r="Z95" s="702"/>
      <c r="AA95" s="702"/>
      <c r="AB95" s="702"/>
      <c r="AC95" s="703"/>
      <c r="AD95" s="590"/>
      <c r="AE95" s="615"/>
      <c r="AF95" s="591" t="str">
        <f>'STUDENT DETAILS'!$D$1</f>
        <v>JAWAHAR NAVODAYA VIDYALAYA</v>
      </c>
      <c r="AG95" s="592"/>
      <c r="AH95" s="592"/>
      <c r="AI95" s="592"/>
      <c r="AJ95" s="592"/>
      <c r="AK95" s="592"/>
      <c r="AL95" s="592"/>
      <c r="AM95" s="592"/>
      <c r="AN95" s="593" t="str">
        <f>'STUDENT DETAILS'!$J$1</f>
        <v/>
      </c>
      <c r="AO95" s="593"/>
      <c r="AP95" s="593"/>
      <c r="AQ95" s="593"/>
      <c r="AR95" s="594"/>
      <c r="AS95" s="590"/>
      <c r="AT95" s="677"/>
      <c r="AU95" s="592" t="str">
        <f>'STUDENT DETAILS'!$D$1</f>
        <v>JAWAHAR NAVODAYA VIDYALAYA</v>
      </c>
      <c r="AV95" s="592"/>
      <c r="AW95" s="592"/>
      <c r="AX95" s="592"/>
      <c r="AY95" s="592"/>
      <c r="AZ95" s="592"/>
      <c r="BA95" s="592"/>
      <c r="BB95" s="592"/>
      <c r="BC95" s="593" t="str">
        <f>'STUDENT DETAILS'!$J$1</f>
        <v/>
      </c>
      <c r="BD95" s="593"/>
      <c r="BE95" s="593"/>
      <c r="BF95" s="593"/>
      <c r="BG95" s="594"/>
      <c r="BH95" s="679"/>
      <c r="BI95" s="622"/>
      <c r="BJ95" s="591" t="str">
        <f>'STUDENT DETAILS'!$D$1</f>
        <v>JAWAHAR NAVODAYA VIDYALAYA</v>
      </c>
      <c r="BK95" s="592"/>
      <c r="BL95" s="592"/>
      <c r="BM95" s="592"/>
      <c r="BN95" s="592"/>
      <c r="BO95" s="592"/>
      <c r="BP95" s="592"/>
      <c r="BQ95" s="592"/>
      <c r="BR95" s="593" t="str">
        <f>'STUDENT DETAILS'!$J$1</f>
        <v/>
      </c>
      <c r="BS95" s="593"/>
      <c r="BT95" s="593"/>
      <c r="BU95" s="593"/>
      <c r="BV95" s="594"/>
      <c r="BW95" s="590"/>
    </row>
    <row r="96" spans="1:75" ht="30" x14ac:dyDescent="0.5">
      <c r="A96" s="677"/>
      <c r="B96" s="596" t="str">
        <f>HOME!$B$8</f>
        <v>SESSION</v>
      </c>
      <c r="C96" s="596"/>
      <c r="D96" s="596"/>
      <c r="E96" s="596"/>
      <c r="F96" s="596"/>
      <c r="G96" s="596"/>
      <c r="H96" s="597" t="str">
        <f>IF(HOME!$G$8&gt;0,HOME!$G$8,"")</f>
        <v/>
      </c>
      <c r="I96" s="597"/>
      <c r="J96" s="597"/>
      <c r="K96" s="597"/>
      <c r="L96" s="597"/>
      <c r="M96" s="597"/>
      <c r="N96" s="598"/>
      <c r="O96" s="590"/>
      <c r="P96" s="615"/>
      <c r="Q96" s="595" t="str">
        <f>HOME!$B$8</f>
        <v>SESSION</v>
      </c>
      <c r="R96" s="596"/>
      <c r="S96" s="596"/>
      <c r="T96" s="596"/>
      <c r="U96" s="596"/>
      <c r="V96" s="596"/>
      <c r="W96" s="597" t="str">
        <f>IF(HOME!$G$8&gt;0,HOME!$G$8,"")</f>
        <v/>
      </c>
      <c r="X96" s="597"/>
      <c r="Y96" s="597"/>
      <c r="Z96" s="597"/>
      <c r="AA96" s="597"/>
      <c r="AB96" s="597"/>
      <c r="AC96" s="598"/>
      <c r="AD96" s="590"/>
      <c r="AE96" s="615"/>
      <c r="AF96" s="595" t="str">
        <f>HOME!$B$8</f>
        <v>SESSION</v>
      </c>
      <c r="AG96" s="596"/>
      <c r="AH96" s="596"/>
      <c r="AI96" s="596"/>
      <c r="AJ96" s="596"/>
      <c r="AK96" s="596"/>
      <c r="AL96" s="597" t="str">
        <f>IF(HOME!$G$8&gt;0,HOME!$G$8,"")</f>
        <v/>
      </c>
      <c r="AM96" s="597"/>
      <c r="AN96" s="597"/>
      <c r="AO96" s="597"/>
      <c r="AP96" s="597"/>
      <c r="AQ96" s="597"/>
      <c r="AR96" s="598"/>
      <c r="AS96" s="590"/>
      <c r="AT96" s="677"/>
      <c r="AU96" s="596" t="str">
        <f>HOME!$B$8</f>
        <v>SESSION</v>
      </c>
      <c r="AV96" s="596"/>
      <c r="AW96" s="596"/>
      <c r="AX96" s="596"/>
      <c r="AY96" s="596"/>
      <c r="AZ96" s="596"/>
      <c r="BA96" s="597" t="str">
        <f>IF(HOME!$G$8&gt;0,HOME!$G$8,"")</f>
        <v/>
      </c>
      <c r="BB96" s="597"/>
      <c r="BC96" s="597"/>
      <c r="BD96" s="597"/>
      <c r="BE96" s="597"/>
      <c r="BF96" s="597"/>
      <c r="BG96" s="598"/>
      <c r="BH96" s="679"/>
      <c r="BI96" s="622"/>
      <c r="BJ96" s="595" t="str">
        <f>HOME!$B$8</f>
        <v>SESSION</v>
      </c>
      <c r="BK96" s="596"/>
      <c r="BL96" s="596"/>
      <c r="BM96" s="596"/>
      <c r="BN96" s="596"/>
      <c r="BO96" s="596"/>
      <c r="BP96" s="597" t="str">
        <f>IF(HOME!$G$8&gt;0,HOME!$G$8,"")</f>
        <v/>
      </c>
      <c r="BQ96" s="597"/>
      <c r="BR96" s="597"/>
      <c r="BS96" s="597"/>
      <c r="BT96" s="597"/>
      <c r="BU96" s="597"/>
      <c r="BV96" s="598"/>
      <c r="BW96" s="590"/>
    </row>
    <row r="97" spans="1:75" ht="17.399999999999999" x14ac:dyDescent="0.3">
      <c r="A97" s="677"/>
      <c r="B97" s="600" t="s">
        <v>50</v>
      </c>
      <c r="C97" s="600"/>
      <c r="D97" s="600"/>
      <c r="E97" s="600"/>
      <c r="F97" s="600"/>
      <c r="G97" s="600"/>
      <c r="H97" s="600"/>
      <c r="I97" s="600"/>
      <c r="J97" s="600"/>
      <c r="K97" s="600"/>
      <c r="L97" s="600"/>
      <c r="M97" s="600"/>
      <c r="N97" s="601"/>
      <c r="O97" s="590"/>
      <c r="P97" s="615"/>
      <c r="Q97" s="599" t="s">
        <v>50</v>
      </c>
      <c r="R97" s="600"/>
      <c r="S97" s="600"/>
      <c r="T97" s="600"/>
      <c r="U97" s="600"/>
      <c r="V97" s="600"/>
      <c r="W97" s="600"/>
      <c r="X97" s="600"/>
      <c r="Y97" s="600"/>
      <c r="Z97" s="600"/>
      <c r="AA97" s="600"/>
      <c r="AB97" s="600"/>
      <c r="AC97" s="601"/>
      <c r="AD97" s="590"/>
      <c r="AE97" s="615"/>
      <c r="AF97" s="599" t="s">
        <v>50</v>
      </c>
      <c r="AG97" s="600"/>
      <c r="AH97" s="600"/>
      <c r="AI97" s="600"/>
      <c r="AJ97" s="600"/>
      <c r="AK97" s="600"/>
      <c r="AL97" s="600"/>
      <c r="AM97" s="600"/>
      <c r="AN97" s="600"/>
      <c r="AO97" s="600"/>
      <c r="AP97" s="600"/>
      <c r="AQ97" s="600"/>
      <c r="AR97" s="601"/>
      <c r="AS97" s="590"/>
      <c r="AT97" s="677"/>
      <c r="AU97" s="600" t="s">
        <v>50</v>
      </c>
      <c r="AV97" s="600"/>
      <c r="AW97" s="600"/>
      <c r="AX97" s="600"/>
      <c r="AY97" s="600"/>
      <c r="AZ97" s="600"/>
      <c r="BA97" s="600"/>
      <c r="BB97" s="600"/>
      <c r="BC97" s="600"/>
      <c r="BD97" s="600"/>
      <c r="BE97" s="600"/>
      <c r="BF97" s="600"/>
      <c r="BG97" s="601"/>
      <c r="BH97" s="679"/>
      <c r="BI97" s="622"/>
      <c r="BJ97" s="599" t="s">
        <v>50</v>
      </c>
      <c r="BK97" s="600"/>
      <c r="BL97" s="600"/>
      <c r="BM97" s="600"/>
      <c r="BN97" s="600"/>
      <c r="BO97" s="600"/>
      <c r="BP97" s="600"/>
      <c r="BQ97" s="600"/>
      <c r="BR97" s="600"/>
      <c r="BS97" s="600"/>
      <c r="BT97" s="600"/>
      <c r="BU97" s="600"/>
      <c r="BV97" s="601"/>
      <c r="BW97" s="590"/>
    </row>
    <row r="98" spans="1:75" ht="17.399999999999999" x14ac:dyDescent="0.3">
      <c r="A98" s="677"/>
      <c r="B98" s="43" t="s">
        <v>13</v>
      </c>
      <c r="C98" s="588" t="str">
        <f>IF('STUDENT DETAILS'!$D$10&gt;0,'STUDENT DETAILS'!$D$10,"")</f>
        <v/>
      </c>
      <c r="D98" s="588"/>
      <c r="E98" s="586" t="s">
        <v>749</v>
      </c>
      <c r="F98" s="586"/>
      <c r="G98" s="57"/>
      <c r="H98" s="588" t="str">
        <f>IF(HOME!$G$9&gt;0,HOME!$G$9,"")</f>
        <v/>
      </c>
      <c r="I98" s="588"/>
      <c r="J98" s="586" t="s">
        <v>728</v>
      </c>
      <c r="K98" s="586"/>
      <c r="L98" s="602" t="str">
        <f>IF('STUDENT DETAILS'!$AB$10&gt;0,'STUDENT DETAILS'!$AB$10,"")</f>
        <v/>
      </c>
      <c r="M98" s="602"/>
      <c r="N98" s="603"/>
      <c r="O98" s="590"/>
      <c r="P98" s="615"/>
      <c r="Q98" s="97" t="s">
        <v>13</v>
      </c>
      <c r="R98" s="588" t="str">
        <f>IF('STUDENT DETAILS'!$D$20&gt;0,'STUDENT DETAILS'!$D$20,"")</f>
        <v/>
      </c>
      <c r="S98" s="588"/>
      <c r="T98" s="586" t="s">
        <v>749</v>
      </c>
      <c r="U98" s="586"/>
      <c r="V98" s="57"/>
      <c r="W98" s="588" t="str">
        <f>IF(HOME!$G$9&gt;0,HOME!$G$9,"")</f>
        <v/>
      </c>
      <c r="X98" s="588"/>
      <c r="Y98" s="586" t="s">
        <v>728</v>
      </c>
      <c r="Z98" s="586"/>
      <c r="AA98" s="602" t="str">
        <f>IF('STUDENT DETAILS'!$AB$20&gt;0,'STUDENT DETAILS'!$AB$20,"")</f>
        <v/>
      </c>
      <c r="AB98" s="602"/>
      <c r="AC98" s="603"/>
      <c r="AD98" s="590"/>
      <c r="AE98" s="615"/>
      <c r="AF98" s="97" t="s">
        <v>13</v>
      </c>
      <c r="AG98" s="588" t="str">
        <f>IF('STUDENT DETAILS'!$D$30&gt;0,'STUDENT DETAILS'!$D$30,"")</f>
        <v/>
      </c>
      <c r="AH98" s="588"/>
      <c r="AI98" s="586" t="s">
        <v>749</v>
      </c>
      <c r="AJ98" s="586"/>
      <c r="AK98" s="57"/>
      <c r="AL98" s="588" t="str">
        <f>IF(HOME!$G$9&gt;0,HOME!$G$9,"")</f>
        <v/>
      </c>
      <c r="AM98" s="588"/>
      <c r="AN98" s="586" t="s">
        <v>728</v>
      </c>
      <c r="AO98" s="586"/>
      <c r="AP98" s="602" t="str">
        <f>IF('STUDENT DETAILS'!$AB$30&gt;0,'STUDENT DETAILS'!$AB$30,"")</f>
        <v/>
      </c>
      <c r="AQ98" s="602"/>
      <c r="AR98" s="603"/>
      <c r="AS98" s="590"/>
      <c r="AT98" s="677"/>
      <c r="AU98" s="43" t="s">
        <v>13</v>
      </c>
      <c r="AV98" s="588" t="str">
        <f>IF('STUDENT DETAILS'!$D$40&gt;0,'STUDENT DETAILS'!$D$40,"")</f>
        <v/>
      </c>
      <c r="AW98" s="588"/>
      <c r="AX98" s="586" t="s">
        <v>749</v>
      </c>
      <c r="AY98" s="586"/>
      <c r="AZ98" s="57"/>
      <c r="BA98" s="588" t="str">
        <f>IF(HOME!$G$9&gt;0,HOME!$G$9,"")</f>
        <v/>
      </c>
      <c r="BB98" s="588"/>
      <c r="BC98" s="586" t="s">
        <v>728</v>
      </c>
      <c r="BD98" s="586"/>
      <c r="BE98" s="602" t="str">
        <f>IF('STUDENT DETAILS'!$AB$40&gt;0,'STUDENT DETAILS'!$AB$40,"")</f>
        <v/>
      </c>
      <c r="BF98" s="602"/>
      <c r="BG98" s="603"/>
      <c r="BH98" s="679"/>
      <c r="BI98" s="622"/>
      <c r="BJ98" s="43" t="s">
        <v>13</v>
      </c>
      <c r="BK98" s="588" t="e">
        <f>IF('STUDENT DETAILS'!#REF!&gt;0,'STUDENT DETAILS'!#REF!,"")</f>
        <v>#REF!</v>
      </c>
      <c r="BL98" s="588"/>
      <c r="BM98" s="586" t="s">
        <v>749</v>
      </c>
      <c r="BN98" s="586"/>
      <c r="BO98" s="57"/>
      <c r="BP98" s="588" t="str">
        <f>IF(HOME!$G$9&gt;0,HOME!$G$9,"")</f>
        <v/>
      </c>
      <c r="BQ98" s="588"/>
      <c r="BR98" s="586" t="s">
        <v>728</v>
      </c>
      <c r="BS98" s="586"/>
      <c r="BT98" s="602" t="e">
        <f>IF('STUDENT DETAILS'!#REF!&gt;0,'STUDENT DETAILS'!#REF!,"")</f>
        <v>#REF!</v>
      </c>
      <c r="BU98" s="602"/>
      <c r="BV98" s="603"/>
      <c r="BW98" s="590"/>
    </row>
    <row r="99" spans="1:75" ht="17.399999999999999" x14ac:dyDescent="0.3">
      <c r="A99" s="677"/>
      <c r="B99" s="43" t="s">
        <v>752</v>
      </c>
      <c r="C99" s="588" t="str">
        <f>IF('STUDENT DETAILS'!$C$10&gt;0,'STUDENT DETAILS'!$C$10,"")</f>
        <v/>
      </c>
      <c r="D99" s="588"/>
      <c r="E99" s="586" t="s">
        <v>750</v>
      </c>
      <c r="F99" s="586"/>
      <c r="G99" s="58"/>
      <c r="H99" s="604" t="str">
        <f>IF('STUDENT DETAILS'!$E$10&gt;0,'STUDENT DETAILS'!$E$10,"")</f>
        <v/>
      </c>
      <c r="I99" s="604"/>
      <c r="J99" s="586" t="s">
        <v>14</v>
      </c>
      <c r="K99" s="586"/>
      <c r="L99" s="584" t="str">
        <f>IF('STUDENT DETAILS'!$F$10&gt;0,'STUDENT DETAILS'!$F$10,"")</f>
        <v/>
      </c>
      <c r="M99" s="584"/>
      <c r="N99" s="603"/>
      <c r="O99" s="590"/>
      <c r="P99" s="615"/>
      <c r="Q99" s="97" t="s">
        <v>752</v>
      </c>
      <c r="R99" s="588" t="str">
        <f>IF('STUDENT DETAILS'!$C$20&gt;0,'STUDENT DETAILS'!$C$20,"")</f>
        <v/>
      </c>
      <c r="S99" s="588"/>
      <c r="T99" s="586" t="s">
        <v>750</v>
      </c>
      <c r="U99" s="586"/>
      <c r="V99" s="58"/>
      <c r="W99" s="604" t="str">
        <f>IF('STUDENT DETAILS'!$E$20&gt;0,'STUDENT DETAILS'!$E$20,"")</f>
        <v/>
      </c>
      <c r="X99" s="604"/>
      <c r="Y99" s="586" t="s">
        <v>14</v>
      </c>
      <c r="Z99" s="586"/>
      <c r="AA99" s="584" t="str">
        <f>IF('STUDENT DETAILS'!$F$20&gt;0,'STUDENT DETAILS'!$F$20,"")</f>
        <v/>
      </c>
      <c r="AB99" s="584"/>
      <c r="AC99" s="603"/>
      <c r="AD99" s="590"/>
      <c r="AE99" s="615"/>
      <c r="AF99" s="97" t="s">
        <v>752</v>
      </c>
      <c r="AG99" s="588" t="str">
        <f>IF('STUDENT DETAILS'!$C$30&gt;0,'STUDENT DETAILS'!$C$30,"")</f>
        <v/>
      </c>
      <c r="AH99" s="588"/>
      <c r="AI99" s="586" t="s">
        <v>750</v>
      </c>
      <c r="AJ99" s="586"/>
      <c r="AK99" s="58"/>
      <c r="AL99" s="604" t="str">
        <f>IF('STUDENT DETAILS'!$E$30&gt;0,'STUDENT DETAILS'!$E$30,"")</f>
        <v/>
      </c>
      <c r="AM99" s="604"/>
      <c r="AN99" s="586" t="s">
        <v>14</v>
      </c>
      <c r="AO99" s="586"/>
      <c r="AP99" s="584" t="str">
        <f>IF('STUDENT DETAILS'!$F$30&gt;0,'STUDENT DETAILS'!$F$30,"")</f>
        <v/>
      </c>
      <c r="AQ99" s="584"/>
      <c r="AR99" s="603"/>
      <c r="AS99" s="590"/>
      <c r="AT99" s="677"/>
      <c r="AU99" s="43" t="s">
        <v>752</v>
      </c>
      <c r="AV99" s="588" t="str">
        <f>IF('STUDENT DETAILS'!$C$40&gt;0,'STUDENT DETAILS'!$C$40,"")</f>
        <v/>
      </c>
      <c r="AW99" s="588"/>
      <c r="AX99" s="586" t="s">
        <v>750</v>
      </c>
      <c r="AY99" s="586"/>
      <c r="AZ99" s="58"/>
      <c r="BA99" s="604" t="str">
        <f>IF('STUDENT DETAILS'!$E$40&gt;0,'STUDENT DETAILS'!$E$40,"")</f>
        <v/>
      </c>
      <c r="BB99" s="604"/>
      <c r="BC99" s="586" t="s">
        <v>14</v>
      </c>
      <c r="BD99" s="586"/>
      <c r="BE99" s="584" t="str">
        <f>IF('STUDENT DETAILS'!$F$40&gt;0,'STUDENT DETAILS'!$F$40,"")</f>
        <v/>
      </c>
      <c r="BF99" s="584"/>
      <c r="BG99" s="603"/>
      <c r="BH99" s="679"/>
      <c r="BI99" s="622"/>
      <c r="BJ99" s="43" t="s">
        <v>752</v>
      </c>
      <c r="BK99" s="588" t="e">
        <f>IF('STUDENT DETAILS'!#REF!&gt;0,'STUDENT DETAILS'!#REF!,"")</f>
        <v>#REF!</v>
      </c>
      <c r="BL99" s="588"/>
      <c r="BM99" s="586" t="s">
        <v>750</v>
      </c>
      <c r="BN99" s="586"/>
      <c r="BO99" s="58"/>
      <c r="BP99" s="604" t="e">
        <f>IF('STUDENT DETAILS'!#REF!&gt;0,'STUDENT DETAILS'!#REF!,"")</f>
        <v>#REF!</v>
      </c>
      <c r="BQ99" s="604"/>
      <c r="BR99" s="586" t="s">
        <v>14</v>
      </c>
      <c r="BS99" s="586"/>
      <c r="BT99" s="584" t="e">
        <f>IF('STUDENT DETAILS'!#REF!&gt;0,'STUDENT DETAILS'!#REF!,"")</f>
        <v>#REF!</v>
      </c>
      <c r="BU99" s="584"/>
      <c r="BV99" s="603"/>
      <c r="BW99" s="590"/>
    </row>
    <row r="100" spans="1:75" ht="17.399999999999999" x14ac:dyDescent="0.3">
      <c r="A100" s="677"/>
      <c r="B100" s="43" t="s">
        <v>753</v>
      </c>
      <c r="C100" s="585" t="str">
        <f>IF('STUDENT DETAILS'!$K$10&gt;0,'STUDENT DETAILS'!$K$10,"")</f>
        <v/>
      </c>
      <c r="D100" s="585"/>
      <c r="E100" s="586" t="s">
        <v>751</v>
      </c>
      <c r="F100" s="586"/>
      <c r="G100" s="58"/>
      <c r="H100" s="587" t="str">
        <f>IF('STUDENT DETAILS'!$M$10&gt;0,'STUDENT DETAILS'!$M$10,"")</f>
        <v/>
      </c>
      <c r="I100" s="587"/>
      <c r="J100" s="586" t="s">
        <v>704</v>
      </c>
      <c r="K100" s="586"/>
      <c r="L100" s="588" t="str">
        <f>IF('STUDENT DETAILS'!$J$10&gt;0,'STUDENT DETAILS'!$J$10,"")</f>
        <v/>
      </c>
      <c r="M100" s="588"/>
      <c r="N100" s="603"/>
      <c r="O100" s="590"/>
      <c r="P100" s="615"/>
      <c r="Q100" s="97" t="s">
        <v>753</v>
      </c>
      <c r="R100" s="585" t="str">
        <f>IF('STUDENT DETAILS'!$K$20&gt;0,'STUDENT DETAILS'!$K$20,"")</f>
        <v/>
      </c>
      <c r="S100" s="585"/>
      <c r="T100" s="586" t="s">
        <v>751</v>
      </c>
      <c r="U100" s="586"/>
      <c r="V100" s="58"/>
      <c r="W100" s="587" t="str">
        <f>IF('STUDENT DETAILS'!$M$20&gt;0,'STUDENT DETAILS'!$M$20,"")</f>
        <v/>
      </c>
      <c r="X100" s="587"/>
      <c r="Y100" s="586" t="s">
        <v>704</v>
      </c>
      <c r="Z100" s="586"/>
      <c r="AA100" s="588" t="str">
        <f>IF('STUDENT DETAILS'!$J$20&gt;0,'STUDENT DETAILS'!$J$20,"")</f>
        <v/>
      </c>
      <c r="AB100" s="588"/>
      <c r="AC100" s="603"/>
      <c r="AD100" s="590"/>
      <c r="AE100" s="615"/>
      <c r="AF100" s="97" t="s">
        <v>753</v>
      </c>
      <c r="AG100" s="585" t="str">
        <f>IF('STUDENT DETAILS'!$K$30&gt;0,'STUDENT DETAILS'!$K$30,"")</f>
        <v/>
      </c>
      <c r="AH100" s="585"/>
      <c r="AI100" s="586" t="s">
        <v>751</v>
      </c>
      <c r="AJ100" s="586"/>
      <c r="AK100" s="58"/>
      <c r="AL100" s="587" t="str">
        <f>IF('STUDENT DETAILS'!$M$30&gt;0,'STUDENT DETAILS'!$M$30,"")</f>
        <v/>
      </c>
      <c r="AM100" s="587"/>
      <c r="AN100" s="586" t="s">
        <v>704</v>
      </c>
      <c r="AO100" s="586"/>
      <c r="AP100" s="588" t="str">
        <f>IF('STUDENT DETAILS'!$J$30&gt;0,'STUDENT DETAILS'!$J$30,"")</f>
        <v/>
      </c>
      <c r="AQ100" s="588"/>
      <c r="AR100" s="603"/>
      <c r="AS100" s="590"/>
      <c r="AT100" s="677"/>
      <c r="AU100" s="43" t="s">
        <v>753</v>
      </c>
      <c r="AV100" s="585" t="str">
        <f>IF('STUDENT DETAILS'!$K$40&gt;0,'STUDENT DETAILS'!$K$40,"")</f>
        <v/>
      </c>
      <c r="AW100" s="585"/>
      <c r="AX100" s="586" t="s">
        <v>751</v>
      </c>
      <c r="AY100" s="586"/>
      <c r="AZ100" s="58"/>
      <c r="BA100" s="587" t="str">
        <f>IF('STUDENT DETAILS'!$M$40&gt;0,'STUDENT DETAILS'!$M$40,"")</f>
        <v/>
      </c>
      <c r="BB100" s="587"/>
      <c r="BC100" s="586" t="s">
        <v>704</v>
      </c>
      <c r="BD100" s="586"/>
      <c r="BE100" s="588" t="str">
        <f>IF('STUDENT DETAILS'!$J$40&gt;0,'STUDENT DETAILS'!$J$40,"")</f>
        <v/>
      </c>
      <c r="BF100" s="588"/>
      <c r="BG100" s="603"/>
      <c r="BH100" s="679"/>
      <c r="BI100" s="622"/>
      <c r="BJ100" s="43" t="s">
        <v>753</v>
      </c>
      <c r="BK100" s="585" t="e">
        <f>IF('STUDENT DETAILS'!#REF!&gt;0,'STUDENT DETAILS'!#REF!,"")</f>
        <v>#REF!</v>
      </c>
      <c r="BL100" s="585"/>
      <c r="BM100" s="586" t="s">
        <v>751</v>
      </c>
      <c r="BN100" s="586"/>
      <c r="BO100" s="58"/>
      <c r="BP100" s="587" t="e">
        <f>IF('STUDENT DETAILS'!#REF!&gt;0,'STUDENT DETAILS'!#REF!,"")</f>
        <v>#REF!</v>
      </c>
      <c r="BQ100" s="587"/>
      <c r="BR100" s="586" t="s">
        <v>704</v>
      </c>
      <c r="BS100" s="586"/>
      <c r="BT100" s="588" t="e">
        <f>IF('STUDENT DETAILS'!#REF!&gt;0,'STUDENT DETAILS'!#REF!,"")</f>
        <v>#REF!</v>
      </c>
      <c r="BU100" s="588"/>
      <c r="BV100" s="603"/>
      <c r="BW100" s="590"/>
    </row>
    <row r="101" spans="1:75" ht="16.2" thickBot="1" x14ac:dyDescent="0.35">
      <c r="A101" s="677"/>
      <c r="B101" s="635"/>
      <c r="C101" s="636"/>
      <c r="D101" s="636"/>
      <c r="E101" s="636"/>
      <c r="F101" s="636"/>
      <c r="G101" s="636"/>
      <c r="H101" s="636"/>
      <c r="I101" s="636"/>
      <c r="J101" s="636"/>
      <c r="K101" s="636"/>
      <c r="L101" s="636"/>
      <c r="M101" s="636"/>
      <c r="N101" s="637"/>
      <c r="O101" s="590"/>
      <c r="P101" s="615"/>
      <c r="Q101" s="635"/>
      <c r="R101" s="636"/>
      <c r="S101" s="636"/>
      <c r="T101" s="636"/>
      <c r="U101" s="636"/>
      <c r="V101" s="636"/>
      <c r="W101" s="636"/>
      <c r="X101" s="636"/>
      <c r="Y101" s="636"/>
      <c r="Z101" s="636"/>
      <c r="AA101" s="636"/>
      <c r="AB101" s="636"/>
      <c r="AC101" s="637"/>
      <c r="AD101" s="590"/>
      <c r="AE101" s="615"/>
      <c r="AF101" s="635"/>
      <c r="AG101" s="636"/>
      <c r="AH101" s="636"/>
      <c r="AI101" s="636"/>
      <c r="AJ101" s="636"/>
      <c r="AK101" s="636"/>
      <c r="AL101" s="636"/>
      <c r="AM101" s="636"/>
      <c r="AN101" s="636"/>
      <c r="AO101" s="636"/>
      <c r="AP101" s="636"/>
      <c r="AQ101" s="636"/>
      <c r="AR101" s="637"/>
      <c r="AS101" s="590"/>
      <c r="AT101" s="677"/>
      <c r="AU101" s="635"/>
      <c r="AV101" s="636"/>
      <c r="AW101" s="636"/>
      <c r="AX101" s="636"/>
      <c r="AY101" s="636"/>
      <c r="AZ101" s="636"/>
      <c r="BA101" s="636"/>
      <c r="BB101" s="636"/>
      <c r="BC101" s="636"/>
      <c r="BD101" s="636"/>
      <c r="BE101" s="636"/>
      <c r="BF101" s="636"/>
      <c r="BG101" s="637"/>
      <c r="BH101" s="679"/>
      <c r="BI101" s="622"/>
      <c r="BJ101" s="635"/>
      <c r="BK101" s="636"/>
      <c r="BL101" s="636"/>
      <c r="BM101" s="636"/>
      <c r="BN101" s="636"/>
      <c r="BO101" s="636"/>
      <c r="BP101" s="636"/>
      <c r="BQ101" s="636"/>
      <c r="BR101" s="636"/>
      <c r="BS101" s="636"/>
      <c r="BT101" s="636"/>
      <c r="BU101" s="636"/>
      <c r="BV101" s="637"/>
      <c r="BW101" s="590"/>
    </row>
    <row r="102" spans="1:75" ht="18.600000000000001" thickTop="1" thickBot="1" x14ac:dyDescent="0.35">
      <c r="A102" s="677"/>
      <c r="B102" s="41" t="s">
        <v>18</v>
      </c>
      <c r="C102" s="632" t="s">
        <v>20</v>
      </c>
      <c r="D102" s="633"/>
      <c r="E102" s="633"/>
      <c r="F102" s="633"/>
      <c r="G102" s="633"/>
      <c r="H102" s="634"/>
      <c r="I102" s="632" t="s">
        <v>21</v>
      </c>
      <c r="J102" s="633"/>
      <c r="K102" s="633"/>
      <c r="L102" s="633"/>
      <c r="M102" s="633"/>
      <c r="N102" s="634"/>
      <c r="O102" s="590"/>
      <c r="P102" s="615"/>
      <c r="Q102" s="41" t="s">
        <v>18</v>
      </c>
      <c r="R102" s="632" t="s">
        <v>20</v>
      </c>
      <c r="S102" s="633"/>
      <c r="T102" s="633"/>
      <c r="U102" s="633"/>
      <c r="V102" s="633"/>
      <c r="W102" s="634"/>
      <c r="X102" s="632" t="s">
        <v>21</v>
      </c>
      <c r="Y102" s="633"/>
      <c r="Z102" s="633"/>
      <c r="AA102" s="633"/>
      <c r="AB102" s="633"/>
      <c r="AC102" s="634"/>
      <c r="AD102" s="590"/>
      <c r="AE102" s="615"/>
      <c r="AF102" s="41" t="s">
        <v>18</v>
      </c>
      <c r="AG102" s="632" t="s">
        <v>20</v>
      </c>
      <c r="AH102" s="633"/>
      <c r="AI102" s="633"/>
      <c r="AJ102" s="633"/>
      <c r="AK102" s="633"/>
      <c r="AL102" s="634"/>
      <c r="AM102" s="632" t="s">
        <v>21</v>
      </c>
      <c r="AN102" s="633"/>
      <c r="AO102" s="633"/>
      <c r="AP102" s="633"/>
      <c r="AQ102" s="633"/>
      <c r="AR102" s="634"/>
      <c r="AS102" s="590"/>
      <c r="AT102" s="677"/>
      <c r="AU102" s="41" t="s">
        <v>18</v>
      </c>
      <c r="AV102" s="632" t="s">
        <v>20</v>
      </c>
      <c r="AW102" s="633"/>
      <c r="AX102" s="633"/>
      <c r="AY102" s="633"/>
      <c r="AZ102" s="633"/>
      <c r="BA102" s="634"/>
      <c r="BB102" s="632" t="s">
        <v>21</v>
      </c>
      <c r="BC102" s="633"/>
      <c r="BD102" s="633"/>
      <c r="BE102" s="633"/>
      <c r="BF102" s="633"/>
      <c r="BG102" s="634"/>
      <c r="BH102" s="679"/>
      <c r="BI102" s="622"/>
      <c r="BJ102" s="51" t="s">
        <v>18</v>
      </c>
      <c r="BK102" s="632" t="s">
        <v>20</v>
      </c>
      <c r="BL102" s="633"/>
      <c r="BM102" s="633"/>
      <c r="BN102" s="633"/>
      <c r="BO102" s="633"/>
      <c r="BP102" s="634"/>
      <c r="BQ102" s="632" t="s">
        <v>21</v>
      </c>
      <c r="BR102" s="633"/>
      <c r="BS102" s="633"/>
      <c r="BT102" s="633"/>
      <c r="BU102" s="633"/>
      <c r="BV102" s="634"/>
      <c r="BW102" s="590"/>
    </row>
    <row r="103" spans="1:75" ht="106.2" x14ac:dyDescent="0.25">
      <c r="A103" s="677"/>
      <c r="B103" s="40" t="s">
        <v>15</v>
      </c>
      <c r="C103" s="40" t="s">
        <v>16</v>
      </c>
      <c r="D103" s="40" t="s">
        <v>729</v>
      </c>
      <c r="E103" s="40" t="s">
        <v>730</v>
      </c>
      <c r="F103" s="40" t="s">
        <v>731</v>
      </c>
      <c r="G103" s="40" t="s">
        <v>732</v>
      </c>
      <c r="H103" s="40" t="s">
        <v>17</v>
      </c>
      <c r="I103" s="40" t="s">
        <v>733</v>
      </c>
      <c r="J103" s="40" t="s">
        <v>734</v>
      </c>
      <c r="K103" s="40" t="s">
        <v>730</v>
      </c>
      <c r="L103" s="40" t="s">
        <v>741</v>
      </c>
      <c r="M103" s="40" t="s">
        <v>732</v>
      </c>
      <c r="N103" s="40" t="s">
        <v>17</v>
      </c>
      <c r="O103" s="590"/>
      <c r="P103" s="615"/>
      <c r="Q103" s="40" t="s">
        <v>15</v>
      </c>
      <c r="R103" s="40" t="s">
        <v>16</v>
      </c>
      <c r="S103" s="40" t="s">
        <v>729</v>
      </c>
      <c r="T103" s="40" t="s">
        <v>730</v>
      </c>
      <c r="U103" s="40" t="s">
        <v>731</v>
      </c>
      <c r="V103" s="40" t="s">
        <v>732</v>
      </c>
      <c r="W103" s="40" t="s">
        <v>17</v>
      </c>
      <c r="X103" s="40" t="s">
        <v>733</v>
      </c>
      <c r="Y103" s="40" t="s">
        <v>734</v>
      </c>
      <c r="Z103" s="40" t="s">
        <v>730</v>
      </c>
      <c r="AA103" s="40" t="s">
        <v>741</v>
      </c>
      <c r="AB103" s="40" t="s">
        <v>732</v>
      </c>
      <c r="AC103" s="40" t="s">
        <v>17</v>
      </c>
      <c r="AD103" s="590"/>
      <c r="AE103" s="615"/>
      <c r="AF103" s="40" t="s">
        <v>15</v>
      </c>
      <c r="AG103" s="40" t="s">
        <v>16</v>
      </c>
      <c r="AH103" s="40" t="s">
        <v>729</v>
      </c>
      <c r="AI103" s="40" t="s">
        <v>730</v>
      </c>
      <c r="AJ103" s="40" t="s">
        <v>731</v>
      </c>
      <c r="AK103" s="40" t="s">
        <v>732</v>
      </c>
      <c r="AL103" s="40" t="s">
        <v>17</v>
      </c>
      <c r="AM103" s="40" t="s">
        <v>733</v>
      </c>
      <c r="AN103" s="40" t="s">
        <v>734</v>
      </c>
      <c r="AO103" s="40" t="s">
        <v>730</v>
      </c>
      <c r="AP103" s="40" t="s">
        <v>741</v>
      </c>
      <c r="AQ103" s="40" t="s">
        <v>732</v>
      </c>
      <c r="AR103" s="40" t="s">
        <v>17</v>
      </c>
      <c r="AS103" s="590"/>
      <c r="AT103" s="677"/>
      <c r="AU103" s="40" t="s">
        <v>15</v>
      </c>
      <c r="AV103" s="40" t="s">
        <v>16</v>
      </c>
      <c r="AW103" s="40" t="s">
        <v>729</v>
      </c>
      <c r="AX103" s="40" t="s">
        <v>730</v>
      </c>
      <c r="AY103" s="40" t="s">
        <v>731</v>
      </c>
      <c r="AZ103" s="40" t="s">
        <v>732</v>
      </c>
      <c r="BA103" s="40" t="s">
        <v>17</v>
      </c>
      <c r="BB103" s="40" t="s">
        <v>733</v>
      </c>
      <c r="BC103" s="40" t="s">
        <v>734</v>
      </c>
      <c r="BD103" s="40" t="s">
        <v>730</v>
      </c>
      <c r="BE103" s="40" t="s">
        <v>741</v>
      </c>
      <c r="BF103" s="40" t="s">
        <v>732</v>
      </c>
      <c r="BG103" s="54" t="s">
        <v>17</v>
      </c>
      <c r="BH103" s="679"/>
      <c r="BI103" s="622"/>
      <c r="BJ103" s="52" t="s">
        <v>15</v>
      </c>
      <c r="BK103" s="40" t="s">
        <v>16</v>
      </c>
      <c r="BL103" s="40" t="s">
        <v>729</v>
      </c>
      <c r="BM103" s="40" t="s">
        <v>730</v>
      </c>
      <c r="BN103" s="40" t="s">
        <v>731</v>
      </c>
      <c r="BO103" s="40" t="s">
        <v>732</v>
      </c>
      <c r="BP103" s="40" t="s">
        <v>17</v>
      </c>
      <c r="BQ103" s="40" t="s">
        <v>733</v>
      </c>
      <c r="BR103" s="40" t="s">
        <v>734</v>
      </c>
      <c r="BS103" s="40" t="s">
        <v>730</v>
      </c>
      <c r="BT103" s="40" t="s">
        <v>741</v>
      </c>
      <c r="BU103" s="40" t="s">
        <v>732</v>
      </c>
      <c r="BV103" s="40" t="s">
        <v>17</v>
      </c>
      <c r="BW103" s="590"/>
    </row>
    <row r="104" spans="1:75" ht="15.6" x14ac:dyDescent="0.3">
      <c r="A104" s="677"/>
      <c r="B104" s="59" t="str">
        <f>HOME!$B$15</f>
        <v>ENGLISH</v>
      </c>
      <c r="C104" s="60" t="str">
        <f>'Overall Result'!$D$7</f>
        <v/>
      </c>
      <c r="D104" s="60">
        <f>'Overall Result'!$P$7</f>
        <v>3.3333333333333335</v>
      </c>
      <c r="E104" s="60">
        <f>'Overall Result'!$V$7</f>
        <v>5</v>
      </c>
      <c r="F104" s="60">
        <f>'Overall Result'!$AB$7</f>
        <v>0</v>
      </c>
      <c r="G104" s="60">
        <f>'Overall Result'!$AH$7</f>
        <v>13.333333333333334</v>
      </c>
      <c r="H104" s="60" t="str">
        <f>'Overall Result'!$AP$7</f>
        <v>E</v>
      </c>
      <c r="I104" s="60" t="e">
        <f>#REF!</f>
        <v>#REF!</v>
      </c>
      <c r="J104" s="60" t="e">
        <f>#REF!</f>
        <v>#REF!</v>
      </c>
      <c r="K104" s="60" t="e">
        <f>#REF!</f>
        <v>#REF!</v>
      </c>
      <c r="L104" s="60" t="e">
        <f>#REF!</f>
        <v>#REF!</v>
      </c>
      <c r="M104" s="60" t="e">
        <f>#REF!</f>
        <v>#REF!</v>
      </c>
      <c r="N104" s="94" t="e">
        <f>#REF!</f>
        <v>#REF!</v>
      </c>
      <c r="O104" s="590"/>
      <c r="P104" s="615"/>
      <c r="Q104" s="59" t="str">
        <f>HOME!$B$15</f>
        <v>ENGLISH</v>
      </c>
      <c r="R104" s="94" t="str">
        <f>'Overall Result'!$D$17</f>
        <v/>
      </c>
      <c r="S104" s="94">
        <f>'Overall Result'!$P$17</f>
        <v>3.3333333333333335</v>
      </c>
      <c r="T104" s="94">
        <f>'Overall Result'!$V$17</f>
        <v>5</v>
      </c>
      <c r="U104" s="94">
        <f>'Overall Result'!$AB$17</f>
        <v>0</v>
      </c>
      <c r="V104" s="94">
        <f>'Overall Result'!$AH$17</f>
        <v>13.333333333333334</v>
      </c>
      <c r="W104" s="94" t="str">
        <f>'Overall Result'!$AP$17</f>
        <v>E</v>
      </c>
      <c r="X104" s="94" t="e">
        <f>#REF!</f>
        <v>#REF!</v>
      </c>
      <c r="Y104" s="94" t="e">
        <f>#REF!</f>
        <v>#REF!</v>
      </c>
      <c r="Z104" s="94" t="e">
        <f>#REF!</f>
        <v>#REF!</v>
      </c>
      <c r="AA104" s="94" t="e">
        <f>#REF!</f>
        <v>#REF!</v>
      </c>
      <c r="AB104" s="94" t="e">
        <f>#REF!</f>
        <v>#REF!</v>
      </c>
      <c r="AC104" s="94" t="e">
        <f>#REF!</f>
        <v>#REF!</v>
      </c>
      <c r="AD104" s="590"/>
      <c r="AE104" s="615"/>
      <c r="AF104" s="59" t="str">
        <f>HOME!$B$15</f>
        <v>ENGLISH</v>
      </c>
      <c r="AG104" s="94" t="str">
        <f>'Overall Result'!$D$27</f>
        <v/>
      </c>
      <c r="AH104" s="94" t="str">
        <f>'Overall Result'!$P$27</f>
        <v/>
      </c>
      <c r="AI104" s="94">
        <f>'Overall Result'!$V$27</f>
        <v>5</v>
      </c>
      <c r="AJ104" s="94">
        <f>'Overall Result'!$AB$27</f>
        <v>0</v>
      </c>
      <c r="AK104" s="94">
        <f>'Overall Result'!$AH$27</f>
        <v>5</v>
      </c>
      <c r="AL104" s="94" t="str">
        <f>'Overall Result'!$AP$27</f>
        <v>E</v>
      </c>
      <c r="AM104" s="94" t="e">
        <f>#REF!</f>
        <v>#REF!</v>
      </c>
      <c r="AN104" s="94" t="e">
        <f>#REF!</f>
        <v>#REF!</v>
      </c>
      <c r="AO104" s="94" t="e">
        <f>#REF!</f>
        <v>#REF!</v>
      </c>
      <c r="AP104" s="94" t="e">
        <f>#REF!</f>
        <v>#REF!</v>
      </c>
      <c r="AQ104" s="94" t="e">
        <f>#REF!</f>
        <v>#REF!</v>
      </c>
      <c r="AR104" s="94" t="e">
        <f>#REF!</f>
        <v>#REF!</v>
      </c>
      <c r="AS104" s="590"/>
      <c r="AT104" s="677"/>
      <c r="AU104" s="59" t="str">
        <f>HOME!$B$15</f>
        <v>ENGLISH</v>
      </c>
      <c r="AV104" s="60" t="str">
        <f>'Overall Result'!$D$37</f>
        <v/>
      </c>
      <c r="AW104" s="60">
        <f>'Overall Result'!$P$37</f>
        <v>3.3333333333333335</v>
      </c>
      <c r="AX104" s="60">
        <f>'Overall Result'!$V$37</f>
        <v>5</v>
      </c>
      <c r="AY104" s="60">
        <f>'Overall Result'!$AB$37</f>
        <v>0</v>
      </c>
      <c r="AZ104" s="60">
        <f>'Overall Result'!$AH$37</f>
        <v>13.333333333333334</v>
      </c>
      <c r="BA104" s="60" t="str">
        <f>'Overall Result'!$AP$37</f>
        <v>E</v>
      </c>
      <c r="BB104" s="60" t="e">
        <f>#REF!</f>
        <v>#REF!</v>
      </c>
      <c r="BC104" s="60" t="e">
        <f>#REF!</f>
        <v>#REF!</v>
      </c>
      <c r="BD104" s="60" t="e">
        <f>#REF!</f>
        <v>#REF!</v>
      </c>
      <c r="BE104" s="60" t="e">
        <f>#REF!</f>
        <v>#REF!</v>
      </c>
      <c r="BF104" s="60" t="e">
        <f>#REF!</f>
        <v>#REF!</v>
      </c>
      <c r="BG104" s="95" t="e">
        <f>#REF!</f>
        <v>#REF!</v>
      </c>
      <c r="BH104" s="679"/>
      <c r="BI104" s="622"/>
      <c r="BJ104" s="62" t="str">
        <f>HOME!$B$15</f>
        <v>ENGLISH</v>
      </c>
      <c r="BK104" s="60" t="e">
        <f>'Overall Result'!#REF!</f>
        <v>#REF!</v>
      </c>
      <c r="BL104" s="60" t="e">
        <f>'Overall Result'!#REF!</f>
        <v>#REF!</v>
      </c>
      <c r="BM104" s="60" t="e">
        <f>'Overall Result'!#REF!</f>
        <v>#REF!</v>
      </c>
      <c r="BN104" s="60" t="e">
        <f>'Overall Result'!#REF!</f>
        <v>#REF!</v>
      </c>
      <c r="BO104" s="60" t="e">
        <f>'Overall Result'!#REF!</f>
        <v>#REF!</v>
      </c>
      <c r="BP104" s="60" t="e">
        <f>'Overall Result'!#REF!</f>
        <v>#REF!</v>
      </c>
      <c r="BQ104" s="60" t="e">
        <f>#REF!</f>
        <v>#REF!</v>
      </c>
      <c r="BR104" s="60" t="e">
        <f>#REF!</f>
        <v>#REF!</v>
      </c>
      <c r="BS104" s="60" t="e">
        <f>#REF!</f>
        <v>#REF!</v>
      </c>
      <c r="BT104" s="60" t="e">
        <f>#REF!</f>
        <v>#REF!</v>
      </c>
      <c r="BU104" s="60" t="e">
        <f>#REF!</f>
        <v>#REF!</v>
      </c>
      <c r="BV104" s="94" t="e">
        <f>#REF!</f>
        <v>#REF!</v>
      </c>
      <c r="BW104" s="590"/>
    </row>
    <row r="105" spans="1:75" ht="15.6" x14ac:dyDescent="0.3">
      <c r="A105" s="677"/>
      <c r="B105" s="59" t="str">
        <f>HOME!$B$16</f>
        <v>HINDI</v>
      </c>
      <c r="C105" s="60" t="str">
        <f>'Overall Result'!$E$7</f>
        <v/>
      </c>
      <c r="D105" s="60">
        <f>'Overall Result'!$Q$7</f>
        <v>3.3333333333333335</v>
      </c>
      <c r="E105" s="60">
        <f>'Overall Result'!$W$7</f>
        <v>5</v>
      </c>
      <c r="F105" s="60">
        <f>'Overall Result'!$AC$7</f>
        <v>0</v>
      </c>
      <c r="G105" s="60">
        <f>'Overall Result'!$AI$7</f>
        <v>13.333333333333334</v>
      </c>
      <c r="H105" s="60" t="str">
        <f>'Overall Result'!$AQ$7</f>
        <v>E</v>
      </c>
      <c r="I105" s="60" t="e">
        <f>#REF!</f>
        <v>#REF!</v>
      </c>
      <c r="J105" s="60" t="e">
        <f>#REF!</f>
        <v>#REF!</v>
      </c>
      <c r="K105" s="60" t="e">
        <f>#REF!</f>
        <v>#REF!</v>
      </c>
      <c r="L105" s="60" t="e">
        <f>#REF!</f>
        <v>#REF!</v>
      </c>
      <c r="M105" s="60" t="e">
        <f>#REF!</f>
        <v>#REF!</v>
      </c>
      <c r="N105" s="94" t="e">
        <f>#REF!</f>
        <v>#REF!</v>
      </c>
      <c r="O105" s="590"/>
      <c r="P105" s="615"/>
      <c r="Q105" s="59" t="str">
        <f>HOME!$B$16</f>
        <v>HINDI</v>
      </c>
      <c r="R105" s="94" t="str">
        <f>'Overall Result'!$E$17</f>
        <v/>
      </c>
      <c r="S105" s="94">
        <f>'Overall Result'!$Q$17</f>
        <v>3.3333333333333335</v>
      </c>
      <c r="T105" s="94">
        <f>'Overall Result'!$W$17</f>
        <v>5</v>
      </c>
      <c r="U105" s="94">
        <f>'Overall Result'!$AC$17</f>
        <v>0</v>
      </c>
      <c r="V105" s="94">
        <f>'Overall Result'!$AI$17</f>
        <v>13.333333333333334</v>
      </c>
      <c r="W105" s="94" t="str">
        <f>'Overall Result'!$AQ$17</f>
        <v>E</v>
      </c>
      <c r="X105" s="94" t="e">
        <f>#REF!</f>
        <v>#REF!</v>
      </c>
      <c r="Y105" s="94" t="e">
        <f>#REF!</f>
        <v>#REF!</v>
      </c>
      <c r="Z105" s="94" t="e">
        <f>#REF!</f>
        <v>#REF!</v>
      </c>
      <c r="AA105" s="94" t="e">
        <f>#REF!</f>
        <v>#REF!</v>
      </c>
      <c r="AB105" s="94" t="e">
        <f>#REF!</f>
        <v>#REF!</v>
      </c>
      <c r="AC105" s="94" t="e">
        <f>#REF!</f>
        <v>#REF!</v>
      </c>
      <c r="AD105" s="590"/>
      <c r="AE105" s="615"/>
      <c r="AF105" s="59" t="str">
        <f>HOME!$B$16</f>
        <v>HINDI</v>
      </c>
      <c r="AG105" s="94" t="str">
        <f>'Overall Result'!$E$27</f>
        <v/>
      </c>
      <c r="AH105" s="94" t="str">
        <f>'Overall Result'!$Q$27</f>
        <v/>
      </c>
      <c r="AI105" s="94">
        <f>'Overall Result'!$W$27</f>
        <v>5</v>
      </c>
      <c r="AJ105" s="94">
        <f>'Overall Result'!$AC$27</f>
        <v>0</v>
      </c>
      <c r="AK105" s="94">
        <f>'Overall Result'!$AI$27</f>
        <v>5</v>
      </c>
      <c r="AL105" s="94" t="str">
        <f>'Overall Result'!$AQ$27</f>
        <v>E</v>
      </c>
      <c r="AM105" s="94" t="e">
        <f>#REF!</f>
        <v>#REF!</v>
      </c>
      <c r="AN105" s="94" t="e">
        <f>#REF!</f>
        <v>#REF!</v>
      </c>
      <c r="AO105" s="94" t="e">
        <f>#REF!</f>
        <v>#REF!</v>
      </c>
      <c r="AP105" s="94" t="e">
        <f>#REF!</f>
        <v>#REF!</v>
      </c>
      <c r="AQ105" s="94" t="e">
        <f>#REF!</f>
        <v>#REF!</v>
      </c>
      <c r="AR105" s="94" t="e">
        <f>#REF!</f>
        <v>#REF!</v>
      </c>
      <c r="AS105" s="590"/>
      <c r="AT105" s="677"/>
      <c r="AU105" s="59" t="str">
        <f>HOME!$B$16</f>
        <v>HINDI</v>
      </c>
      <c r="AV105" s="93" t="str">
        <f>'Overall Result'!$E$37</f>
        <v/>
      </c>
      <c r="AW105" s="60">
        <f>'Overall Result'!$Q$37</f>
        <v>3.3333333333333335</v>
      </c>
      <c r="AX105" s="60">
        <f>'Overall Result'!$W$37</f>
        <v>5</v>
      </c>
      <c r="AY105" s="60">
        <f>'Overall Result'!$AC$37</f>
        <v>0</v>
      </c>
      <c r="AZ105" s="60">
        <f>'Overall Result'!$AI$37</f>
        <v>13.333333333333334</v>
      </c>
      <c r="BA105" s="60" t="str">
        <f>'Overall Result'!$AQ$37</f>
        <v>E</v>
      </c>
      <c r="BB105" s="60" t="e">
        <f>#REF!</f>
        <v>#REF!</v>
      </c>
      <c r="BC105" s="60" t="e">
        <f>#REF!</f>
        <v>#REF!</v>
      </c>
      <c r="BD105" s="60" t="e">
        <f>#REF!</f>
        <v>#REF!</v>
      </c>
      <c r="BE105" s="60" t="e">
        <f>#REF!</f>
        <v>#REF!</v>
      </c>
      <c r="BF105" s="60" t="e">
        <f>#REF!</f>
        <v>#REF!</v>
      </c>
      <c r="BG105" s="95" t="e">
        <f>#REF!</f>
        <v>#REF!</v>
      </c>
      <c r="BH105" s="679"/>
      <c r="BI105" s="622"/>
      <c r="BJ105" s="62" t="str">
        <f>HOME!$B$16</f>
        <v>HINDI</v>
      </c>
      <c r="BK105" s="93" t="e">
        <f>'Overall Result'!#REF!</f>
        <v>#REF!</v>
      </c>
      <c r="BL105" s="60" t="e">
        <f>'Overall Result'!#REF!</f>
        <v>#REF!</v>
      </c>
      <c r="BM105" s="60" t="e">
        <f>'Overall Result'!#REF!</f>
        <v>#REF!</v>
      </c>
      <c r="BN105" s="60" t="e">
        <f>'Overall Result'!#REF!</f>
        <v>#REF!</v>
      </c>
      <c r="BO105" s="60" t="e">
        <f>'Overall Result'!#REF!</f>
        <v>#REF!</v>
      </c>
      <c r="BP105" s="60" t="e">
        <f>'Overall Result'!#REF!</f>
        <v>#REF!</v>
      </c>
      <c r="BQ105" s="60" t="e">
        <f>#REF!</f>
        <v>#REF!</v>
      </c>
      <c r="BR105" s="60" t="e">
        <f>#REF!</f>
        <v>#REF!</v>
      </c>
      <c r="BS105" s="60" t="e">
        <f>#REF!</f>
        <v>#REF!</v>
      </c>
      <c r="BT105" s="60" t="e">
        <f>#REF!</f>
        <v>#REF!</v>
      </c>
      <c r="BU105" s="60" t="e">
        <f>#REF!</f>
        <v>#REF!</v>
      </c>
      <c r="BV105" s="94" t="e">
        <f>#REF!</f>
        <v>#REF!</v>
      </c>
      <c r="BW105" s="590"/>
    </row>
    <row r="106" spans="1:75" ht="15.75" customHeight="1" x14ac:dyDescent="0.3">
      <c r="A106" s="677"/>
      <c r="B106" s="59" t="e">
        <f>HOME!#REF!</f>
        <v>#REF!</v>
      </c>
      <c r="C106" s="60" t="str">
        <f>'Overall Result'!$F$7</f>
        <v/>
      </c>
      <c r="D106" s="60">
        <f>'Overall Result'!$R$7</f>
        <v>3.3333333333333335</v>
      </c>
      <c r="E106" s="60">
        <f>'Overall Result'!$X$7</f>
        <v>5</v>
      </c>
      <c r="F106" s="60" t="e">
        <f>'Overall Result'!$AD$7</f>
        <v>#REF!</v>
      </c>
      <c r="G106" s="60" t="e">
        <f>'Overall Result'!$AJ$7</f>
        <v>#REF!</v>
      </c>
      <c r="H106" s="60" t="e">
        <f>'Overall Result'!$AR$7</f>
        <v>#REF!</v>
      </c>
      <c r="I106" s="60" t="e">
        <f>#REF!</f>
        <v>#REF!</v>
      </c>
      <c r="J106" s="60" t="e">
        <f>#REF!</f>
        <v>#REF!</v>
      </c>
      <c r="K106" s="60" t="e">
        <f>#REF!</f>
        <v>#REF!</v>
      </c>
      <c r="L106" s="60" t="e">
        <f>#REF!</f>
        <v>#REF!</v>
      </c>
      <c r="M106" s="60" t="e">
        <f>#REF!</f>
        <v>#REF!</v>
      </c>
      <c r="N106" s="94" t="e">
        <f>#REF!</f>
        <v>#REF!</v>
      </c>
      <c r="O106" s="590"/>
      <c r="P106" s="615"/>
      <c r="Q106" s="59" t="e">
        <f>HOME!#REF!</f>
        <v>#REF!</v>
      </c>
      <c r="R106" s="94" t="str">
        <f>'Overall Result'!$F$17</f>
        <v/>
      </c>
      <c r="S106" s="94">
        <f>'Overall Result'!$R$17</f>
        <v>3.3333333333333335</v>
      </c>
      <c r="T106" s="94">
        <f>'Overall Result'!$X$17</f>
        <v>5</v>
      </c>
      <c r="U106" s="94" t="e">
        <f>'Overall Result'!$AD$17</f>
        <v>#REF!</v>
      </c>
      <c r="V106" s="94" t="e">
        <f>'Overall Result'!$AJ$17</f>
        <v>#REF!</v>
      </c>
      <c r="W106" s="94" t="e">
        <f>'Overall Result'!$AR$17</f>
        <v>#REF!</v>
      </c>
      <c r="X106" s="94" t="e">
        <f>#REF!</f>
        <v>#REF!</v>
      </c>
      <c r="Y106" s="94" t="e">
        <f>#REF!</f>
        <v>#REF!</v>
      </c>
      <c r="Z106" s="94" t="e">
        <f>#REF!</f>
        <v>#REF!</v>
      </c>
      <c r="AA106" s="94" t="e">
        <f>#REF!</f>
        <v>#REF!</v>
      </c>
      <c r="AB106" s="94" t="e">
        <f>#REF!</f>
        <v>#REF!</v>
      </c>
      <c r="AC106" s="94" t="e">
        <f>#REF!</f>
        <v>#REF!</v>
      </c>
      <c r="AD106" s="590"/>
      <c r="AE106" s="615"/>
      <c r="AF106" s="59" t="e">
        <f>HOME!#REF!</f>
        <v>#REF!</v>
      </c>
      <c r="AG106" s="94" t="str">
        <f>'Overall Result'!$F$27</f>
        <v/>
      </c>
      <c r="AH106" s="94" t="str">
        <f>'Overall Result'!$R$27</f>
        <v/>
      </c>
      <c r="AI106" s="94">
        <f>'Overall Result'!$X$27</f>
        <v>5</v>
      </c>
      <c r="AJ106" s="94" t="e">
        <f>'Overall Result'!$AD$27</f>
        <v>#REF!</v>
      </c>
      <c r="AK106" s="94" t="e">
        <f>'Overall Result'!$AJ$27</f>
        <v>#REF!</v>
      </c>
      <c r="AL106" s="94" t="e">
        <f>'Overall Result'!$AR$27</f>
        <v>#REF!</v>
      </c>
      <c r="AM106" s="94" t="e">
        <f>#REF!</f>
        <v>#REF!</v>
      </c>
      <c r="AN106" s="94" t="e">
        <f>#REF!</f>
        <v>#REF!</v>
      </c>
      <c r="AO106" s="94" t="e">
        <f>#REF!</f>
        <v>#REF!</v>
      </c>
      <c r="AP106" s="94" t="e">
        <f>#REF!</f>
        <v>#REF!</v>
      </c>
      <c r="AQ106" s="94" t="e">
        <f>#REF!</f>
        <v>#REF!</v>
      </c>
      <c r="AR106" s="94" t="e">
        <f>#REF!</f>
        <v>#REF!</v>
      </c>
      <c r="AS106" s="590"/>
      <c r="AT106" s="677"/>
      <c r="AU106" s="59" t="e">
        <f>HOME!#REF!</f>
        <v>#REF!</v>
      </c>
      <c r="AV106" s="60" t="str">
        <f>'Overall Result'!$F$37</f>
        <v/>
      </c>
      <c r="AW106" s="60">
        <f>'Overall Result'!$R$37</f>
        <v>3.3333333333333335</v>
      </c>
      <c r="AX106" s="60">
        <f>'Overall Result'!$X$37</f>
        <v>5</v>
      </c>
      <c r="AY106" s="60" t="e">
        <f>'Overall Result'!$AD$37</f>
        <v>#REF!</v>
      </c>
      <c r="AZ106" s="60" t="e">
        <f>'Overall Result'!$AJ$37</f>
        <v>#REF!</v>
      </c>
      <c r="BA106" s="60" t="e">
        <f>'Overall Result'!$AR$37</f>
        <v>#REF!</v>
      </c>
      <c r="BB106" s="60" t="e">
        <f>#REF!</f>
        <v>#REF!</v>
      </c>
      <c r="BC106" s="60" t="e">
        <f>#REF!</f>
        <v>#REF!</v>
      </c>
      <c r="BD106" s="60" t="e">
        <f>#REF!</f>
        <v>#REF!</v>
      </c>
      <c r="BE106" s="60" t="e">
        <f>#REF!</f>
        <v>#REF!</v>
      </c>
      <c r="BF106" s="60" t="e">
        <f>#REF!</f>
        <v>#REF!</v>
      </c>
      <c r="BG106" s="95" t="e">
        <f>#REF!</f>
        <v>#REF!</v>
      </c>
      <c r="BH106" s="679"/>
      <c r="BI106" s="622"/>
      <c r="BJ106" s="62" t="e">
        <f>HOME!#REF!</f>
        <v>#REF!</v>
      </c>
      <c r="BK106" s="60" t="e">
        <f>'Overall Result'!#REF!</f>
        <v>#REF!</v>
      </c>
      <c r="BL106" s="60" t="e">
        <f>'Overall Result'!#REF!</f>
        <v>#REF!</v>
      </c>
      <c r="BM106" s="60" t="e">
        <f>'Overall Result'!#REF!</f>
        <v>#REF!</v>
      </c>
      <c r="BN106" s="60" t="e">
        <f>'Overall Result'!#REF!</f>
        <v>#REF!</v>
      </c>
      <c r="BO106" s="60" t="e">
        <f>'Overall Result'!#REF!</f>
        <v>#REF!</v>
      </c>
      <c r="BP106" s="60" t="e">
        <f>'Overall Result'!#REF!</f>
        <v>#REF!</v>
      </c>
      <c r="BQ106" s="60" t="e">
        <f>#REF!</f>
        <v>#REF!</v>
      </c>
      <c r="BR106" s="60" t="e">
        <f>#REF!</f>
        <v>#REF!</v>
      </c>
      <c r="BS106" s="60" t="e">
        <f>#REF!</f>
        <v>#REF!</v>
      </c>
      <c r="BT106" s="60" t="e">
        <f>#REF!</f>
        <v>#REF!</v>
      </c>
      <c r="BU106" s="60" t="e">
        <f>#REF!</f>
        <v>#REF!</v>
      </c>
      <c r="BV106" s="94" t="e">
        <f>#REF!</f>
        <v>#REF!</v>
      </c>
      <c r="BW106" s="590"/>
    </row>
    <row r="107" spans="1:75" ht="15.6" x14ac:dyDescent="0.3">
      <c r="A107" s="677"/>
      <c r="B107" s="59" t="str">
        <f>HOME!$B$17</f>
        <v>MATHS</v>
      </c>
      <c r="C107" s="60" t="str">
        <f>'Overall Result'!$G$7</f>
        <v/>
      </c>
      <c r="D107" s="60">
        <f>'Overall Result'!$S$7</f>
        <v>3.3333333333333335</v>
      </c>
      <c r="E107" s="60">
        <f>'Overall Result'!$Y$7</f>
        <v>5</v>
      </c>
      <c r="F107" s="60">
        <f>'Overall Result'!$AE$7</f>
        <v>0</v>
      </c>
      <c r="G107" s="60">
        <f>'Overall Result'!$AK$7</f>
        <v>13.333333333333334</v>
      </c>
      <c r="H107" s="60" t="str">
        <f>'Overall Result'!$AS$7</f>
        <v>E</v>
      </c>
      <c r="I107" s="60" t="e">
        <f>#REF!</f>
        <v>#REF!</v>
      </c>
      <c r="J107" s="60" t="e">
        <f>#REF!</f>
        <v>#REF!</v>
      </c>
      <c r="K107" s="60" t="e">
        <f>#REF!</f>
        <v>#REF!</v>
      </c>
      <c r="L107" s="60" t="e">
        <f>#REF!</f>
        <v>#REF!</v>
      </c>
      <c r="M107" s="60" t="e">
        <f>#REF!</f>
        <v>#REF!</v>
      </c>
      <c r="N107" s="94" t="e">
        <f>#REF!</f>
        <v>#REF!</v>
      </c>
      <c r="O107" s="590"/>
      <c r="P107" s="615"/>
      <c r="Q107" s="59" t="str">
        <f>HOME!$B$17</f>
        <v>MATHS</v>
      </c>
      <c r="R107" s="94" t="str">
        <f>'Overall Result'!$G$17</f>
        <v/>
      </c>
      <c r="S107" s="94">
        <f>'Overall Result'!$S$17</f>
        <v>3.3333333333333335</v>
      </c>
      <c r="T107" s="94">
        <f>'Overall Result'!$Y$17</f>
        <v>5</v>
      </c>
      <c r="U107" s="94">
        <f>'Overall Result'!$AE$17</f>
        <v>0</v>
      </c>
      <c r="V107" s="94">
        <f>'Overall Result'!$AK$17</f>
        <v>13.333333333333334</v>
      </c>
      <c r="W107" s="94" t="str">
        <f>'Overall Result'!$AS$17</f>
        <v>E</v>
      </c>
      <c r="X107" s="94" t="e">
        <f>#REF!</f>
        <v>#REF!</v>
      </c>
      <c r="Y107" s="94" t="e">
        <f>#REF!</f>
        <v>#REF!</v>
      </c>
      <c r="Z107" s="94" t="e">
        <f>#REF!</f>
        <v>#REF!</v>
      </c>
      <c r="AA107" s="94" t="e">
        <f>#REF!</f>
        <v>#REF!</v>
      </c>
      <c r="AB107" s="94" t="e">
        <f>#REF!</f>
        <v>#REF!</v>
      </c>
      <c r="AC107" s="94" t="e">
        <f>#REF!</f>
        <v>#REF!</v>
      </c>
      <c r="AD107" s="590"/>
      <c r="AE107" s="615"/>
      <c r="AF107" s="59" t="str">
        <f>HOME!$B$17</f>
        <v>MATHS</v>
      </c>
      <c r="AG107" s="94" t="str">
        <f>'Overall Result'!$G$27</f>
        <v/>
      </c>
      <c r="AH107" s="94" t="str">
        <f>'Overall Result'!$S$27</f>
        <v/>
      </c>
      <c r="AI107" s="94">
        <f>'Overall Result'!$Y$27</f>
        <v>5</v>
      </c>
      <c r="AJ107" s="94">
        <f>'Overall Result'!$AE$27</f>
        <v>0</v>
      </c>
      <c r="AK107" s="94">
        <f>'Overall Result'!$AK$27</f>
        <v>5</v>
      </c>
      <c r="AL107" s="94" t="str">
        <f>'Overall Result'!$AS$27</f>
        <v>E</v>
      </c>
      <c r="AM107" s="94" t="e">
        <f>#REF!</f>
        <v>#REF!</v>
      </c>
      <c r="AN107" s="94" t="e">
        <f>#REF!</f>
        <v>#REF!</v>
      </c>
      <c r="AO107" s="94" t="e">
        <f>#REF!</f>
        <v>#REF!</v>
      </c>
      <c r="AP107" s="94" t="e">
        <f>#REF!</f>
        <v>#REF!</v>
      </c>
      <c r="AQ107" s="94" t="e">
        <f>#REF!</f>
        <v>#REF!</v>
      </c>
      <c r="AR107" s="94" t="e">
        <f>#REF!</f>
        <v>#REF!</v>
      </c>
      <c r="AS107" s="590"/>
      <c r="AT107" s="677"/>
      <c r="AU107" s="59" t="str">
        <f>HOME!$B$17</f>
        <v>MATHS</v>
      </c>
      <c r="AV107" s="60" t="str">
        <f>'Overall Result'!$G$37</f>
        <v/>
      </c>
      <c r="AW107" s="60">
        <f>'Overall Result'!$S$37</f>
        <v>3.3333333333333335</v>
      </c>
      <c r="AX107" s="60">
        <f>'Overall Result'!$Y$37</f>
        <v>5</v>
      </c>
      <c r="AY107" s="60">
        <f>'Overall Result'!$AE$37</f>
        <v>0</v>
      </c>
      <c r="AZ107" s="60">
        <f>'Overall Result'!$AK$37</f>
        <v>13.333333333333334</v>
      </c>
      <c r="BA107" s="60" t="str">
        <f>'Overall Result'!$AS$37</f>
        <v>E</v>
      </c>
      <c r="BB107" s="60" t="e">
        <f>#REF!</f>
        <v>#REF!</v>
      </c>
      <c r="BC107" s="60" t="e">
        <f>#REF!</f>
        <v>#REF!</v>
      </c>
      <c r="BD107" s="60" t="e">
        <f>#REF!</f>
        <v>#REF!</v>
      </c>
      <c r="BE107" s="60" t="e">
        <f>#REF!</f>
        <v>#REF!</v>
      </c>
      <c r="BF107" s="60" t="e">
        <f>#REF!</f>
        <v>#REF!</v>
      </c>
      <c r="BG107" s="95" t="e">
        <f>#REF!</f>
        <v>#REF!</v>
      </c>
      <c r="BH107" s="679"/>
      <c r="BI107" s="622"/>
      <c r="BJ107" s="62" t="str">
        <f>HOME!$B$17</f>
        <v>MATHS</v>
      </c>
      <c r="BK107" s="60" t="e">
        <f>'Overall Result'!#REF!</f>
        <v>#REF!</v>
      </c>
      <c r="BL107" s="60" t="e">
        <f>'Overall Result'!#REF!</f>
        <v>#REF!</v>
      </c>
      <c r="BM107" s="60" t="e">
        <f>'Overall Result'!#REF!</f>
        <v>#REF!</v>
      </c>
      <c r="BN107" s="60" t="e">
        <f>'Overall Result'!#REF!</f>
        <v>#REF!</v>
      </c>
      <c r="BO107" s="60" t="e">
        <f>'Overall Result'!#REF!</f>
        <v>#REF!</v>
      </c>
      <c r="BP107" s="60" t="e">
        <f>'Overall Result'!#REF!</f>
        <v>#REF!</v>
      </c>
      <c r="BQ107" s="60" t="e">
        <f>#REF!</f>
        <v>#REF!</v>
      </c>
      <c r="BR107" s="60" t="e">
        <f>#REF!</f>
        <v>#REF!</v>
      </c>
      <c r="BS107" s="60" t="e">
        <f>#REF!</f>
        <v>#REF!</v>
      </c>
      <c r="BT107" s="60" t="e">
        <f>#REF!</f>
        <v>#REF!</v>
      </c>
      <c r="BU107" s="60" t="e">
        <f>#REF!</f>
        <v>#REF!</v>
      </c>
      <c r="BV107" s="94" t="e">
        <f>#REF!</f>
        <v>#REF!</v>
      </c>
      <c r="BW107" s="590"/>
    </row>
    <row r="108" spans="1:75" ht="15.6" x14ac:dyDescent="0.3">
      <c r="A108" s="677"/>
      <c r="B108" s="59" t="str">
        <f>HOME!$B$18</f>
        <v>SCIENCE</v>
      </c>
      <c r="C108" s="60" t="str">
        <f>'Overall Result'!$H$7</f>
        <v/>
      </c>
      <c r="D108" s="60">
        <f>'Overall Result'!$T$7</f>
        <v>3.3333333333333335</v>
      </c>
      <c r="E108" s="60">
        <f>'Overall Result'!$Z$7</f>
        <v>5</v>
      </c>
      <c r="F108" s="60">
        <f>'Overall Result'!$AF$7</f>
        <v>0</v>
      </c>
      <c r="G108" s="60">
        <f>'Overall Result'!$AL$7</f>
        <v>13.333333333333334</v>
      </c>
      <c r="H108" s="60" t="str">
        <f>'Overall Result'!$AT$7</f>
        <v>E</v>
      </c>
      <c r="I108" s="60" t="e">
        <f>#REF!</f>
        <v>#REF!</v>
      </c>
      <c r="J108" s="60" t="e">
        <f>#REF!</f>
        <v>#REF!</v>
      </c>
      <c r="K108" s="60" t="e">
        <f>#REF!</f>
        <v>#REF!</v>
      </c>
      <c r="L108" s="60" t="e">
        <f>#REF!</f>
        <v>#REF!</v>
      </c>
      <c r="M108" s="60" t="e">
        <f>#REF!</f>
        <v>#REF!</v>
      </c>
      <c r="N108" s="94" t="e">
        <f>#REF!</f>
        <v>#REF!</v>
      </c>
      <c r="O108" s="590"/>
      <c r="P108" s="615"/>
      <c r="Q108" s="59" t="str">
        <f>HOME!$B$18</f>
        <v>SCIENCE</v>
      </c>
      <c r="R108" s="94" t="str">
        <f>'Overall Result'!$H$17</f>
        <v/>
      </c>
      <c r="S108" s="94">
        <f>'Overall Result'!$T$17</f>
        <v>3.3333333333333335</v>
      </c>
      <c r="T108" s="94">
        <f>'Overall Result'!$Z$17</f>
        <v>5</v>
      </c>
      <c r="U108" s="94">
        <f>'Overall Result'!$AF$17</f>
        <v>0</v>
      </c>
      <c r="V108" s="94">
        <f>'Overall Result'!$AL$17</f>
        <v>13.333333333333334</v>
      </c>
      <c r="W108" s="94" t="str">
        <f>'Overall Result'!$AT$17</f>
        <v>E</v>
      </c>
      <c r="X108" s="94" t="e">
        <f>#REF!</f>
        <v>#REF!</v>
      </c>
      <c r="Y108" s="94" t="e">
        <f>#REF!</f>
        <v>#REF!</v>
      </c>
      <c r="Z108" s="94" t="e">
        <f>#REF!</f>
        <v>#REF!</v>
      </c>
      <c r="AA108" s="94" t="e">
        <f>#REF!</f>
        <v>#REF!</v>
      </c>
      <c r="AB108" s="94" t="e">
        <f>#REF!</f>
        <v>#REF!</v>
      </c>
      <c r="AC108" s="94" t="e">
        <f>#REF!</f>
        <v>#REF!</v>
      </c>
      <c r="AD108" s="590"/>
      <c r="AE108" s="615"/>
      <c r="AF108" s="59" t="str">
        <f>HOME!$B$18</f>
        <v>SCIENCE</v>
      </c>
      <c r="AG108" s="94" t="str">
        <f>'Overall Result'!$H$27</f>
        <v/>
      </c>
      <c r="AH108" s="94" t="str">
        <f>'Overall Result'!$T$27</f>
        <v/>
      </c>
      <c r="AI108" s="94">
        <f>'Overall Result'!$Z$27</f>
        <v>5</v>
      </c>
      <c r="AJ108" s="94">
        <f>'Overall Result'!$AF$27</f>
        <v>0</v>
      </c>
      <c r="AK108" s="94">
        <f>'Overall Result'!$AL$27</f>
        <v>5</v>
      </c>
      <c r="AL108" s="94" t="str">
        <f>'Overall Result'!$AT$27</f>
        <v>E</v>
      </c>
      <c r="AM108" s="94" t="e">
        <f>#REF!</f>
        <v>#REF!</v>
      </c>
      <c r="AN108" s="94" t="e">
        <f>#REF!</f>
        <v>#REF!</v>
      </c>
      <c r="AO108" s="94" t="e">
        <f>#REF!</f>
        <v>#REF!</v>
      </c>
      <c r="AP108" s="94" t="e">
        <f>#REF!</f>
        <v>#REF!</v>
      </c>
      <c r="AQ108" s="94" t="e">
        <f>#REF!</f>
        <v>#REF!</v>
      </c>
      <c r="AR108" s="94" t="e">
        <f>#REF!</f>
        <v>#REF!</v>
      </c>
      <c r="AS108" s="590"/>
      <c r="AT108" s="677"/>
      <c r="AU108" s="59" t="str">
        <f>HOME!$B$18</f>
        <v>SCIENCE</v>
      </c>
      <c r="AV108" s="60" t="str">
        <f>'Overall Result'!$H$37</f>
        <v/>
      </c>
      <c r="AW108" s="60">
        <f>'Overall Result'!$T$37</f>
        <v>3.3333333333333335</v>
      </c>
      <c r="AX108" s="60">
        <f>'Overall Result'!$Z$37</f>
        <v>5</v>
      </c>
      <c r="AY108" s="60">
        <f>'Overall Result'!$AF$37</f>
        <v>0</v>
      </c>
      <c r="AZ108" s="60">
        <f>'Overall Result'!$AL$37</f>
        <v>13.333333333333334</v>
      </c>
      <c r="BA108" s="60" t="str">
        <f>'Overall Result'!$AT$37</f>
        <v>E</v>
      </c>
      <c r="BB108" s="60" t="e">
        <f>#REF!</f>
        <v>#REF!</v>
      </c>
      <c r="BC108" s="60" t="e">
        <f>#REF!</f>
        <v>#REF!</v>
      </c>
      <c r="BD108" s="60" t="e">
        <f>#REF!</f>
        <v>#REF!</v>
      </c>
      <c r="BE108" s="60" t="e">
        <f>#REF!</f>
        <v>#REF!</v>
      </c>
      <c r="BF108" s="60" t="e">
        <f>#REF!</f>
        <v>#REF!</v>
      </c>
      <c r="BG108" s="95" t="e">
        <f>#REF!</f>
        <v>#REF!</v>
      </c>
      <c r="BH108" s="679"/>
      <c r="BI108" s="622"/>
      <c r="BJ108" s="62" t="str">
        <f>HOME!$B$18</f>
        <v>SCIENCE</v>
      </c>
      <c r="BK108" s="60" t="e">
        <f>'Overall Result'!#REF!</f>
        <v>#REF!</v>
      </c>
      <c r="BL108" s="60" t="e">
        <f>'Overall Result'!#REF!</f>
        <v>#REF!</v>
      </c>
      <c r="BM108" s="60" t="e">
        <f>'Overall Result'!#REF!</f>
        <v>#REF!</v>
      </c>
      <c r="BN108" s="60" t="e">
        <f>'Overall Result'!#REF!</f>
        <v>#REF!</v>
      </c>
      <c r="BO108" s="60" t="e">
        <f>'Overall Result'!#REF!</f>
        <v>#REF!</v>
      </c>
      <c r="BP108" s="60" t="e">
        <f>'Overall Result'!#REF!</f>
        <v>#REF!</v>
      </c>
      <c r="BQ108" s="60" t="e">
        <f>#REF!</f>
        <v>#REF!</v>
      </c>
      <c r="BR108" s="60" t="e">
        <f>#REF!</f>
        <v>#REF!</v>
      </c>
      <c r="BS108" s="60" t="e">
        <f>#REF!</f>
        <v>#REF!</v>
      </c>
      <c r="BT108" s="60" t="e">
        <f>#REF!</f>
        <v>#REF!</v>
      </c>
      <c r="BU108" s="60" t="e">
        <f>#REF!</f>
        <v>#REF!</v>
      </c>
      <c r="BV108" s="94" t="e">
        <f>#REF!</f>
        <v>#REF!</v>
      </c>
      <c r="BW108" s="590"/>
    </row>
    <row r="109" spans="1:75" ht="16.2" thickBot="1" x14ac:dyDescent="0.35">
      <c r="A109" s="677"/>
      <c r="B109" s="63" t="str">
        <f>HOME!$B$19</f>
        <v>Social Studies</v>
      </c>
      <c r="C109" s="64" t="str">
        <f>'Overall Result'!$I$7</f>
        <v/>
      </c>
      <c r="D109" s="64">
        <f>'Overall Result'!$U$7</f>
        <v>3.3333333333333335</v>
      </c>
      <c r="E109" s="64">
        <f>'Overall Result'!$AA$7</f>
        <v>5</v>
      </c>
      <c r="F109" s="64">
        <f>'Overall Result'!$AG$7</f>
        <v>0</v>
      </c>
      <c r="G109" s="64">
        <f>'Overall Result'!$AM$7</f>
        <v>13.333333333333334</v>
      </c>
      <c r="H109" s="64" t="str">
        <f>'Overall Result'!$AU$7</f>
        <v>E</v>
      </c>
      <c r="I109" s="64" t="e">
        <f>#REF!</f>
        <v>#REF!</v>
      </c>
      <c r="J109" s="64" t="e">
        <f>#REF!</f>
        <v>#REF!</v>
      </c>
      <c r="K109" s="64" t="e">
        <f>#REF!</f>
        <v>#REF!</v>
      </c>
      <c r="L109" s="64" t="e">
        <f>#REF!</f>
        <v>#REF!</v>
      </c>
      <c r="M109" s="64" t="e">
        <f>#REF!</f>
        <v>#REF!</v>
      </c>
      <c r="N109" s="64" t="e">
        <f>#REF!</f>
        <v>#REF!</v>
      </c>
      <c r="O109" s="590"/>
      <c r="P109" s="615"/>
      <c r="Q109" s="63" t="str">
        <f>HOME!$B$19</f>
        <v>Social Studies</v>
      </c>
      <c r="R109" s="64" t="str">
        <f>'Overall Result'!$I$17</f>
        <v/>
      </c>
      <c r="S109" s="64">
        <f>'Overall Result'!$U$17</f>
        <v>3.3333333333333335</v>
      </c>
      <c r="T109" s="64">
        <f>'Overall Result'!$AA$17</f>
        <v>5</v>
      </c>
      <c r="U109" s="64">
        <f>'Overall Result'!$AG$17</f>
        <v>0</v>
      </c>
      <c r="V109" s="64">
        <f>'Overall Result'!$AM$17</f>
        <v>13.333333333333334</v>
      </c>
      <c r="W109" s="64" t="str">
        <f>'Overall Result'!$AU$17</f>
        <v>E</v>
      </c>
      <c r="X109" s="64" t="e">
        <f>#REF!</f>
        <v>#REF!</v>
      </c>
      <c r="Y109" s="64" t="e">
        <f>#REF!</f>
        <v>#REF!</v>
      </c>
      <c r="Z109" s="64" t="e">
        <f>#REF!</f>
        <v>#REF!</v>
      </c>
      <c r="AA109" s="64" t="e">
        <f>#REF!</f>
        <v>#REF!</v>
      </c>
      <c r="AB109" s="64" t="e">
        <f>#REF!</f>
        <v>#REF!</v>
      </c>
      <c r="AC109" s="64" t="e">
        <f>#REF!</f>
        <v>#REF!</v>
      </c>
      <c r="AD109" s="590"/>
      <c r="AE109" s="615"/>
      <c r="AF109" s="63" t="str">
        <f>HOME!$B$19</f>
        <v>Social Studies</v>
      </c>
      <c r="AG109" s="64" t="str">
        <f>'Overall Result'!$I$27</f>
        <v/>
      </c>
      <c r="AH109" s="64" t="str">
        <f>'Overall Result'!$U$27</f>
        <v/>
      </c>
      <c r="AI109" s="64">
        <f>'Overall Result'!$AA$27</f>
        <v>5</v>
      </c>
      <c r="AJ109" s="64">
        <f>'Overall Result'!$AG$27</f>
        <v>0</v>
      </c>
      <c r="AK109" s="64">
        <f>'Overall Result'!$AM$27</f>
        <v>5</v>
      </c>
      <c r="AL109" s="64" t="str">
        <f>'Overall Result'!$AU$27</f>
        <v>E</v>
      </c>
      <c r="AM109" s="64" t="e">
        <f>#REF!</f>
        <v>#REF!</v>
      </c>
      <c r="AN109" s="64" t="e">
        <f>#REF!</f>
        <v>#REF!</v>
      </c>
      <c r="AO109" s="64" t="e">
        <f>#REF!</f>
        <v>#REF!</v>
      </c>
      <c r="AP109" s="64" t="e">
        <f>#REF!</f>
        <v>#REF!</v>
      </c>
      <c r="AQ109" s="64" t="e">
        <f>#REF!</f>
        <v>#REF!</v>
      </c>
      <c r="AR109" s="64" t="e">
        <f>#REF!</f>
        <v>#REF!</v>
      </c>
      <c r="AS109" s="590"/>
      <c r="AT109" s="677"/>
      <c r="AU109" s="63" t="str">
        <f>HOME!$B$19</f>
        <v>Social Studies</v>
      </c>
      <c r="AV109" s="64" t="str">
        <f>'Overall Result'!$I$37</f>
        <v/>
      </c>
      <c r="AW109" s="64">
        <f>'Overall Result'!$U$37</f>
        <v>3.3333333333333335</v>
      </c>
      <c r="AX109" s="64">
        <f>'Overall Result'!$AA$37</f>
        <v>5</v>
      </c>
      <c r="AY109" s="64">
        <f>'Overall Result'!$AG$37</f>
        <v>0</v>
      </c>
      <c r="AZ109" s="64">
        <f>'Overall Result'!$AM$37</f>
        <v>13.333333333333334</v>
      </c>
      <c r="BA109" s="64" t="str">
        <f>'Overall Result'!$AU$37</f>
        <v>E</v>
      </c>
      <c r="BB109" s="64" t="e">
        <f>#REF!</f>
        <v>#REF!</v>
      </c>
      <c r="BC109" s="64" t="e">
        <f>#REF!</f>
        <v>#REF!</v>
      </c>
      <c r="BD109" s="64" t="e">
        <f>#REF!</f>
        <v>#REF!</v>
      </c>
      <c r="BE109" s="64" t="e">
        <f>#REF!</f>
        <v>#REF!</v>
      </c>
      <c r="BF109" s="64" t="e">
        <f>#REF!</f>
        <v>#REF!</v>
      </c>
      <c r="BG109" s="65" t="e">
        <f>#REF!</f>
        <v>#REF!</v>
      </c>
      <c r="BH109" s="679"/>
      <c r="BI109" s="622"/>
      <c r="BJ109" s="66" t="str">
        <f>HOME!$B$19</f>
        <v>Social Studies</v>
      </c>
      <c r="BK109" s="64" t="e">
        <f>'Overall Result'!#REF!</f>
        <v>#REF!</v>
      </c>
      <c r="BL109" s="64" t="e">
        <f>'Overall Result'!#REF!</f>
        <v>#REF!</v>
      </c>
      <c r="BM109" s="64" t="e">
        <f>'Overall Result'!#REF!</f>
        <v>#REF!</v>
      </c>
      <c r="BN109" s="64" t="e">
        <f>'Overall Result'!#REF!</f>
        <v>#REF!</v>
      </c>
      <c r="BO109" s="64" t="e">
        <f>'Overall Result'!#REF!</f>
        <v>#REF!</v>
      </c>
      <c r="BP109" s="64" t="e">
        <f>'Overall Result'!#REF!</f>
        <v>#REF!</v>
      </c>
      <c r="BQ109" s="64" t="e">
        <f>#REF!</f>
        <v>#REF!</v>
      </c>
      <c r="BR109" s="64" t="e">
        <f>#REF!</f>
        <v>#REF!</v>
      </c>
      <c r="BS109" s="64" t="e">
        <f>#REF!</f>
        <v>#REF!</v>
      </c>
      <c r="BT109" s="64" t="e">
        <f>#REF!</f>
        <v>#REF!</v>
      </c>
      <c r="BU109" s="64" t="e">
        <f>#REF!</f>
        <v>#REF!</v>
      </c>
      <c r="BV109" s="64" t="e">
        <f>#REF!</f>
        <v>#REF!</v>
      </c>
      <c r="BW109" s="590"/>
    </row>
    <row r="110" spans="1:75" ht="15" thickTop="1" thickBot="1" x14ac:dyDescent="0.3">
      <c r="A110" s="677"/>
      <c r="B110" s="616"/>
      <c r="C110" s="617"/>
      <c r="D110" s="617"/>
      <c r="E110" s="617"/>
      <c r="F110" s="617"/>
      <c r="G110" s="617"/>
      <c r="H110" s="617"/>
      <c r="I110" s="617"/>
      <c r="J110" s="617"/>
      <c r="K110" s="617"/>
      <c r="L110" s="617"/>
      <c r="M110" s="617"/>
      <c r="N110" s="618"/>
      <c r="O110" s="590"/>
      <c r="P110" s="615"/>
      <c r="Q110" s="616"/>
      <c r="R110" s="617"/>
      <c r="S110" s="617"/>
      <c r="T110" s="617"/>
      <c r="U110" s="617"/>
      <c r="V110" s="617"/>
      <c r="W110" s="617"/>
      <c r="X110" s="617"/>
      <c r="Y110" s="617"/>
      <c r="Z110" s="617"/>
      <c r="AA110" s="617"/>
      <c r="AB110" s="617"/>
      <c r="AC110" s="618"/>
      <c r="AD110" s="590"/>
      <c r="AE110" s="615"/>
      <c r="AF110" s="616"/>
      <c r="AG110" s="617"/>
      <c r="AH110" s="617"/>
      <c r="AI110" s="617"/>
      <c r="AJ110" s="617"/>
      <c r="AK110" s="617"/>
      <c r="AL110" s="617"/>
      <c r="AM110" s="617"/>
      <c r="AN110" s="617"/>
      <c r="AO110" s="617"/>
      <c r="AP110" s="617"/>
      <c r="AQ110" s="617"/>
      <c r="AR110" s="618"/>
      <c r="AS110" s="590"/>
      <c r="AT110" s="677"/>
      <c r="AU110" s="616"/>
      <c r="AV110" s="617"/>
      <c r="AW110" s="617"/>
      <c r="AX110" s="617"/>
      <c r="AY110" s="617"/>
      <c r="AZ110" s="617"/>
      <c r="BA110" s="617"/>
      <c r="BB110" s="617"/>
      <c r="BC110" s="617"/>
      <c r="BD110" s="617"/>
      <c r="BE110" s="617"/>
      <c r="BF110" s="617"/>
      <c r="BG110" s="618"/>
      <c r="BH110" s="679"/>
      <c r="BI110" s="622"/>
      <c r="BJ110" s="616"/>
      <c r="BK110" s="617"/>
      <c r="BL110" s="617"/>
      <c r="BM110" s="617"/>
      <c r="BN110" s="617"/>
      <c r="BO110" s="617"/>
      <c r="BP110" s="617"/>
      <c r="BQ110" s="617"/>
      <c r="BR110" s="617"/>
      <c r="BS110" s="617"/>
      <c r="BT110" s="617"/>
      <c r="BU110" s="617"/>
      <c r="BV110" s="618"/>
      <c r="BW110" s="590"/>
    </row>
    <row r="111" spans="1:75" ht="16.8" thickTop="1" thickBot="1" x14ac:dyDescent="0.35">
      <c r="A111" s="677"/>
      <c r="B111" s="42" t="s">
        <v>19</v>
      </c>
      <c r="C111" s="619" t="s">
        <v>735</v>
      </c>
      <c r="D111" s="620"/>
      <c r="E111" s="620"/>
      <c r="F111" s="620"/>
      <c r="G111" s="621"/>
      <c r="H111" s="619" t="s">
        <v>736</v>
      </c>
      <c r="I111" s="620"/>
      <c r="J111" s="620"/>
      <c r="K111" s="620"/>
      <c r="L111" s="620"/>
      <c r="M111" s="620"/>
      <c r="N111" s="621"/>
      <c r="O111" s="590"/>
      <c r="P111" s="615"/>
      <c r="Q111" s="42" t="s">
        <v>19</v>
      </c>
      <c r="R111" s="619" t="s">
        <v>735</v>
      </c>
      <c r="S111" s="620"/>
      <c r="T111" s="620"/>
      <c r="U111" s="620"/>
      <c r="V111" s="621"/>
      <c r="W111" s="619" t="s">
        <v>736</v>
      </c>
      <c r="X111" s="620"/>
      <c r="Y111" s="620"/>
      <c r="Z111" s="620"/>
      <c r="AA111" s="620"/>
      <c r="AB111" s="620"/>
      <c r="AC111" s="621"/>
      <c r="AD111" s="590"/>
      <c r="AE111" s="615"/>
      <c r="AF111" s="42" t="s">
        <v>19</v>
      </c>
      <c r="AG111" s="619" t="s">
        <v>735</v>
      </c>
      <c r="AH111" s="620"/>
      <c r="AI111" s="620"/>
      <c r="AJ111" s="620"/>
      <c r="AK111" s="621"/>
      <c r="AL111" s="619" t="s">
        <v>736</v>
      </c>
      <c r="AM111" s="620"/>
      <c r="AN111" s="620"/>
      <c r="AO111" s="620"/>
      <c r="AP111" s="620"/>
      <c r="AQ111" s="620"/>
      <c r="AR111" s="621"/>
      <c r="AS111" s="590"/>
      <c r="AT111" s="677"/>
      <c r="AU111" s="42" t="s">
        <v>19</v>
      </c>
      <c r="AV111" s="619" t="s">
        <v>735</v>
      </c>
      <c r="AW111" s="620"/>
      <c r="AX111" s="620"/>
      <c r="AY111" s="620"/>
      <c r="AZ111" s="621"/>
      <c r="BA111" s="619" t="s">
        <v>736</v>
      </c>
      <c r="BB111" s="620"/>
      <c r="BC111" s="620"/>
      <c r="BD111" s="620"/>
      <c r="BE111" s="620"/>
      <c r="BF111" s="620"/>
      <c r="BG111" s="621"/>
      <c r="BH111" s="679"/>
      <c r="BI111" s="622"/>
      <c r="BJ111" s="53" t="s">
        <v>19</v>
      </c>
      <c r="BK111" s="619" t="s">
        <v>735</v>
      </c>
      <c r="BL111" s="620"/>
      <c r="BM111" s="620"/>
      <c r="BN111" s="620"/>
      <c r="BO111" s="621"/>
      <c r="BP111" s="619" t="s">
        <v>736</v>
      </c>
      <c r="BQ111" s="620"/>
      <c r="BR111" s="620"/>
      <c r="BS111" s="620"/>
      <c r="BT111" s="620"/>
      <c r="BU111" s="620"/>
      <c r="BV111" s="621"/>
      <c r="BW111" s="590"/>
    </row>
    <row r="112" spans="1:75" ht="14.4" thickTop="1" x14ac:dyDescent="0.25">
      <c r="A112" s="677"/>
      <c r="B112" s="623" t="s">
        <v>737</v>
      </c>
      <c r="C112" s="624"/>
      <c r="D112" s="625"/>
      <c r="E112" s="626" t="s">
        <v>17</v>
      </c>
      <c r="F112" s="627"/>
      <c r="G112" s="628"/>
      <c r="H112" s="626" t="s">
        <v>737</v>
      </c>
      <c r="I112" s="627"/>
      <c r="J112" s="627"/>
      <c r="K112" s="628"/>
      <c r="L112" s="626" t="s">
        <v>17</v>
      </c>
      <c r="M112" s="627"/>
      <c r="N112" s="628"/>
      <c r="O112" s="590"/>
      <c r="P112" s="615"/>
      <c r="Q112" s="623" t="s">
        <v>737</v>
      </c>
      <c r="R112" s="624"/>
      <c r="S112" s="625"/>
      <c r="T112" s="626" t="s">
        <v>17</v>
      </c>
      <c r="U112" s="627"/>
      <c r="V112" s="628"/>
      <c r="W112" s="626" t="s">
        <v>737</v>
      </c>
      <c r="X112" s="627"/>
      <c r="Y112" s="627"/>
      <c r="Z112" s="628"/>
      <c r="AA112" s="626" t="s">
        <v>17</v>
      </c>
      <c r="AB112" s="627"/>
      <c r="AC112" s="628"/>
      <c r="AD112" s="590"/>
      <c r="AE112" s="615"/>
      <c r="AF112" s="623" t="s">
        <v>737</v>
      </c>
      <c r="AG112" s="624"/>
      <c r="AH112" s="625"/>
      <c r="AI112" s="626" t="s">
        <v>17</v>
      </c>
      <c r="AJ112" s="627"/>
      <c r="AK112" s="628"/>
      <c r="AL112" s="626" t="s">
        <v>737</v>
      </c>
      <c r="AM112" s="627"/>
      <c r="AN112" s="627"/>
      <c r="AO112" s="628"/>
      <c r="AP112" s="626" t="s">
        <v>17</v>
      </c>
      <c r="AQ112" s="627"/>
      <c r="AR112" s="628"/>
      <c r="AS112" s="590"/>
      <c r="AT112" s="677"/>
      <c r="AU112" s="623" t="s">
        <v>737</v>
      </c>
      <c r="AV112" s="624"/>
      <c r="AW112" s="625"/>
      <c r="AX112" s="626" t="s">
        <v>17</v>
      </c>
      <c r="AY112" s="627"/>
      <c r="AZ112" s="628"/>
      <c r="BA112" s="626" t="s">
        <v>737</v>
      </c>
      <c r="BB112" s="627"/>
      <c r="BC112" s="627"/>
      <c r="BD112" s="628"/>
      <c r="BE112" s="626" t="s">
        <v>17</v>
      </c>
      <c r="BF112" s="627"/>
      <c r="BG112" s="628"/>
      <c r="BH112" s="679"/>
      <c r="BI112" s="622"/>
      <c r="BJ112" s="623" t="s">
        <v>737</v>
      </c>
      <c r="BK112" s="624"/>
      <c r="BL112" s="625"/>
      <c r="BM112" s="626" t="s">
        <v>17</v>
      </c>
      <c r="BN112" s="627"/>
      <c r="BO112" s="628"/>
      <c r="BP112" s="626" t="s">
        <v>737</v>
      </c>
      <c r="BQ112" s="627"/>
      <c r="BR112" s="627"/>
      <c r="BS112" s="628"/>
      <c r="BT112" s="626" t="s">
        <v>17</v>
      </c>
      <c r="BU112" s="627"/>
      <c r="BV112" s="628"/>
      <c r="BW112" s="590"/>
    </row>
    <row r="113" spans="1:75" x14ac:dyDescent="0.25">
      <c r="A113" s="677"/>
      <c r="B113" s="629" t="s">
        <v>22</v>
      </c>
      <c r="C113" s="630"/>
      <c r="D113" s="631"/>
      <c r="E113" s="576" t="str">
        <f>'CO-SCHOLASTIC GRADES'!$D$8</f>
        <v>A</v>
      </c>
      <c r="F113" s="577"/>
      <c r="G113" s="578"/>
      <c r="H113" s="629" t="s">
        <v>22</v>
      </c>
      <c r="I113" s="630"/>
      <c r="J113" s="630"/>
      <c r="K113" s="631"/>
      <c r="L113" s="576" t="e">
        <f>#REF!</f>
        <v>#REF!</v>
      </c>
      <c r="M113" s="577"/>
      <c r="N113" s="578"/>
      <c r="O113" s="590"/>
      <c r="P113" s="615"/>
      <c r="Q113" s="629" t="s">
        <v>22</v>
      </c>
      <c r="R113" s="630"/>
      <c r="S113" s="631"/>
      <c r="T113" s="576" t="str">
        <f>'CO-SCHOLASTIC GRADES'!$D$18</f>
        <v>A</v>
      </c>
      <c r="U113" s="577"/>
      <c r="V113" s="578"/>
      <c r="W113" s="629" t="s">
        <v>22</v>
      </c>
      <c r="X113" s="630"/>
      <c r="Y113" s="630"/>
      <c r="Z113" s="631"/>
      <c r="AA113" s="576" t="e">
        <f>#REF!</f>
        <v>#REF!</v>
      </c>
      <c r="AB113" s="577"/>
      <c r="AC113" s="578"/>
      <c r="AD113" s="590"/>
      <c r="AE113" s="615"/>
      <c r="AF113" s="629" t="s">
        <v>22</v>
      </c>
      <c r="AG113" s="630"/>
      <c r="AH113" s="631"/>
      <c r="AI113" s="576">
        <f>'CO-SCHOLASTIC GRADES'!$D$28</f>
        <v>0</v>
      </c>
      <c r="AJ113" s="577"/>
      <c r="AK113" s="578"/>
      <c r="AL113" s="629" t="s">
        <v>22</v>
      </c>
      <c r="AM113" s="630"/>
      <c r="AN113" s="630"/>
      <c r="AO113" s="631"/>
      <c r="AP113" s="576" t="e">
        <f>#REF!</f>
        <v>#REF!</v>
      </c>
      <c r="AQ113" s="577"/>
      <c r="AR113" s="578"/>
      <c r="AS113" s="590"/>
      <c r="AT113" s="677"/>
      <c r="AU113" s="629" t="s">
        <v>22</v>
      </c>
      <c r="AV113" s="630"/>
      <c r="AW113" s="631"/>
      <c r="AX113" s="576" t="str">
        <f>'CO-SCHOLASTIC GRADES'!$D$38</f>
        <v>B</v>
      </c>
      <c r="AY113" s="577"/>
      <c r="AZ113" s="578"/>
      <c r="BA113" s="629" t="s">
        <v>22</v>
      </c>
      <c r="BB113" s="630"/>
      <c r="BC113" s="630"/>
      <c r="BD113" s="631"/>
      <c r="BE113" s="576" t="e">
        <f>#REF!</f>
        <v>#REF!</v>
      </c>
      <c r="BF113" s="577"/>
      <c r="BG113" s="578"/>
      <c r="BH113" s="679"/>
      <c r="BI113" s="622"/>
      <c r="BJ113" s="629" t="s">
        <v>22</v>
      </c>
      <c r="BK113" s="630"/>
      <c r="BL113" s="631"/>
      <c r="BM113" s="576" t="e">
        <f>'CO-SCHOLASTIC GRADES'!#REF!</f>
        <v>#REF!</v>
      </c>
      <c r="BN113" s="577"/>
      <c r="BO113" s="578"/>
      <c r="BP113" s="629" t="s">
        <v>22</v>
      </c>
      <c r="BQ113" s="630"/>
      <c r="BR113" s="630"/>
      <c r="BS113" s="631"/>
      <c r="BT113" s="576" t="e">
        <f>#REF!</f>
        <v>#REF!</v>
      </c>
      <c r="BU113" s="577"/>
      <c r="BV113" s="578"/>
      <c r="BW113" s="590"/>
    </row>
    <row r="114" spans="1:75" x14ac:dyDescent="0.25">
      <c r="A114" s="677"/>
      <c r="B114" s="67" t="s">
        <v>23</v>
      </c>
      <c r="C114" s="68"/>
      <c r="D114" s="69"/>
      <c r="E114" s="576" t="str">
        <f>'CO-SCHOLASTIC GRADES'!$F$8</f>
        <v>C</v>
      </c>
      <c r="F114" s="577"/>
      <c r="G114" s="578"/>
      <c r="H114" s="629" t="s">
        <v>23</v>
      </c>
      <c r="I114" s="630"/>
      <c r="J114" s="630"/>
      <c r="K114" s="631"/>
      <c r="L114" s="576" t="e">
        <f>#REF!</f>
        <v>#REF!</v>
      </c>
      <c r="M114" s="577"/>
      <c r="N114" s="578"/>
      <c r="O114" s="590"/>
      <c r="P114" s="615"/>
      <c r="Q114" s="67" t="s">
        <v>23</v>
      </c>
      <c r="R114" s="68"/>
      <c r="S114" s="69"/>
      <c r="T114" s="576" t="str">
        <f>'CO-SCHOLASTIC GRADES'!$F$18</f>
        <v>A</v>
      </c>
      <c r="U114" s="577"/>
      <c r="V114" s="578"/>
      <c r="W114" s="629" t="s">
        <v>23</v>
      </c>
      <c r="X114" s="630"/>
      <c r="Y114" s="630"/>
      <c r="Z114" s="631"/>
      <c r="AA114" s="576" t="e">
        <f>#REF!</f>
        <v>#REF!</v>
      </c>
      <c r="AB114" s="577"/>
      <c r="AC114" s="578"/>
      <c r="AD114" s="590"/>
      <c r="AE114" s="615"/>
      <c r="AF114" s="67" t="s">
        <v>23</v>
      </c>
      <c r="AG114" s="68"/>
      <c r="AH114" s="69"/>
      <c r="AI114" s="576">
        <f>'CO-SCHOLASTIC GRADES'!$F$28</f>
        <v>0</v>
      </c>
      <c r="AJ114" s="577"/>
      <c r="AK114" s="578"/>
      <c r="AL114" s="629" t="s">
        <v>23</v>
      </c>
      <c r="AM114" s="630"/>
      <c r="AN114" s="630"/>
      <c r="AO114" s="631"/>
      <c r="AP114" s="576" t="e">
        <f>#REF!</f>
        <v>#REF!</v>
      </c>
      <c r="AQ114" s="577"/>
      <c r="AR114" s="578"/>
      <c r="AS114" s="590"/>
      <c r="AT114" s="677"/>
      <c r="AU114" s="67" t="s">
        <v>23</v>
      </c>
      <c r="AV114" s="68"/>
      <c r="AW114" s="69"/>
      <c r="AX114" s="576" t="str">
        <f>'CO-SCHOLASTIC GRADES'!$F$38</f>
        <v>B</v>
      </c>
      <c r="AY114" s="577"/>
      <c r="AZ114" s="578"/>
      <c r="BA114" s="629" t="s">
        <v>23</v>
      </c>
      <c r="BB114" s="630"/>
      <c r="BC114" s="630"/>
      <c r="BD114" s="631"/>
      <c r="BE114" s="576" t="e">
        <f>#REF!</f>
        <v>#REF!</v>
      </c>
      <c r="BF114" s="577"/>
      <c r="BG114" s="578"/>
      <c r="BH114" s="679"/>
      <c r="BI114" s="622"/>
      <c r="BJ114" s="68" t="s">
        <v>23</v>
      </c>
      <c r="BK114" s="68"/>
      <c r="BL114" s="69"/>
      <c r="BM114" s="576" t="e">
        <f>'CO-SCHOLASTIC GRADES'!#REF!</f>
        <v>#REF!</v>
      </c>
      <c r="BN114" s="577"/>
      <c r="BO114" s="578"/>
      <c r="BP114" s="629" t="s">
        <v>23</v>
      </c>
      <c r="BQ114" s="630"/>
      <c r="BR114" s="630"/>
      <c r="BS114" s="631"/>
      <c r="BT114" s="576" t="e">
        <f>#REF!</f>
        <v>#REF!</v>
      </c>
      <c r="BU114" s="577"/>
      <c r="BV114" s="578"/>
      <c r="BW114" s="590"/>
    </row>
    <row r="115" spans="1:75" x14ac:dyDescent="0.25">
      <c r="A115" s="677"/>
      <c r="B115" s="573" t="s">
        <v>24</v>
      </c>
      <c r="C115" s="574"/>
      <c r="D115" s="575"/>
      <c r="E115" s="576" t="str">
        <f>'CO-SCHOLASTIC GRADES'!$H$8</f>
        <v>A</v>
      </c>
      <c r="F115" s="577"/>
      <c r="G115" s="578"/>
      <c r="H115" s="573" t="s">
        <v>24</v>
      </c>
      <c r="I115" s="574"/>
      <c r="J115" s="574"/>
      <c r="K115" s="575"/>
      <c r="L115" s="576" t="e">
        <f>#REF!</f>
        <v>#REF!</v>
      </c>
      <c r="M115" s="577"/>
      <c r="N115" s="578"/>
      <c r="O115" s="590"/>
      <c r="P115" s="615"/>
      <c r="Q115" s="573" t="s">
        <v>24</v>
      </c>
      <c r="R115" s="574"/>
      <c r="S115" s="575"/>
      <c r="T115" s="576" t="str">
        <f>'CO-SCHOLASTIC GRADES'!$H$18</f>
        <v>A</v>
      </c>
      <c r="U115" s="577"/>
      <c r="V115" s="578"/>
      <c r="W115" s="573" t="s">
        <v>24</v>
      </c>
      <c r="X115" s="574"/>
      <c r="Y115" s="574"/>
      <c r="Z115" s="575"/>
      <c r="AA115" s="576" t="e">
        <f>#REF!</f>
        <v>#REF!</v>
      </c>
      <c r="AB115" s="577"/>
      <c r="AC115" s="578"/>
      <c r="AD115" s="590"/>
      <c r="AE115" s="615"/>
      <c r="AF115" s="573" t="s">
        <v>24</v>
      </c>
      <c r="AG115" s="574"/>
      <c r="AH115" s="575"/>
      <c r="AI115" s="576">
        <f>'CO-SCHOLASTIC GRADES'!$H$28</f>
        <v>0</v>
      </c>
      <c r="AJ115" s="577"/>
      <c r="AK115" s="578"/>
      <c r="AL115" s="573" t="s">
        <v>24</v>
      </c>
      <c r="AM115" s="574"/>
      <c r="AN115" s="574"/>
      <c r="AO115" s="575"/>
      <c r="AP115" s="576" t="e">
        <f>#REF!</f>
        <v>#REF!</v>
      </c>
      <c r="AQ115" s="577"/>
      <c r="AR115" s="578"/>
      <c r="AS115" s="590"/>
      <c r="AT115" s="677"/>
      <c r="AU115" s="573" t="s">
        <v>24</v>
      </c>
      <c r="AV115" s="574"/>
      <c r="AW115" s="575"/>
      <c r="AX115" s="576" t="str">
        <f>'CO-SCHOLASTIC GRADES'!$H$38</f>
        <v>B</v>
      </c>
      <c r="AY115" s="577"/>
      <c r="AZ115" s="578"/>
      <c r="BA115" s="573" t="s">
        <v>24</v>
      </c>
      <c r="BB115" s="574"/>
      <c r="BC115" s="574"/>
      <c r="BD115" s="575"/>
      <c r="BE115" s="576" t="e">
        <f>#REF!</f>
        <v>#REF!</v>
      </c>
      <c r="BF115" s="577"/>
      <c r="BG115" s="578"/>
      <c r="BH115" s="679"/>
      <c r="BI115" s="622"/>
      <c r="BJ115" s="573" t="s">
        <v>24</v>
      </c>
      <c r="BK115" s="574"/>
      <c r="BL115" s="575"/>
      <c r="BM115" s="576" t="e">
        <f>'CO-SCHOLASTIC GRADES'!#REF!</f>
        <v>#REF!</v>
      </c>
      <c r="BN115" s="577"/>
      <c r="BO115" s="578"/>
      <c r="BP115" s="573" t="s">
        <v>24</v>
      </c>
      <c r="BQ115" s="574"/>
      <c r="BR115" s="574"/>
      <c r="BS115" s="575"/>
      <c r="BT115" s="576" t="e">
        <f>#REF!</f>
        <v>#REF!</v>
      </c>
      <c r="BU115" s="577"/>
      <c r="BV115" s="578"/>
      <c r="BW115" s="590"/>
    </row>
    <row r="116" spans="1:75" x14ac:dyDescent="0.25">
      <c r="A116" s="677"/>
      <c r="B116" s="573" t="s">
        <v>738</v>
      </c>
      <c r="C116" s="574"/>
      <c r="D116" s="575"/>
      <c r="E116" s="576" t="str">
        <f>'CO-SCHOLASTIC GRADES'!$J$8</f>
        <v>A</v>
      </c>
      <c r="F116" s="577"/>
      <c r="G116" s="578"/>
      <c r="H116" s="573" t="s">
        <v>738</v>
      </c>
      <c r="I116" s="574"/>
      <c r="J116" s="574"/>
      <c r="K116" s="575"/>
      <c r="L116" s="576" t="e">
        <f>#REF!</f>
        <v>#REF!</v>
      </c>
      <c r="M116" s="577"/>
      <c r="N116" s="578"/>
      <c r="O116" s="590"/>
      <c r="P116" s="615"/>
      <c r="Q116" s="573" t="s">
        <v>738</v>
      </c>
      <c r="R116" s="574"/>
      <c r="S116" s="575"/>
      <c r="T116" s="576" t="str">
        <f>'CO-SCHOLASTIC GRADES'!$J$18</f>
        <v>A</v>
      </c>
      <c r="U116" s="577"/>
      <c r="V116" s="578"/>
      <c r="W116" s="573" t="s">
        <v>738</v>
      </c>
      <c r="X116" s="574"/>
      <c r="Y116" s="574"/>
      <c r="Z116" s="575"/>
      <c r="AA116" s="576" t="e">
        <f>#REF!</f>
        <v>#REF!</v>
      </c>
      <c r="AB116" s="577"/>
      <c r="AC116" s="578"/>
      <c r="AD116" s="590"/>
      <c r="AE116" s="615"/>
      <c r="AF116" s="573" t="s">
        <v>738</v>
      </c>
      <c r="AG116" s="574"/>
      <c r="AH116" s="575"/>
      <c r="AI116" s="576">
        <f>'CO-SCHOLASTIC GRADES'!$J$28</f>
        <v>0</v>
      </c>
      <c r="AJ116" s="577"/>
      <c r="AK116" s="578"/>
      <c r="AL116" s="573" t="s">
        <v>738</v>
      </c>
      <c r="AM116" s="574"/>
      <c r="AN116" s="574"/>
      <c r="AO116" s="575"/>
      <c r="AP116" s="576" t="e">
        <f>#REF!</f>
        <v>#REF!</v>
      </c>
      <c r="AQ116" s="577"/>
      <c r="AR116" s="578"/>
      <c r="AS116" s="590"/>
      <c r="AT116" s="677"/>
      <c r="AU116" s="573" t="s">
        <v>738</v>
      </c>
      <c r="AV116" s="574"/>
      <c r="AW116" s="575"/>
      <c r="AX116" s="576" t="str">
        <f>'CO-SCHOLASTIC GRADES'!$J$38</f>
        <v>B</v>
      </c>
      <c r="AY116" s="577"/>
      <c r="AZ116" s="578"/>
      <c r="BA116" s="573" t="s">
        <v>738</v>
      </c>
      <c r="BB116" s="574"/>
      <c r="BC116" s="574"/>
      <c r="BD116" s="575"/>
      <c r="BE116" s="576" t="e">
        <f>#REF!</f>
        <v>#REF!</v>
      </c>
      <c r="BF116" s="577"/>
      <c r="BG116" s="578"/>
      <c r="BH116" s="679"/>
      <c r="BI116" s="622"/>
      <c r="BJ116" s="573" t="s">
        <v>738</v>
      </c>
      <c r="BK116" s="574"/>
      <c r="BL116" s="575"/>
      <c r="BM116" s="576" t="e">
        <f>'CO-SCHOLASTIC GRADES'!#REF!</f>
        <v>#REF!</v>
      </c>
      <c r="BN116" s="577"/>
      <c r="BO116" s="578"/>
      <c r="BP116" s="573" t="s">
        <v>738</v>
      </c>
      <c r="BQ116" s="574"/>
      <c r="BR116" s="574"/>
      <c r="BS116" s="575"/>
      <c r="BT116" s="576" t="e">
        <f>#REF!</f>
        <v>#REF!</v>
      </c>
      <c r="BU116" s="577"/>
      <c r="BV116" s="578"/>
      <c r="BW116" s="590"/>
    </row>
    <row r="117" spans="1:75" x14ac:dyDescent="0.25">
      <c r="A117" s="677"/>
      <c r="B117" s="613"/>
      <c r="C117" s="613"/>
      <c r="D117" s="613"/>
      <c r="E117" s="613"/>
      <c r="F117" s="613"/>
      <c r="G117" s="613"/>
      <c r="H117" s="613"/>
      <c r="I117" s="613"/>
      <c r="J117" s="613"/>
      <c r="K117" s="613"/>
      <c r="L117" s="613"/>
      <c r="M117" s="613"/>
      <c r="N117" s="614"/>
      <c r="O117" s="590"/>
      <c r="P117" s="615"/>
      <c r="Q117" s="612"/>
      <c r="R117" s="613"/>
      <c r="S117" s="613"/>
      <c r="T117" s="613"/>
      <c r="U117" s="613"/>
      <c r="V117" s="613"/>
      <c r="W117" s="613"/>
      <c r="X117" s="613"/>
      <c r="Y117" s="613"/>
      <c r="Z117" s="613"/>
      <c r="AA117" s="613"/>
      <c r="AB117" s="613"/>
      <c r="AC117" s="614"/>
      <c r="AD117" s="590"/>
      <c r="AE117" s="615"/>
      <c r="AF117" s="612"/>
      <c r="AG117" s="613"/>
      <c r="AH117" s="613"/>
      <c r="AI117" s="613"/>
      <c r="AJ117" s="613"/>
      <c r="AK117" s="613"/>
      <c r="AL117" s="613"/>
      <c r="AM117" s="613"/>
      <c r="AN117" s="613"/>
      <c r="AO117" s="613"/>
      <c r="AP117" s="613"/>
      <c r="AQ117" s="613"/>
      <c r="AR117" s="614"/>
      <c r="AS117" s="590"/>
      <c r="AT117" s="677"/>
      <c r="AU117" s="613"/>
      <c r="AV117" s="613"/>
      <c r="AW117" s="613"/>
      <c r="AX117" s="613"/>
      <c r="AY117" s="613"/>
      <c r="AZ117" s="613"/>
      <c r="BA117" s="613"/>
      <c r="BB117" s="613"/>
      <c r="BC117" s="613"/>
      <c r="BD117" s="613"/>
      <c r="BE117" s="613"/>
      <c r="BF117" s="613"/>
      <c r="BG117" s="614"/>
      <c r="BH117" s="679"/>
      <c r="BI117" s="622"/>
      <c r="BJ117" s="612"/>
      <c r="BK117" s="613"/>
      <c r="BL117" s="613"/>
      <c r="BM117" s="613"/>
      <c r="BN117" s="613"/>
      <c r="BO117" s="613"/>
      <c r="BP117" s="613"/>
      <c r="BQ117" s="613"/>
      <c r="BR117" s="613"/>
      <c r="BS117" s="613"/>
      <c r="BT117" s="613"/>
      <c r="BU117" s="613"/>
      <c r="BV117" s="614"/>
      <c r="BW117" s="590"/>
    </row>
    <row r="118" spans="1:75" x14ac:dyDescent="0.25">
      <c r="A118" s="677"/>
      <c r="B118" s="608" t="s">
        <v>739</v>
      </c>
      <c r="C118" s="608"/>
      <c r="D118" s="609" t="e">
        <f>'Certificte issue Register'!$J$7</f>
        <v>#REF!</v>
      </c>
      <c r="E118" s="609"/>
      <c r="F118" s="609"/>
      <c r="G118" s="609"/>
      <c r="H118" s="609"/>
      <c r="I118" s="609"/>
      <c r="J118" s="609"/>
      <c r="K118" s="609"/>
      <c r="L118" s="609"/>
      <c r="M118" s="609"/>
      <c r="N118" s="610"/>
      <c r="O118" s="590"/>
      <c r="P118" s="615"/>
      <c r="Q118" s="607" t="s">
        <v>739</v>
      </c>
      <c r="R118" s="608"/>
      <c r="S118" s="609" t="e">
        <f>'Certificte issue Register'!$J$17</f>
        <v>#REF!</v>
      </c>
      <c r="T118" s="609"/>
      <c r="U118" s="609"/>
      <c r="V118" s="609"/>
      <c r="W118" s="609"/>
      <c r="X118" s="609"/>
      <c r="Y118" s="609"/>
      <c r="Z118" s="609"/>
      <c r="AA118" s="609"/>
      <c r="AB118" s="609"/>
      <c r="AC118" s="610"/>
      <c r="AD118" s="590"/>
      <c r="AE118" s="615"/>
      <c r="AF118" s="607" t="s">
        <v>739</v>
      </c>
      <c r="AG118" s="608"/>
      <c r="AH118" s="609" t="e">
        <f>'Certificte issue Register'!$J$27</f>
        <v>#REF!</v>
      </c>
      <c r="AI118" s="609"/>
      <c r="AJ118" s="609"/>
      <c r="AK118" s="609"/>
      <c r="AL118" s="609"/>
      <c r="AM118" s="609"/>
      <c r="AN118" s="609"/>
      <c r="AO118" s="609"/>
      <c r="AP118" s="609"/>
      <c r="AQ118" s="609"/>
      <c r="AR118" s="610"/>
      <c r="AS118" s="590"/>
      <c r="AT118" s="677"/>
      <c r="AU118" s="608" t="s">
        <v>739</v>
      </c>
      <c r="AV118" s="608"/>
      <c r="AW118" s="609" t="e">
        <f>'Certificte issue Register'!$J$37</f>
        <v>#REF!</v>
      </c>
      <c r="AX118" s="609"/>
      <c r="AY118" s="609"/>
      <c r="AZ118" s="609"/>
      <c r="BA118" s="609"/>
      <c r="BB118" s="609"/>
      <c r="BC118" s="609"/>
      <c r="BD118" s="609"/>
      <c r="BE118" s="609"/>
      <c r="BF118" s="609"/>
      <c r="BG118" s="610"/>
      <c r="BH118" s="679"/>
      <c r="BI118" s="622"/>
      <c r="BJ118" s="607" t="s">
        <v>739</v>
      </c>
      <c r="BK118" s="608"/>
      <c r="BL118" s="609" t="e">
        <f>'Certificte issue Register'!#REF!</f>
        <v>#REF!</v>
      </c>
      <c r="BM118" s="609"/>
      <c r="BN118" s="609"/>
      <c r="BO118" s="609"/>
      <c r="BP118" s="609"/>
      <c r="BQ118" s="609"/>
      <c r="BR118" s="609"/>
      <c r="BS118" s="609"/>
      <c r="BT118" s="609"/>
      <c r="BU118" s="609"/>
      <c r="BV118" s="610"/>
      <c r="BW118" s="590"/>
    </row>
    <row r="119" spans="1:75" x14ac:dyDescent="0.25">
      <c r="A119" s="677"/>
      <c r="B119" s="70" t="s">
        <v>767</v>
      </c>
      <c r="C119" s="570"/>
      <c r="D119" s="570"/>
      <c r="E119" s="570"/>
      <c r="F119" s="570"/>
      <c r="G119" s="570"/>
      <c r="H119" s="570"/>
      <c r="I119" s="570"/>
      <c r="J119" s="570"/>
      <c r="K119" s="570"/>
      <c r="L119" s="570"/>
      <c r="M119" s="570"/>
      <c r="N119" s="571"/>
      <c r="O119" s="590"/>
      <c r="P119" s="615"/>
      <c r="Q119" s="111" t="s">
        <v>767</v>
      </c>
      <c r="R119" s="570"/>
      <c r="S119" s="570"/>
      <c r="T119" s="570"/>
      <c r="U119" s="570"/>
      <c r="V119" s="570"/>
      <c r="W119" s="570"/>
      <c r="X119" s="570"/>
      <c r="Y119" s="570"/>
      <c r="Z119" s="570"/>
      <c r="AA119" s="570"/>
      <c r="AB119" s="570"/>
      <c r="AC119" s="571"/>
      <c r="AD119" s="590"/>
      <c r="AE119" s="615"/>
      <c r="AF119" s="111" t="s">
        <v>767</v>
      </c>
      <c r="AG119" s="570"/>
      <c r="AH119" s="570"/>
      <c r="AI119" s="570"/>
      <c r="AJ119" s="570"/>
      <c r="AK119" s="570"/>
      <c r="AL119" s="570"/>
      <c r="AM119" s="570"/>
      <c r="AN119" s="570"/>
      <c r="AO119" s="570"/>
      <c r="AP119" s="570"/>
      <c r="AQ119" s="570"/>
      <c r="AR119" s="571"/>
      <c r="AS119" s="590"/>
      <c r="AT119" s="677"/>
      <c r="AU119" s="70" t="s">
        <v>767</v>
      </c>
      <c r="AV119" s="570"/>
      <c r="AW119" s="570"/>
      <c r="AX119" s="570"/>
      <c r="AY119" s="570"/>
      <c r="AZ119" s="570"/>
      <c r="BA119" s="570"/>
      <c r="BB119" s="570"/>
      <c r="BC119" s="570"/>
      <c r="BD119" s="570"/>
      <c r="BE119" s="570"/>
      <c r="BF119" s="570"/>
      <c r="BG119" s="571"/>
      <c r="BH119" s="679"/>
      <c r="BI119" s="622"/>
      <c r="BJ119" s="70" t="s">
        <v>767</v>
      </c>
      <c r="BK119" s="570"/>
      <c r="BL119" s="570"/>
      <c r="BM119" s="570"/>
      <c r="BN119" s="570"/>
      <c r="BO119" s="570"/>
      <c r="BP119" s="570"/>
      <c r="BQ119" s="570"/>
      <c r="BR119" s="570"/>
      <c r="BS119" s="570"/>
      <c r="BT119" s="570"/>
      <c r="BU119" s="570"/>
      <c r="BV119" s="571"/>
      <c r="BW119" s="590"/>
    </row>
    <row r="120" spans="1:75" x14ac:dyDescent="0.25">
      <c r="A120" s="677"/>
      <c r="B120" s="570"/>
      <c r="C120" s="570"/>
      <c r="D120" s="570"/>
      <c r="E120" s="570"/>
      <c r="F120" s="570"/>
      <c r="G120" s="570"/>
      <c r="H120" s="570"/>
      <c r="I120" s="570"/>
      <c r="J120" s="570"/>
      <c r="K120" s="570"/>
      <c r="L120" s="570"/>
      <c r="M120" s="570"/>
      <c r="N120" s="571"/>
      <c r="O120" s="590"/>
      <c r="P120" s="615"/>
      <c r="Q120" s="611"/>
      <c r="R120" s="570"/>
      <c r="S120" s="570"/>
      <c r="T120" s="570"/>
      <c r="U120" s="570"/>
      <c r="V120" s="570"/>
      <c r="W120" s="570"/>
      <c r="X120" s="570"/>
      <c r="Y120" s="570"/>
      <c r="Z120" s="570"/>
      <c r="AA120" s="570"/>
      <c r="AB120" s="570"/>
      <c r="AC120" s="571"/>
      <c r="AD120" s="590"/>
      <c r="AE120" s="615"/>
      <c r="AF120" s="611"/>
      <c r="AG120" s="570"/>
      <c r="AH120" s="570"/>
      <c r="AI120" s="570"/>
      <c r="AJ120" s="570"/>
      <c r="AK120" s="570"/>
      <c r="AL120" s="570"/>
      <c r="AM120" s="570"/>
      <c r="AN120" s="570"/>
      <c r="AO120" s="570"/>
      <c r="AP120" s="570"/>
      <c r="AQ120" s="570"/>
      <c r="AR120" s="571"/>
      <c r="AS120" s="590"/>
      <c r="AT120" s="677"/>
      <c r="AU120" s="570"/>
      <c r="AV120" s="570"/>
      <c r="AW120" s="570"/>
      <c r="AX120" s="570"/>
      <c r="AY120" s="570"/>
      <c r="AZ120" s="570"/>
      <c r="BA120" s="570"/>
      <c r="BB120" s="570"/>
      <c r="BC120" s="570"/>
      <c r="BD120" s="570"/>
      <c r="BE120" s="570"/>
      <c r="BF120" s="570"/>
      <c r="BG120" s="571"/>
      <c r="BH120" s="679"/>
      <c r="BI120" s="622"/>
      <c r="BJ120" s="611"/>
      <c r="BK120" s="570"/>
      <c r="BL120" s="570"/>
      <c r="BM120" s="570"/>
      <c r="BN120" s="570"/>
      <c r="BO120" s="570"/>
      <c r="BP120" s="570"/>
      <c r="BQ120" s="570"/>
      <c r="BR120" s="570"/>
      <c r="BS120" s="570"/>
      <c r="BT120" s="570"/>
      <c r="BU120" s="570"/>
      <c r="BV120" s="571"/>
      <c r="BW120" s="590"/>
    </row>
    <row r="121" spans="1:75" x14ac:dyDescent="0.25">
      <c r="A121" s="677"/>
      <c r="B121" s="570"/>
      <c r="C121" s="570"/>
      <c r="D121" s="570"/>
      <c r="E121" s="570"/>
      <c r="F121" s="570"/>
      <c r="G121" s="570"/>
      <c r="H121" s="570"/>
      <c r="I121" s="570"/>
      <c r="J121" s="570"/>
      <c r="K121" s="570"/>
      <c r="L121" s="570"/>
      <c r="M121" s="570"/>
      <c r="N121" s="571"/>
      <c r="O121" s="590"/>
      <c r="P121" s="615"/>
      <c r="Q121" s="611"/>
      <c r="R121" s="570"/>
      <c r="S121" s="570"/>
      <c r="T121" s="570"/>
      <c r="U121" s="570"/>
      <c r="V121" s="570"/>
      <c r="W121" s="570"/>
      <c r="X121" s="570"/>
      <c r="Y121" s="570"/>
      <c r="Z121" s="570"/>
      <c r="AA121" s="570"/>
      <c r="AB121" s="570"/>
      <c r="AC121" s="571"/>
      <c r="AD121" s="590"/>
      <c r="AE121" s="615"/>
      <c r="AF121" s="611"/>
      <c r="AG121" s="570"/>
      <c r="AH121" s="570"/>
      <c r="AI121" s="570"/>
      <c r="AJ121" s="570"/>
      <c r="AK121" s="570"/>
      <c r="AL121" s="570"/>
      <c r="AM121" s="570"/>
      <c r="AN121" s="570"/>
      <c r="AO121" s="570"/>
      <c r="AP121" s="570"/>
      <c r="AQ121" s="570"/>
      <c r="AR121" s="571"/>
      <c r="AS121" s="590"/>
      <c r="AT121" s="677"/>
      <c r="AU121" s="570"/>
      <c r="AV121" s="570"/>
      <c r="AW121" s="570"/>
      <c r="AX121" s="570"/>
      <c r="AY121" s="570"/>
      <c r="AZ121" s="570"/>
      <c r="BA121" s="570"/>
      <c r="BB121" s="570"/>
      <c r="BC121" s="570"/>
      <c r="BD121" s="570"/>
      <c r="BE121" s="570"/>
      <c r="BF121" s="570"/>
      <c r="BG121" s="571"/>
      <c r="BH121" s="679"/>
      <c r="BI121" s="622"/>
      <c r="BJ121" s="611"/>
      <c r="BK121" s="570"/>
      <c r="BL121" s="570"/>
      <c r="BM121" s="570"/>
      <c r="BN121" s="570"/>
      <c r="BO121" s="570"/>
      <c r="BP121" s="570"/>
      <c r="BQ121" s="570"/>
      <c r="BR121" s="570"/>
      <c r="BS121" s="570"/>
      <c r="BT121" s="570"/>
      <c r="BU121" s="570"/>
      <c r="BV121" s="571"/>
      <c r="BW121" s="590"/>
    </row>
    <row r="122" spans="1:75" x14ac:dyDescent="0.25">
      <c r="A122" s="677"/>
      <c r="B122" s="104" t="s">
        <v>740</v>
      </c>
      <c r="C122" s="70"/>
      <c r="D122" s="70"/>
      <c r="E122" s="570">
        <f>HOME!$G$10</f>
        <v>0</v>
      </c>
      <c r="F122" s="570"/>
      <c r="G122" s="570"/>
      <c r="H122" s="570"/>
      <c r="I122" s="570"/>
      <c r="J122" s="70"/>
      <c r="K122" s="70"/>
      <c r="L122" s="570">
        <f>HOME!$C$33</f>
        <v>0</v>
      </c>
      <c r="M122" s="570"/>
      <c r="N122" s="571"/>
      <c r="O122" s="590"/>
      <c r="P122" s="615"/>
      <c r="Q122" s="112" t="s">
        <v>740</v>
      </c>
      <c r="R122" s="70"/>
      <c r="S122" s="70"/>
      <c r="T122" s="570" t="str">
        <f>IF(HOME!$G$10&gt;0,HOME!$G$10,"")</f>
        <v/>
      </c>
      <c r="U122" s="570"/>
      <c r="V122" s="570"/>
      <c r="W122" s="570"/>
      <c r="X122" s="570"/>
      <c r="Y122" s="70"/>
      <c r="Z122" s="70"/>
      <c r="AA122" s="570" t="str">
        <f>IF(HOME!$C$33&gt;0,HOME!$C$33,"")</f>
        <v/>
      </c>
      <c r="AB122" s="570"/>
      <c r="AC122" s="571"/>
      <c r="AD122" s="590"/>
      <c r="AE122" s="615"/>
      <c r="AF122" s="112" t="s">
        <v>740</v>
      </c>
      <c r="AG122" s="70"/>
      <c r="AH122" s="70"/>
      <c r="AI122" s="570" t="str">
        <f>IF(HOME!$G$10&gt;0,HOME!$G$10,"")</f>
        <v/>
      </c>
      <c r="AJ122" s="570"/>
      <c r="AK122" s="570"/>
      <c r="AL122" s="570"/>
      <c r="AM122" s="570"/>
      <c r="AN122" s="70"/>
      <c r="AO122" s="70"/>
      <c r="AP122" s="570" t="str">
        <f>IF(HOME!$C$33&gt;0,HOME!$C$33,"")</f>
        <v/>
      </c>
      <c r="AQ122" s="570"/>
      <c r="AR122" s="571"/>
      <c r="AS122" s="590"/>
      <c r="AT122" s="677"/>
      <c r="AU122" s="71" t="s">
        <v>740</v>
      </c>
      <c r="AV122" s="70"/>
      <c r="AW122" s="70"/>
      <c r="AX122" s="570" t="str">
        <f>IF(HOME!$G$10&gt;0,HOME!$G$10,"")</f>
        <v/>
      </c>
      <c r="AY122" s="570"/>
      <c r="AZ122" s="570"/>
      <c r="BA122" s="570"/>
      <c r="BB122" s="570"/>
      <c r="BC122" s="70"/>
      <c r="BD122" s="70"/>
      <c r="BE122" s="570" t="str">
        <f>IF(HOME!$C$33&gt;0,HOME!$C$33,"")</f>
        <v/>
      </c>
      <c r="BF122" s="570"/>
      <c r="BG122" s="571"/>
      <c r="BH122" s="679"/>
      <c r="BI122" s="622"/>
      <c r="BJ122" s="104" t="s">
        <v>740</v>
      </c>
      <c r="BK122" s="70"/>
      <c r="BL122" s="70"/>
      <c r="BM122" s="570" t="str">
        <f>IF(HOME!$G$10&gt;0,HOME!$G$10,"")</f>
        <v/>
      </c>
      <c r="BN122" s="570"/>
      <c r="BO122" s="570"/>
      <c r="BP122" s="570"/>
      <c r="BQ122" s="570"/>
      <c r="BR122" s="70"/>
      <c r="BS122" s="70"/>
      <c r="BT122" s="570" t="str">
        <f>IF(HOME!$C$33&gt;0,HOME!$C$33,"")</f>
        <v/>
      </c>
      <c r="BU122" s="570"/>
      <c r="BV122" s="571"/>
      <c r="BW122" s="590"/>
    </row>
    <row r="123" spans="1:75" x14ac:dyDescent="0.25">
      <c r="A123" s="677"/>
      <c r="B123" s="105">
        <f ca="1">NOW()</f>
        <v>44328.595233333333</v>
      </c>
      <c r="C123" s="70"/>
      <c r="D123" s="70"/>
      <c r="E123" s="570" t="str">
        <f>HOME!$B$10</f>
        <v>CLASS TEACHER</v>
      </c>
      <c r="F123" s="570"/>
      <c r="G123" s="570"/>
      <c r="H123" s="570"/>
      <c r="I123" s="570"/>
      <c r="J123" s="70"/>
      <c r="K123" s="70"/>
      <c r="L123" s="570" t="str">
        <f>HOME!$B$33</f>
        <v>PRINCIPAL</v>
      </c>
      <c r="M123" s="570"/>
      <c r="N123" s="571"/>
      <c r="O123" s="590"/>
      <c r="P123" s="615"/>
      <c r="Q123" s="113">
        <f ca="1">NOW()</f>
        <v>44328.595233333333</v>
      </c>
      <c r="R123" s="70"/>
      <c r="S123" s="70"/>
      <c r="T123" s="570" t="str">
        <f>HOME!$B$10</f>
        <v>CLASS TEACHER</v>
      </c>
      <c r="U123" s="570"/>
      <c r="V123" s="570"/>
      <c r="W123" s="570"/>
      <c r="X123" s="570"/>
      <c r="Y123" s="70"/>
      <c r="Z123" s="70"/>
      <c r="AA123" s="570" t="str">
        <f>HOME!$B$33</f>
        <v>PRINCIPAL</v>
      </c>
      <c r="AB123" s="570"/>
      <c r="AC123" s="571"/>
      <c r="AD123" s="590"/>
      <c r="AE123" s="615"/>
      <c r="AF123" s="113">
        <f ca="1">NOW()</f>
        <v>44328.595233333333</v>
      </c>
      <c r="AG123" s="70"/>
      <c r="AH123" s="70"/>
      <c r="AI123" s="570" t="str">
        <f>HOME!$B$10</f>
        <v>CLASS TEACHER</v>
      </c>
      <c r="AJ123" s="570"/>
      <c r="AK123" s="570"/>
      <c r="AL123" s="570"/>
      <c r="AM123" s="570"/>
      <c r="AN123" s="70"/>
      <c r="AO123" s="70"/>
      <c r="AP123" s="570" t="str">
        <f>HOME!$B$33</f>
        <v>PRINCIPAL</v>
      </c>
      <c r="AQ123" s="570"/>
      <c r="AR123" s="571"/>
      <c r="AS123" s="590"/>
      <c r="AT123" s="677"/>
      <c r="AU123" s="72">
        <f ca="1">NOW()</f>
        <v>44328.595233333333</v>
      </c>
      <c r="AV123" s="70"/>
      <c r="AW123" s="70"/>
      <c r="AX123" s="570" t="str">
        <f>HOME!$B$10</f>
        <v>CLASS TEACHER</v>
      </c>
      <c r="AY123" s="570"/>
      <c r="AZ123" s="570"/>
      <c r="BA123" s="570"/>
      <c r="BB123" s="570"/>
      <c r="BC123" s="70"/>
      <c r="BD123" s="70"/>
      <c r="BE123" s="570" t="str">
        <f>HOME!$B$33</f>
        <v>PRINCIPAL</v>
      </c>
      <c r="BF123" s="570"/>
      <c r="BG123" s="571"/>
      <c r="BH123" s="680"/>
      <c r="BI123" s="622"/>
      <c r="BJ123" s="105">
        <f ca="1">NOW()</f>
        <v>44328.595233333333</v>
      </c>
      <c r="BK123" s="70"/>
      <c r="BL123" s="70"/>
      <c r="BM123" s="570" t="str">
        <f>HOME!$B$10</f>
        <v>CLASS TEACHER</v>
      </c>
      <c r="BN123" s="570"/>
      <c r="BO123" s="570"/>
      <c r="BP123" s="570"/>
      <c r="BQ123" s="570"/>
      <c r="BR123" s="70"/>
      <c r="BS123" s="70"/>
      <c r="BT123" s="570" t="str">
        <f>HOME!$B$33</f>
        <v>PRINCIPAL</v>
      </c>
      <c r="BU123" s="570"/>
      <c r="BV123" s="571"/>
      <c r="BW123" s="590"/>
    </row>
    <row r="124" spans="1:75" x14ac:dyDescent="0.25">
      <c r="A124" s="102"/>
      <c r="B124" s="74"/>
      <c r="C124" s="74"/>
      <c r="D124" s="74"/>
      <c r="E124" s="74"/>
      <c r="F124" s="74"/>
      <c r="G124" s="74"/>
      <c r="H124" s="74"/>
      <c r="I124" s="74"/>
      <c r="J124" s="74"/>
      <c r="K124" s="74"/>
      <c r="L124" s="74"/>
      <c r="M124" s="74"/>
      <c r="N124" s="106"/>
      <c r="O124" s="73"/>
      <c r="P124" s="73"/>
      <c r="Q124" s="114"/>
      <c r="R124" s="74"/>
      <c r="S124" s="74"/>
      <c r="T124" s="74"/>
      <c r="U124" s="74"/>
      <c r="V124" s="74"/>
      <c r="W124" s="74"/>
      <c r="X124" s="74"/>
      <c r="Y124" s="74"/>
      <c r="Z124" s="74"/>
      <c r="AA124" s="74"/>
      <c r="AB124" s="74"/>
      <c r="AC124" s="106"/>
      <c r="AD124" s="73"/>
      <c r="AE124" s="73"/>
      <c r="AF124" s="114"/>
      <c r="AG124" s="74"/>
      <c r="AH124" s="74"/>
      <c r="AI124" s="74"/>
      <c r="AJ124" s="74"/>
      <c r="AK124" s="74"/>
      <c r="AL124" s="74"/>
      <c r="AM124" s="74"/>
      <c r="AN124" s="74"/>
      <c r="AO124" s="74"/>
      <c r="AP124" s="74"/>
      <c r="AQ124" s="74"/>
      <c r="AR124" s="106"/>
      <c r="AS124" s="73"/>
      <c r="AT124" s="73"/>
      <c r="AU124" s="74"/>
      <c r="AV124" s="74"/>
      <c r="AW124" s="74"/>
      <c r="AX124" s="74"/>
      <c r="AY124" s="74"/>
      <c r="AZ124" s="74"/>
      <c r="BA124" s="74"/>
      <c r="BB124" s="74"/>
      <c r="BC124" s="74"/>
      <c r="BD124" s="74"/>
      <c r="BE124" s="74"/>
      <c r="BF124" s="74"/>
      <c r="BG124" s="74"/>
      <c r="BH124" s="101"/>
      <c r="BI124" s="102"/>
      <c r="BJ124" s="74"/>
      <c r="BK124" s="74"/>
      <c r="BL124" s="74"/>
      <c r="BM124" s="74"/>
      <c r="BN124" s="74"/>
      <c r="BO124" s="74"/>
      <c r="BP124" s="74"/>
      <c r="BQ124" s="74"/>
      <c r="BR124" s="74"/>
      <c r="BS124" s="74"/>
      <c r="BT124" s="74"/>
      <c r="BU124" s="74"/>
      <c r="BV124" s="106"/>
      <c r="BW124" s="73"/>
    </row>
    <row r="125" spans="1:75" ht="15.6" x14ac:dyDescent="0.3">
      <c r="A125" s="677"/>
      <c r="B125" s="580" t="s">
        <v>726</v>
      </c>
      <c r="C125" s="580"/>
      <c r="D125" s="581" t="str">
        <f>backup!$AX$16</f>
        <v/>
      </c>
      <c r="E125" s="581"/>
      <c r="F125" s="581"/>
      <c r="G125" s="107"/>
      <c r="H125" s="107"/>
      <c r="I125" s="580" t="s">
        <v>727</v>
      </c>
      <c r="J125" s="580"/>
      <c r="K125" s="580"/>
      <c r="L125" s="582" t="str">
        <f>backup!$AY$16</f>
        <v/>
      </c>
      <c r="M125" s="582"/>
      <c r="N125" s="583"/>
      <c r="O125" s="590"/>
      <c r="P125" s="615"/>
      <c r="Q125" s="579" t="s">
        <v>726</v>
      </c>
      <c r="R125" s="580"/>
      <c r="S125" s="581" t="str">
        <f>backup!$AX$26</f>
        <v/>
      </c>
      <c r="T125" s="581"/>
      <c r="U125" s="581"/>
      <c r="V125" s="107"/>
      <c r="W125" s="107"/>
      <c r="X125" s="580" t="s">
        <v>727</v>
      </c>
      <c r="Y125" s="580"/>
      <c r="Z125" s="580"/>
      <c r="AA125" s="582" t="str">
        <f>backup!$AY$26</f>
        <v/>
      </c>
      <c r="AB125" s="582"/>
      <c r="AC125" s="583"/>
      <c r="AD125" s="590"/>
      <c r="AE125" s="615"/>
      <c r="AF125" s="579" t="s">
        <v>726</v>
      </c>
      <c r="AG125" s="580"/>
      <c r="AH125" s="581" t="str">
        <f>backup!$AX$35</f>
        <v/>
      </c>
      <c r="AI125" s="581"/>
      <c r="AJ125" s="581"/>
      <c r="AK125" s="107"/>
      <c r="AL125" s="107"/>
      <c r="AM125" s="580" t="s">
        <v>727</v>
      </c>
      <c r="AN125" s="580"/>
      <c r="AO125" s="580"/>
      <c r="AP125" s="582" t="str">
        <f>backup!$AY$35</f>
        <v/>
      </c>
      <c r="AQ125" s="582"/>
      <c r="AR125" s="583"/>
      <c r="AS125" s="590"/>
      <c r="AT125" s="677"/>
      <c r="AU125" s="656" t="s">
        <v>726</v>
      </c>
      <c r="AV125" s="656"/>
      <c r="AW125" s="657" t="e">
        <f>backup!$AX$54</f>
        <v>#REF!</v>
      </c>
      <c r="AX125" s="657"/>
      <c r="AY125" s="657"/>
      <c r="AZ125" s="96"/>
      <c r="BA125" s="96"/>
      <c r="BB125" s="656" t="s">
        <v>727</v>
      </c>
      <c r="BC125" s="656"/>
      <c r="BD125" s="656"/>
      <c r="BE125" s="668" t="str">
        <f>backup!$AY$45</f>
        <v/>
      </c>
      <c r="BF125" s="668"/>
      <c r="BG125" s="583"/>
      <c r="BH125" s="678"/>
      <c r="BI125" s="622"/>
      <c r="BJ125" s="579" t="s">
        <v>726</v>
      </c>
      <c r="BK125" s="580"/>
      <c r="BL125" s="581" t="e">
        <f>backup!$AX$55</f>
        <v>#REF!</v>
      </c>
      <c r="BM125" s="581"/>
      <c r="BN125" s="581"/>
      <c r="BO125" s="107"/>
      <c r="BP125" s="107"/>
      <c r="BQ125" s="580" t="s">
        <v>727</v>
      </c>
      <c r="BR125" s="580"/>
      <c r="BS125" s="580"/>
      <c r="BT125" s="582" t="e">
        <f>backup!$AY$55</f>
        <v>#REF!</v>
      </c>
      <c r="BU125" s="582"/>
      <c r="BV125" s="583"/>
      <c r="BW125" s="590"/>
    </row>
    <row r="126" spans="1:75" ht="30" x14ac:dyDescent="0.5">
      <c r="A126" s="677"/>
      <c r="B126" s="592" t="str">
        <f>'STUDENT DETAILS'!$D$1</f>
        <v>JAWAHAR NAVODAYA VIDYALAYA</v>
      </c>
      <c r="C126" s="592"/>
      <c r="D126" s="592"/>
      <c r="E126" s="592"/>
      <c r="F126" s="592"/>
      <c r="G126" s="592"/>
      <c r="H126" s="592"/>
      <c r="I126" s="592"/>
      <c r="J126" s="698" t="str">
        <f>'STUDENT DETAILS'!$J$1</f>
        <v/>
      </c>
      <c r="K126" s="698"/>
      <c r="L126" s="698"/>
      <c r="M126" s="698"/>
      <c r="N126" s="699"/>
      <c r="O126" s="590"/>
      <c r="P126" s="615"/>
      <c r="Q126" s="591" t="str">
        <f>'STUDENT DETAILS'!$D$1</f>
        <v>JAWAHAR NAVODAYA VIDYALAYA</v>
      </c>
      <c r="R126" s="592"/>
      <c r="S126" s="592"/>
      <c r="T126" s="592"/>
      <c r="U126" s="592"/>
      <c r="V126" s="592"/>
      <c r="W126" s="592"/>
      <c r="X126" s="592"/>
      <c r="Y126" s="698" t="str">
        <f>'STUDENT DETAILS'!$J$1</f>
        <v/>
      </c>
      <c r="Z126" s="698"/>
      <c r="AA126" s="698"/>
      <c r="AB126" s="698"/>
      <c r="AC126" s="699"/>
      <c r="AD126" s="590"/>
      <c r="AE126" s="615"/>
      <c r="AF126" s="591" t="str">
        <f>'STUDENT DETAILS'!$D$1</f>
        <v>JAWAHAR NAVODAYA VIDYALAYA</v>
      </c>
      <c r="AG126" s="592"/>
      <c r="AH126" s="592"/>
      <c r="AI126" s="592"/>
      <c r="AJ126" s="592"/>
      <c r="AK126" s="592"/>
      <c r="AL126" s="592"/>
      <c r="AM126" s="592"/>
      <c r="AN126" s="593" t="str">
        <f>'STUDENT DETAILS'!$J$1</f>
        <v/>
      </c>
      <c r="AO126" s="593"/>
      <c r="AP126" s="593"/>
      <c r="AQ126" s="593"/>
      <c r="AR126" s="594"/>
      <c r="AS126" s="590"/>
      <c r="AT126" s="677"/>
      <c r="AU126" s="592" t="str">
        <f>'STUDENT DETAILS'!$D$1</f>
        <v>JAWAHAR NAVODAYA VIDYALAYA</v>
      </c>
      <c r="AV126" s="592"/>
      <c r="AW126" s="592"/>
      <c r="AX126" s="592"/>
      <c r="AY126" s="592"/>
      <c r="AZ126" s="592"/>
      <c r="BA126" s="592"/>
      <c r="BB126" s="592"/>
      <c r="BC126" s="593" t="str">
        <f>'STUDENT DETAILS'!$J$1</f>
        <v/>
      </c>
      <c r="BD126" s="593"/>
      <c r="BE126" s="593"/>
      <c r="BF126" s="593"/>
      <c r="BG126" s="594"/>
      <c r="BH126" s="679"/>
      <c r="BI126" s="622"/>
      <c r="BJ126" s="591" t="str">
        <f>'STUDENT DETAILS'!$D$1</f>
        <v>JAWAHAR NAVODAYA VIDYALAYA</v>
      </c>
      <c r="BK126" s="592"/>
      <c r="BL126" s="592"/>
      <c r="BM126" s="592"/>
      <c r="BN126" s="592"/>
      <c r="BO126" s="592"/>
      <c r="BP126" s="592"/>
      <c r="BQ126" s="592"/>
      <c r="BR126" s="593" t="str">
        <f>'STUDENT DETAILS'!$J$1</f>
        <v/>
      </c>
      <c r="BS126" s="593"/>
      <c r="BT126" s="593"/>
      <c r="BU126" s="593"/>
      <c r="BV126" s="594"/>
      <c r="BW126" s="590"/>
    </row>
    <row r="127" spans="1:75" ht="30" x14ac:dyDescent="0.5">
      <c r="A127" s="677"/>
      <c r="B127" s="596" t="str">
        <f>HOME!$B$8</f>
        <v>SESSION</v>
      </c>
      <c r="C127" s="596"/>
      <c r="D127" s="596"/>
      <c r="E127" s="596"/>
      <c r="F127" s="596"/>
      <c r="G127" s="596"/>
      <c r="H127" s="597" t="str">
        <f>IF(HOME!$G$8&gt;0,HOME!$G$8,"")</f>
        <v/>
      </c>
      <c r="I127" s="597"/>
      <c r="J127" s="597"/>
      <c r="K127" s="597"/>
      <c r="L127" s="597"/>
      <c r="M127" s="597"/>
      <c r="N127" s="598"/>
      <c r="O127" s="590"/>
      <c r="P127" s="615"/>
      <c r="Q127" s="595" t="str">
        <f>HOME!$B$8</f>
        <v>SESSION</v>
      </c>
      <c r="R127" s="596"/>
      <c r="S127" s="596"/>
      <c r="T127" s="596"/>
      <c r="U127" s="596"/>
      <c r="V127" s="596"/>
      <c r="W127" s="597" t="str">
        <f>IF(HOME!$G$8&gt;0,HOME!$G$8,"")</f>
        <v/>
      </c>
      <c r="X127" s="597"/>
      <c r="Y127" s="597"/>
      <c r="Z127" s="597"/>
      <c r="AA127" s="597"/>
      <c r="AB127" s="597"/>
      <c r="AC127" s="598"/>
      <c r="AD127" s="590"/>
      <c r="AE127" s="615"/>
      <c r="AF127" s="595" t="str">
        <f>HOME!$B$8</f>
        <v>SESSION</v>
      </c>
      <c r="AG127" s="596"/>
      <c r="AH127" s="596"/>
      <c r="AI127" s="596"/>
      <c r="AJ127" s="596"/>
      <c r="AK127" s="596"/>
      <c r="AL127" s="597" t="str">
        <f>IF(HOME!$G$8&gt;0,HOME!$G$8,"")</f>
        <v/>
      </c>
      <c r="AM127" s="597"/>
      <c r="AN127" s="597"/>
      <c r="AO127" s="597"/>
      <c r="AP127" s="597"/>
      <c r="AQ127" s="597"/>
      <c r="AR127" s="598"/>
      <c r="AS127" s="590"/>
      <c r="AT127" s="677"/>
      <c r="AU127" s="596" t="str">
        <f>HOME!$B$8</f>
        <v>SESSION</v>
      </c>
      <c r="AV127" s="596"/>
      <c r="AW127" s="596"/>
      <c r="AX127" s="596"/>
      <c r="AY127" s="596"/>
      <c r="AZ127" s="596"/>
      <c r="BA127" s="597" t="str">
        <f>IF(HOME!$G$8&gt;0,HOME!$G$8,"")</f>
        <v/>
      </c>
      <c r="BB127" s="597"/>
      <c r="BC127" s="597"/>
      <c r="BD127" s="597"/>
      <c r="BE127" s="597"/>
      <c r="BF127" s="597"/>
      <c r="BG127" s="598"/>
      <c r="BH127" s="679"/>
      <c r="BI127" s="622"/>
      <c r="BJ127" s="595" t="str">
        <f>HOME!$B$8</f>
        <v>SESSION</v>
      </c>
      <c r="BK127" s="596"/>
      <c r="BL127" s="596"/>
      <c r="BM127" s="596"/>
      <c r="BN127" s="596"/>
      <c r="BO127" s="596"/>
      <c r="BP127" s="597" t="str">
        <f>IF(HOME!$G$8&gt;0,HOME!$G$8,"")</f>
        <v/>
      </c>
      <c r="BQ127" s="597"/>
      <c r="BR127" s="597"/>
      <c r="BS127" s="597"/>
      <c r="BT127" s="597"/>
      <c r="BU127" s="597"/>
      <c r="BV127" s="598"/>
      <c r="BW127" s="590"/>
    </row>
    <row r="128" spans="1:75" ht="17.399999999999999" x14ac:dyDescent="0.3">
      <c r="A128" s="677"/>
      <c r="B128" s="600" t="s">
        <v>50</v>
      </c>
      <c r="C128" s="600"/>
      <c r="D128" s="600"/>
      <c r="E128" s="600"/>
      <c r="F128" s="600"/>
      <c r="G128" s="600"/>
      <c r="H128" s="600"/>
      <c r="I128" s="600"/>
      <c r="J128" s="600"/>
      <c r="K128" s="600"/>
      <c r="L128" s="600"/>
      <c r="M128" s="600"/>
      <c r="N128" s="601"/>
      <c r="O128" s="590"/>
      <c r="P128" s="615"/>
      <c r="Q128" s="599" t="s">
        <v>50</v>
      </c>
      <c r="R128" s="600"/>
      <c r="S128" s="600"/>
      <c r="T128" s="600"/>
      <c r="U128" s="600"/>
      <c r="V128" s="600"/>
      <c r="W128" s="600"/>
      <c r="X128" s="600"/>
      <c r="Y128" s="600"/>
      <c r="Z128" s="600"/>
      <c r="AA128" s="600"/>
      <c r="AB128" s="600"/>
      <c r="AC128" s="601"/>
      <c r="AD128" s="590"/>
      <c r="AE128" s="615"/>
      <c r="AF128" s="599" t="s">
        <v>50</v>
      </c>
      <c r="AG128" s="600"/>
      <c r="AH128" s="600"/>
      <c r="AI128" s="600"/>
      <c r="AJ128" s="600"/>
      <c r="AK128" s="600"/>
      <c r="AL128" s="600"/>
      <c r="AM128" s="600"/>
      <c r="AN128" s="600"/>
      <c r="AO128" s="600"/>
      <c r="AP128" s="600"/>
      <c r="AQ128" s="600"/>
      <c r="AR128" s="601"/>
      <c r="AS128" s="590"/>
      <c r="AT128" s="677"/>
      <c r="AU128" s="600" t="s">
        <v>50</v>
      </c>
      <c r="AV128" s="600"/>
      <c r="AW128" s="600"/>
      <c r="AX128" s="600"/>
      <c r="AY128" s="600"/>
      <c r="AZ128" s="600"/>
      <c r="BA128" s="600"/>
      <c r="BB128" s="600"/>
      <c r="BC128" s="600"/>
      <c r="BD128" s="600"/>
      <c r="BE128" s="600"/>
      <c r="BF128" s="600"/>
      <c r="BG128" s="601"/>
      <c r="BH128" s="679"/>
      <c r="BI128" s="622"/>
      <c r="BJ128" s="599" t="s">
        <v>50</v>
      </c>
      <c r="BK128" s="600"/>
      <c r="BL128" s="600"/>
      <c r="BM128" s="600"/>
      <c r="BN128" s="600"/>
      <c r="BO128" s="600"/>
      <c r="BP128" s="600"/>
      <c r="BQ128" s="600"/>
      <c r="BR128" s="600"/>
      <c r="BS128" s="600"/>
      <c r="BT128" s="600"/>
      <c r="BU128" s="600"/>
      <c r="BV128" s="601"/>
      <c r="BW128" s="590"/>
    </row>
    <row r="129" spans="1:75" ht="17.399999999999999" x14ac:dyDescent="0.3">
      <c r="A129" s="677"/>
      <c r="B129" s="43" t="s">
        <v>13</v>
      </c>
      <c r="C129" s="588" t="str">
        <f>IF('STUDENT DETAILS'!$D$11&gt;0,'STUDENT DETAILS'!$D$11,"")</f>
        <v/>
      </c>
      <c r="D129" s="588"/>
      <c r="E129" s="586" t="s">
        <v>749</v>
      </c>
      <c r="F129" s="586"/>
      <c r="G129" s="57"/>
      <c r="H129" s="588" t="str">
        <f>IF(HOME!$G$9&gt;0,HOME!$G$9,"")</f>
        <v/>
      </c>
      <c r="I129" s="588"/>
      <c r="J129" s="586" t="s">
        <v>728</v>
      </c>
      <c r="K129" s="586"/>
      <c r="L129" s="602" t="str">
        <f>IF('STUDENT DETAILS'!$AB$11&gt;0,'STUDENT DETAILS'!$AB$11,"")</f>
        <v/>
      </c>
      <c r="M129" s="602"/>
      <c r="N129" s="603"/>
      <c r="O129" s="590"/>
      <c r="P129" s="615"/>
      <c r="Q129" s="97" t="s">
        <v>13</v>
      </c>
      <c r="R129" s="588" t="str">
        <f>IF('STUDENT DETAILS'!$D$21&gt;0,'STUDENT DETAILS'!$D$21,"")</f>
        <v/>
      </c>
      <c r="S129" s="588"/>
      <c r="T129" s="586" t="s">
        <v>749</v>
      </c>
      <c r="U129" s="586"/>
      <c r="V129" s="57"/>
      <c r="W129" s="588" t="str">
        <f>IF(HOME!$G$9&gt;0,HOME!$G$9,"")</f>
        <v/>
      </c>
      <c r="X129" s="588"/>
      <c r="Y129" s="586" t="s">
        <v>728</v>
      </c>
      <c r="Z129" s="586"/>
      <c r="AA129" s="602" t="str">
        <f>IF('STUDENT DETAILS'!$AB$21&gt;0,'STUDENT DETAILS'!$AB$21,"")</f>
        <v/>
      </c>
      <c r="AB129" s="602"/>
      <c r="AC129" s="603"/>
      <c r="AD129" s="590"/>
      <c r="AE129" s="615"/>
      <c r="AF129" s="97" t="s">
        <v>13</v>
      </c>
      <c r="AG129" s="588" t="str">
        <f>IF('STUDENT DETAILS'!$D$31&gt;0,'STUDENT DETAILS'!$D$31,"")</f>
        <v/>
      </c>
      <c r="AH129" s="588"/>
      <c r="AI129" s="586" t="s">
        <v>749</v>
      </c>
      <c r="AJ129" s="586"/>
      <c r="AK129" s="57"/>
      <c r="AL129" s="588" t="str">
        <f>IF(HOME!$G$9&gt;0,HOME!$G$9,"")</f>
        <v/>
      </c>
      <c r="AM129" s="588"/>
      <c r="AN129" s="586" t="s">
        <v>728</v>
      </c>
      <c r="AO129" s="586"/>
      <c r="AP129" s="602" t="str">
        <f>IF('STUDENT DETAILS'!$AB$31&gt;0,'STUDENT DETAILS'!$AB$31,"")</f>
        <v/>
      </c>
      <c r="AQ129" s="602"/>
      <c r="AR129" s="603"/>
      <c r="AS129" s="590"/>
      <c r="AT129" s="677"/>
      <c r="AU129" s="43" t="s">
        <v>13</v>
      </c>
      <c r="AV129" s="588" t="str">
        <f>IF('STUDENT DETAILS'!$D$41&gt;0,'STUDENT DETAILS'!$D$41,"")</f>
        <v/>
      </c>
      <c r="AW129" s="588"/>
      <c r="AX129" s="586" t="s">
        <v>749</v>
      </c>
      <c r="AY129" s="586"/>
      <c r="AZ129" s="57"/>
      <c r="BA129" s="588" t="str">
        <f>IF(HOME!$G$9&gt;0,HOME!$G$9,"")</f>
        <v/>
      </c>
      <c r="BB129" s="588"/>
      <c r="BC129" s="586" t="s">
        <v>728</v>
      </c>
      <c r="BD129" s="586"/>
      <c r="BE129" s="602" t="str">
        <f>IF('STUDENT DETAILS'!$AB$41&gt;0,'STUDENT DETAILS'!$AB$41,"")</f>
        <v/>
      </c>
      <c r="BF129" s="602"/>
      <c r="BG129" s="603"/>
      <c r="BH129" s="679"/>
      <c r="BI129" s="622"/>
      <c r="BJ129" s="43" t="s">
        <v>13</v>
      </c>
      <c r="BK129" s="588" t="e">
        <f>IF('STUDENT DETAILS'!#REF!&gt;0,'STUDENT DETAILS'!#REF!,"")</f>
        <v>#REF!</v>
      </c>
      <c r="BL129" s="588"/>
      <c r="BM129" s="586" t="s">
        <v>749</v>
      </c>
      <c r="BN129" s="586"/>
      <c r="BO129" s="57"/>
      <c r="BP129" s="588" t="str">
        <f>IF(HOME!$G$9&gt;0,HOME!$G$9,"")</f>
        <v/>
      </c>
      <c r="BQ129" s="588"/>
      <c r="BR129" s="586" t="s">
        <v>728</v>
      </c>
      <c r="BS129" s="586"/>
      <c r="BT129" s="602" t="e">
        <f>IF('STUDENT DETAILS'!#REF!&gt;0,'STUDENT DETAILS'!#REF!,"")</f>
        <v>#REF!</v>
      </c>
      <c r="BU129" s="602"/>
      <c r="BV129" s="603"/>
      <c r="BW129" s="590"/>
    </row>
    <row r="130" spans="1:75" ht="17.399999999999999" x14ac:dyDescent="0.3">
      <c r="A130" s="677"/>
      <c r="B130" s="43" t="s">
        <v>752</v>
      </c>
      <c r="C130" s="588" t="str">
        <f>IF('STUDENT DETAILS'!$C$11&gt;0,'STUDENT DETAILS'!$C$11,"")</f>
        <v/>
      </c>
      <c r="D130" s="588"/>
      <c r="E130" s="586" t="s">
        <v>750</v>
      </c>
      <c r="F130" s="586"/>
      <c r="G130" s="58"/>
      <c r="H130" s="604" t="str">
        <f>IF('STUDENT DETAILS'!$E$11&gt;0,'STUDENT DETAILS'!$E$11,"")</f>
        <v/>
      </c>
      <c r="I130" s="604"/>
      <c r="J130" s="586" t="s">
        <v>14</v>
      </c>
      <c r="K130" s="586"/>
      <c r="L130" s="584" t="str">
        <f>IF('STUDENT DETAILS'!$F$11&gt;0,'STUDENT DETAILS'!$F$11,"")</f>
        <v/>
      </c>
      <c r="M130" s="584"/>
      <c r="N130" s="603"/>
      <c r="O130" s="590"/>
      <c r="P130" s="615"/>
      <c r="Q130" s="97" t="s">
        <v>752</v>
      </c>
      <c r="R130" s="588" t="str">
        <f>IF('STUDENT DETAILS'!$C$21&gt;0,'STUDENT DETAILS'!$C$21,"")</f>
        <v/>
      </c>
      <c r="S130" s="588"/>
      <c r="T130" s="586" t="s">
        <v>750</v>
      </c>
      <c r="U130" s="586"/>
      <c r="V130" s="58"/>
      <c r="W130" s="604" t="str">
        <f>IF('STUDENT DETAILS'!$E$21&gt;0,'STUDENT DETAILS'!$E$21,"")</f>
        <v/>
      </c>
      <c r="X130" s="604"/>
      <c r="Y130" s="586" t="s">
        <v>14</v>
      </c>
      <c r="Z130" s="586"/>
      <c r="AA130" s="584" t="str">
        <f>IF('STUDENT DETAILS'!$F$21&gt;0,'STUDENT DETAILS'!$F$21,"")</f>
        <v/>
      </c>
      <c r="AB130" s="584"/>
      <c r="AC130" s="603"/>
      <c r="AD130" s="590"/>
      <c r="AE130" s="615"/>
      <c r="AF130" s="97" t="s">
        <v>752</v>
      </c>
      <c r="AG130" s="588" t="str">
        <f>IF('STUDENT DETAILS'!$C$31&gt;0,'STUDENT DETAILS'!$C$31,"")</f>
        <v/>
      </c>
      <c r="AH130" s="588"/>
      <c r="AI130" s="586" t="s">
        <v>750</v>
      </c>
      <c r="AJ130" s="586"/>
      <c r="AK130" s="58"/>
      <c r="AL130" s="604" t="str">
        <f>IF('STUDENT DETAILS'!$E$31&gt;0,'STUDENT DETAILS'!$E$31,"")</f>
        <v/>
      </c>
      <c r="AM130" s="604"/>
      <c r="AN130" s="586" t="s">
        <v>14</v>
      </c>
      <c r="AO130" s="586"/>
      <c r="AP130" s="584" t="str">
        <f>IF('STUDENT DETAILS'!$F$31&gt;0,'STUDENT DETAILS'!$F$31,"")</f>
        <v/>
      </c>
      <c r="AQ130" s="584"/>
      <c r="AR130" s="603"/>
      <c r="AS130" s="590"/>
      <c r="AT130" s="677"/>
      <c r="AU130" s="43" t="s">
        <v>752</v>
      </c>
      <c r="AV130" s="588" t="str">
        <f>IF('STUDENT DETAILS'!$C$41&gt;0,'STUDENT DETAILS'!$C$41,"")</f>
        <v/>
      </c>
      <c r="AW130" s="588"/>
      <c r="AX130" s="586" t="s">
        <v>750</v>
      </c>
      <c r="AY130" s="586"/>
      <c r="AZ130" s="58"/>
      <c r="BA130" s="604" t="str">
        <f>IF('STUDENT DETAILS'!$E$41&gt;0,'STUDENT DETAILS'!$E$41,"")</f>
        <v/>
      </c>
      <c r="BB130" s="604"/>
      <c r="BC130" s="586" t="s">
        <v>14</v>
      </c>
      <c r="BD130" s="586"/>
      <c r="BE130" s="584" t="str">
        <f>IF('STUDENT DETAILS'!$F$41&gt;0,'STUDENT DETAILS'!$F$41,"")</f>
        <v/>
      </c>
      <c r="BF130" s="584"/>
      <c r="BG130" s="603"/>
      <c r="BH130" s="679"/>
      <c r="BI130" s="622"/>
      <c r="BJ130" s="43" t="s">
        <v>752</v>
      </c>
      <c r="BK130" s="588" t="e">
        <f>IF('STUDENT DETAILS'!#REF!&gt;0,'STUDENT DETAILS'!#REF!,"")</f>
        <v>#REF!</v>
      </c>
      <c r="BL130" s="588"/>
      <c r="BM130" s="586" t="s">
        <v>750</v>
      </c>
      <c r="BN130" s="586"/>
      <c r="BO130" s="58"/>
      <c r="BP130" s="604" t="e">
        <f>IF('STUDENT DETAILS'!#REF!&gt;0,'STUDENT DETAILS'!#REF!,"")</f>
        <v>#REF!</v>
      </c>
      <c r="BQ130" s="604"/>
      <c r="BR130" s="586" t="s">
        <v>14</v>
      </c>
      <c r="BS130" s="586"/>
      <c r="BT130" s="584" t="e">
        <f>IF('STUDENT DETAILS'!#REF!&gt;0,'STUDENT DETAILS'!#REF!,"")</f>
        <v>#REF!</v>
      </c>
      <c r="BU130" s="584"/>
      <c r="BV130" s="603"/>
      <c r="BW130" s="590"/>
    </row>
    <row r="131" spans="1:75" ht="17.399999999999999" x14ac:dyDescent="0.3">
      <c r="A131" s="677"/>
      <c r="B131" s="43" t="s">
        <v>753</v>
      </c>
      <c r="C131" s="585" t="str">
        <f>IF('STUDENT DETAILS'!$K$11&gt;0,'STUDENT DETAILS'!$K$11,"")</f>
        <v/>
      </c>
      <c r="D131" s="585"/>
      <c r="E131" s="586" t="s">
        <v>751</v>
      </c>
      <c r="F131" s="586"/>
      <c r="G131" s="58"/>
      <c r="H131" s="587" t="str">
        <f>IF('STUDENT DETAILS'!$M$11&gt;0,'STUDENT DETAILS'!$M$11,"")</f>
        <v/>
      </c>
      <c r="I131" s="587"/>
      <c r="J131" s="586" t="s">
        <v>704</v>
      </c>
      <c r="K131" s="586"/>
      <c r="L131" s="588" t="str">
        <f>IF('STUDENT DETAILS'!$J$11&gt;0,'STUDENT DETAILS'!$J$11,"")</f>
        <v/>
      </c>
      <c r="M131" s="588"/>
      <c r="N131" s="603"/>
      <c r="O131" s="590"/>
      <c r="P131" s="615"/>
      <c r="Q131" s="97" t="s">
        <v>753</v>
      </c>
      <c r="R131" s="585" t="str">
        <f>IF('STUDENT DETAILS'!$K$21&gt;0,'STUDENT DETAILS'!$K$21,"")</f>
        <v/>
      </c>
      <c r="S131" s="585"/>
      <c r="T131" s="586" t="s">
        <v>751</v>
      </c>
      <c r="U131" s="586"/>
      <c r="V131" s="58"/>
      <c r="W131" s="587" t="str">
        <f>IF('STUDENT DETAILS'!$M$21&gt;0,'STUDENT DETAILS'!$M$21,"")</f>
        <v/>
      </c>
      <c r="X131" s="587"/>
      <c r="Y131" s="586" t="s">
        <v>704</v>
      </c>
      <c r="Z131" s="586"/>
      <c r="AA131" s="588" t="str">
        <f>IF('STUDENT DETAILS'!$J$21&gt;0,'STUDENT DETAILS'!$J$21,"")</f>
        <v/>
      </c>
      <c r="AB131" s="588"/>
      <c r="AC131" s="603"/>
      <c r="AD131" s="590"/>
      <c r="AE131" s="615"/>
      <c r="AF131" s="97" t="s">
        <v>753</v>
      </c>
      <c r="AG131" s="585" t="str">
        <f>IF('STUDENT DETAILS'!$K$31&gt;0,'STUDENT DETAILS'!$K$31,"")</f>
        <v/>
      </c>
      <c r="AH131" s="585"/>
      <c r="AI131" s="586" t="s">
        <v>751</v>
      </c>
      <c r="AJ131" s="586"/>
      <c r="AK131" s="58"/>
      <c r="AL131" s="587" t="str">
        <f>IF('STUDENT DETAILS'!$M$31&gt;0,'STUDENT DETAILS'!$M$31,"")</f>
        <v/>
      </c>
      <c r="AM131" s="587"/>
      <c r="AN131" s="586" t="s">
        <v>704</v>
      </c>
      <c r="AO131" s="586"/>
      <c r="AP131" s="588" t="str">
        <f>IF('STUDENT DETAILS'!$J$31&gt;0,'STUDENT DETAILS'!$J$31,"")</f>
        <v/>
      </c>
      <c r="AQ131" s="588"/>
      <c r="AR131" s="603"/>
      <c r="AS131" s="590"/>
      <c r="AT131" s="677"/>
      <c r="AU131" s="43" t="s">
        <v>753</v>
      </c>
      <c r="AV131" s="585" t="str">
        <f>IF('STUDENT DETAILS'!$K$41&gt;0,'STUDENT DETAILS'!$K$41,"")</f>
        <v/>
      </c>
      <c r="AW131" s="585"/>
      <c r="AX131" s="586" t="s">
        <v>751</v>
      </c>
      <c r="AY131" s="586"/>
      <c r="AZ131" s="58"/>
      <c r="BA131" s="587" t="str">
        <f>IF('STUDENT DETAILS'!$M$41&gt;0,'STUDENT DETAILS'!$M$41,"")</f>
        <v/>
      </c>
      <c r="BB131" s="587"/>
      <c r="BC131" s="586" t="s">
        <v>704</v>
      </c>
      <c r="BD131" s="586"/>
      <c r="BE131" s="588" t="str">
        <f>IF('STUDENT DETAILS'!$J$41&gt;0,'STUDENT DETAILS'!$J$41,"")</f>
        <v/>
      </c>
      <c r="BF131" s="588"/>
      <c r="BG131" s="603"/>
      <c r="BH131" s="679"/>
      <c r="BI131" s="622"/>
      <c r="BJ131" s="43" t="s">
        <v>753</v>
      </c>
      <c r="BK131" s="585" t="e">
        <f>IF('STUDENT DETAILS'!#REF!&gt;0,'STUDENT DETAILS'!#REF!,"")</f>
        <v>#REF!</v>
      </c>
      <c r="BL131" s="585"/>
      <c r="BM131" s="586" t="s">
        <v>751</v>
      </c>
      <c r="BN131" s="586"/>
      <c r="BO131" s="58"/>
      <c r="BP131" s="587" t="e">
        <f>IF('STUDENT DETAILS'!#REF!&gt;0,'STUDENT DETAILS'!#REF!,"")</f>
        <v>#REF!</v>
      </c>
      <c r="BQ131" s="587"/>
      <c r="BR131" s="586" t="s">
        <v>704</v>
      </c>
      <c r="BS131" s="586"/>
      <c r="BT131" s="588" t="e">
        <f>IF('STUDENT DETAILS'!#REF!&gt;0,'STUDENT DETAILS'!#REF!,"")</f>
        <v>#REF!</v>
      </c>
      <c r="BU131" s="588"/>
      <c r="BV131" s="603"/>
      <c r="BW131" s="590"/>
    </row>
    <row r="132" spans="1:75" ht="16.2" thickBot="1" x14ac:dyDescent="0.35">
      <c r="A132" s="677"/>
      <c r="B132" s="635"/>
      <c r="C132" s="636"/>
      <c r="D132" s="636"/>
      <c r="E132" s="636"/>
      <c r="F132" s="636"/>
      <c r="G132" s="636"/>
      <c r="H132" s="636"/>
      <c r="I132" s="636"/>
      <c r="J132" s="636"/>
      <c r="K132" s="636"/>
      <c r="L132" s="636"/>
      <c r="M132" s="636"/>
      <c r="N132" s="637"/>
      <c r="O132" s="590"/>
      <c r="P132" s="615"/>
      <c r="Q132" s="635"/>
      <c r="R132" s="636"/>
      <c r="S132" s="636"/>
      <c r="T132" s="636"/>
      <c r="U132" s="636"/>
      <c r="V132" s="636"/>
      <c r="W132" s="636"/>
      <c r="X132" s="636"/>
      <c r="Y132" s="636"/>
      <c r="Z132" s="636"/>
      <c r="AA132" s="636"/>
      <c r="AB132" s="636"/>
      <c r="AC132" s="637"/>
      <c r="AD132" s="590"/>
      <c r="AE132" s="615"/>
      <c r="AF132" s="635"/>
      <c r="AG132" s="636"/>
      <c r="AH132" s="636"/>
      <c r="AI132" s="636"/>
      <c r="AJ132" s="636"/>
      <c r="AK132" s="636"/>
      <c r="AL132" s="636"/>
      <c r="AM132" s="636"/>
      <c r="AN132" s="636"/>
      <c r="AO132" s="636"/>
      <c r="AP132" s="636"/>
      <c r="AQ132" s="636"/>
      <c r="AR132" s="637"/>
      <c r="AS132" s="590"/>
      <c r="AT132" s="677"/>
      <c r="AU132" s="635"/>
      <c r="AV132" s="636"/>
      <c r="AW132" s="636"/>
      <c r="AX132" s="636"/>
      <c r="AY132" s="636"/>
      <c r="AZ132" s="636"/>
      <c r="BA132" s="636"/>
      <c r="BB132" s="636"/>
      <c r="BC132" s="636"/>
      <c r="BD132" s="636"/>
      <c r="BE132" s="636"/>
      <c r="BF132" s="636"/>
      <c r="BG132" s="637"/>
      <c r="BH132" s="679"/>
      <c r="BI132" s="622"/>
      <c r="BJ132" s="635"/>
      <c r="BK132" s="636"/>
      <c r="BL132" s="636"/>
      <c r="BM132" s="636"/>
      <c r="BN132" s="636"/>
      <c r="BO132" s="636"/>
      <c r="BP132" s="636"/>
      <c r="BQ132" s="636"/>
      <c r="BR132" s="636"/>
      <c r="BS132" s="636"/>
      <c r="BT132" s="636"/>
      <c r="BU132" s="636"/>
      <c r="BV132" s="637"/>
      <c r="BW132" s="590"/>
    </row>
    <row r="133" spans="1:75" ht="18.600000000000001" thickTop="1" thickBot="1" x14ac:dyDescent="0.35">
      <c r="A133" s="677"/>
      <c r="B133" s="41" t="s">
        <v>18</v>
      </c>
      <c r="C133" s="632" t="s">
        <v>20</v>
      </c>
      <c r="D133" s="633"/>
      <c r="E133" s="633"/>
      <c r="F133" s="633"/>
      <c r="G133" s="633"/>
      <c r="H133" s="634"/>
      <c r="I133" s="632" t="s">
        <v>21</v>
      </c>
      <c r="J133" s="633"/>
      <c r="K133" s="633"/>
      <c r="L133" s="633"/>
      <c r="M133" s="633"/>
      <c r="N133" s="634"/>
      <c r="O133" s="590"/>
      <c r="P133" s="615"/>
      <c r="Q133" s="41" t="s">
        <v>18</v>
      </c>
      <c r="R133" s="632" t="s">
        <v>20</v>
      </c>
      <c r="S133" s="633"/>
      <c r="T133" s="633"/>
      <c r="U133" s="633"/>
      <c r="V133" s="633"/>
      <c r="W133" s="634"/>
      <c r="X133" s="632" t="s">
        <v>21</v>
      </c>
      <c r="Y133" s="633"/>
      <c r="Z133" s="633"/>
      <c r="AA133" s="633"/>
      <c r="AB133" s="633"/>
      <c r="AC133" s="634"/>
      <c r="AD133" s="590"/>
      <c r="AE133" s="615"/>
      <c r="AF133" s="41" t="s">
        <v>18</v>
      </c>
      <c r="AG133" s="632" t="s">
        <v>20</v>
      </c>
      <c r="AH133" s="633"/>
      <c r="AI133" s="633"/>
      <c r="AJ133" s="633"/>
      <c r="AK133" s="633"/>
      <c r="AL133" s="634"/>
      <c r="AM133" s="632" t="s">
        <v>21</v>
      </c>
      <c r="AN133" s="633"/>
      <c r="AO133" s="633"/>
      <c r="AP133" s="633"/>
      <c r="AQ133" s="633"/>
      <c r="AR133" s="634"/>
      <c r="AS133" s="590"/>
      <c r="AT133" s="677"/>
      <c r="AU133" s="41" t="s">
        <v>18</v>
      </c>
      <c r="AV133" s="632" t="s">
        <v>20</v>
      </c>
      <c r="AW133" s="633"/>
      <c r="AX133" s="633"/>
      <c r="AY133" s="633"/>
      <c r="AZ133" s="633"/>
      <c r="BA133" s="634"/>
      <c r="BB133" s="632" t="s">
        <v>21</v>
      </c>
      <c r="BC133" s="633"/>
      <c r="BD133" s="633"/>
      <c r="BE133" s="633"/>
      <c r="BF133" s="633"/>
      <c r="BG133" s="634"/>
      <c r="BH133" s="679"/>
      <c r="BI133" s="622"/>
      <c r="BJ133" s="51" t="s">
        <v>18</v>
      </c>
      <c r="BK133" s="632" t="s">
        <v>20</v>
      </c>
      <c r="BL133" s="633"/>
      <c r="BM133" s="633"/>
      <c r="BN133" s="633"/>
      <c r="BO133" s="633"/>
      <c r="BP133" s="634"/>
      <c r="BQ133" s="632" t="s">
        <v>21</v>
      </c>
      <c r="BR133" s="633"/>
      <c r="BS133" s="633"/>
      <c r="BT133" s="633"/>
      <c r="BU133" s="633"/>
      <c r="BV133" s="634"/>
      <c r="BW133" s="590"/>
    </row>
    <row r="134" spans="1:75" ht="106.2" x14ac:dyDescent="0.25">
      <c r="A134" s="677"/>
      <c r="B134" s="40" t="s">
        <v>15</v>
      </c>
      <c r="C134" s="40" t="s">
        <v>16</v>
      </c>
      <c r="D134" s="40" t="s">
        <v>729</v>
      </c>
      <c r="E134" s="40" t="s">
        <v>730</v>
      </c>
      <c r="F134" s="40" t="s">
        <v>731</v>
      </c>
      <c r="G134" s="40" t="s">
        <v>732</v>
      </c>
      <c r="H134" s="40" t="s">
        <v>17</v>
      </c>
      <c r="I134" s="40" t="s">
        <v>733</v>
      </c>
      <c r="J134" s="40" t="s">
        <v>734</v>
      </c>
      <c r="K134" s="40" t="s">
        <v>730</v>
      </c>
      <c r="L134" s="40" t="s">
        <v>741</v>
      </c>
      <c r="M134" s="40" t="s">
        <v>732</v>
      </c>
      <c r="N134" s="40" t="s">
        <v>17</v>
      </c>
      <c r="O134" s="590"/>
      <c r="P134" s="615"/>
      <c r="Q134" s="40" t="s">
        <v>15</v>
      </c>
      <c r="R134" s="40" t="s">
        <v>16</v>
      </c>
      <c r="S134" s="40" t="s">
        <v>729</v>
      </c>
      <c r="T134" s="40" t="s">
        <v>730</v>
      </c>
      <c r="U134" s="40" t="s">
        <v>731</v>
      </c>
      <c r="V134" s="40" t="s">
        <v>732</v>
      </c>
      <c r="W134" s="40" t="s">
        <v>17</v>
      </c>
      <c r="X134" s="40" t="s">
        <v>733</v>
      </c>
      <c r="Y134" s="40" t="s">
        <v>734</v>
      </c>
      <c r="Z134" s="40" t="s">
        <v>730</v>
      </c>
      <c r="AA134" s="40" t="s">
        <v>741</v>
      </c>
      <c r="AB134" s="40" t="s">
        <v>732</v>
      </c>
      <c r="AC134" s="40" t="s">
        <v>17</v>
      </c>
      <c r="AD134" s="590"/>
      <c r="AE134" s="615"/>
      <c r="AF134" s="40" t="s">
        <v>15</v>
      </c>
      <c r="AG134" s="40" t="s">
        <v>16</v>
      </c>
      <c r="AH134" s="40" t="s">
        <v>729</v>
      </c>
      <c r="AI134" s="40" t="s">
        <v>730</v>
      </c>
      <c r="AJ134" s="40" t="s">
        <v>731</v>
      </c>
      <c r="AK134" s="40" t="s">
        <v>732</v>
      </c>
      <c r="AL134" s="40" t="s">
        <v>17</v>
      </c>
      <c r="AM134" s="40" t="s">
        <v>733</v>
      </c>
      <c r="AN134" s="40" t="s">
        <v>734</v>
      </c>
      <c r="AO134" s="40" t="s">
        <v>730</v>
      </c>
      <c r="AP134" s="40" t="s">
        <v>741</v>
      </c>
      <c r="AQ134" s="40" t="s">
        <v>732</v>
      </c>
      <c r="AR134" s="40" t="s">
        <v>17</v>
      </c>
      <c r="AS134" s="590"/>
      <c r="AT134" s="677"/>
      <c r="AU134" s="40" t="s">
        <v>15</v>
      </c>
      <c r="AV134" s="40" t="s">
        <v>16</v>
      </c>
      <c r="AW134" s="40" t="s">
        <v>729</v>
      </c>
      <c r="AX134" s="40" t="s">
        <v>730</v>
      </c>
      <c r="AY134" s="40" t="s">
        <v>731</v>
      </c>
      <c r="AZ134" s="40" t="s">
        <v>732</v>
      </c>
      <c r="BA134" s="40" t="s">
        <v>17</v>
      </c>
      <c r="BB134" s="40" t="s">
        <v>733</v>
      </c>
      <c r="BC134" s="40" t="s">
        <v>734</v>
      </c>
      <c r="BD134" s="40" t="s">
        <v>730</v>
      </c>
      <c r="BE134" s="40" t="s">
        <v>741</v>
      </c>
      <c r="BF134" s="40" t="s">
        <v>732</v>
      </c>
      <c r="BG134" s="54" t="s">
        <v>17</v>
      </c>
      <c r="BH134" s="679"/>
      <c r="BI134" s="622"/>
      <c r="BJ134" s="52" t="s">
        <v>15</v>
      </c>
      <c r="BK134" s="40" t="s">
        <v>16</v>
      </c>
      <c r="BL134" s="40" t="s">
        <v>729</v>
      </c>
      <c r="BM134" s="40" t="s">
        <v>730</v>
      </c>
      <c r="BN134" s="40" t="s">
        <v>731</v>
      </c>
      <c r="BO134" s="40" t="s">
        <v>732</v>
      </c>
      <c r="BP134" s="40" t="s">
        <v>17</v>
      </c>
      <c r="BQ134" s="40" t="s">
        <v>733</v>
      </c>
      <c r="BR134" s="40" t="s">
        <v>734</v>
      </c>
      <c r="BS134" s="40" t="s">
        <v>730</v>
      </c>
      <c r="BT134" s="40" t="s">
        <v>741</v>
      </c>
      <c r="BU134" s="40" t="s">
        <v>732</v>
      </c>
      <c r="BV134" s="40" t="s">
        <v>17</v>
      </c>
      <c r="BW134" s="590"/>
    </row>
    <row r="135" spans="1:75" ht="15.6" x14ac:dyDescent="0.3">
      <c r="A135" s="677"/>
      <c r="B135" s="59" t="str">
        <f>HOME!$B$15</f>
        <v>ENGLISH</v>
      </c>
      <c r="C135" s="60" t="str">
        <f>'Overall Result'!$D$8</f>
        <v/>
      </c>
      <c r="D135" s="60">
        <f>'Overall Result'!$P$8</f>
        <v>3.3333333333333335</v>
      </c>
      <c r="E135" s="60">
        <f>'Overall Result'!$V$8</f>
        <v>5</v>
      </c>
      <c r="F135" s="60">
        <f>'Overall Result'!$AB$8</f>
        <v>0</v>
      </c>
      <c r="G135" s="60">
        <f>'Overall Result'!$AH$8</f>
        <v>13.333333333333334</v>
      </c>
      <c r="H135" s="60" t="str">
        <f>'Overall Result'!$AP$8</f>
        <v>E</v>
      </c>
      <c r="I135" s="60" t="e">
        <f>#REF!</f>
        <v>#REF!</v>
      </c>
      <c r="J135" s="60" t="e">
        <f>#REF!</f>
        <v>#REF!</v>
      </c>
      <c r="K135" s="60" t="e">
        <f>#REF!</f>
        <v>#REF!</v>
      </c>
      <c r="L135" s="60" t="e">
        <f>#REF!</f>
        <v>#REF!</v>
      </c>
      <c r="M135" s="60" t="e">
        <f>#REF!</f>
        <v>#REF!</v>
      </c>
      <c r="N135" s="94" t="e">
        <f>#REF!</f>
        <v>#REF!</v>
      </c>
      <c r="O135" s="590"/>
      <c r="P135" s="615"/>
      <c r="Q135" s="59" t="str">
        <f>HOME!$B$15</f>
        <v>ENGLISH</v>
      </c>
      <c r="R135" s="94" t="str">
        <f>'Overall Result'!$D$18</f>
        <v/>
      </c>
      <c r="S135" s="94">
        <f>'Overall Result'!$P$18</f>
        <v>3.3333333333333335</v>
      </c>
      <c r="T135" s="94">
        <f>'Overall Result'!$V$18</f>
        <v>5</v>
      </c>
      <c r="U135" s="94">
        <f>'Overall Result'!$AB$18</f>
        <v>0</v>
      </c>
      <c r="V135" s="94">
        <f>'Overall Result'!$AH$18</f>
        <v>13.333333333333334</v>
      </c>
      <c r="W135" s="94" t="str">
        <f>'Overall Result'!$AP$18</f>
        <v>E</v>
      </c>
      <c r="X135" s="94" t="e">
        <f>#REF!</f>
        <v>#REF!</v>
      </c>
      <c r="Y135" s="94" t="e">
        <f>#REF!</f>
        <v>#REF!</v>
      </c>
      <c r="Z135" s="94" t="e">
        <f>#REF!</f>
        <v>#REF!</v>
      </c>
      <c r="AA135" s="94" t="e">
        <f>#REF!</f>
        <v>#REF!</v>
      </c>
      <c r="AB135" s="94" t="e">
        <f>#REF!</f>
        <v>#REF!</v>
      </c>
      <c r="AC135" s="94" t="e">
        <f>#REF!</f>
        <v>#REF!</v>
      </c>
      <c r="AD135" s="590"/>
      <c r="AE135" s="615"/>
      <c r="AF135" s="59" t="str">
        <f>HOME!$B$15</f>
        <v>ENGLISH</v>
      </c>
      <c r="AG135" s="94" t="str">
        <f>'Overall Result'!$D$28</f>
        <v/>
      </c>
      <c r="AH135" s="94">
        <f>'Overall Result'!$P$28</f>
        <v>3.3333333333333335</v>
      </c>
      <c r="AI135" s="94">
        <f>'Overall Result'!$V$28</f>
        <v>5</v>
      </c>
      <c r="AJ135" s="94">
        <f>'Overall Result'!$AB$28</f>
        <v>0</v>
      </c>
      <c r="AK135" s="94">
        <f>'Overall Result'!$AH$28</f>
        <v>13.333333333333334</v>
      </c>
      <c r="AL135" s="94" t="str">
        <f>'Overall Result'!$AP$28</f>
        <v>E</v>
      </c>
      <c r="AM135" s="94" t="e">
        <f>#REF!</f>
        <v>#REF!</v>
      </c>
      <c r="AN135" s="94" t="e">
        <f>#REF!</f>
        <v>#REF!</v>
      </c>
      <c r="AO135" s="94" t="e">
        <f>#REF!</f>
        <v>#REF!</v>
      </c>
      <c r="AP135" s="94" t="e">
        <f>#REF!</f>
        <v>#REF!</v>
      </c>
      <c r="AQ135" s="94" t="e">
        <f>#REF!</f>
        <v>#REF!</v>
      </c>
      <c r="AR135" s="94" t="e">
        <f>#REF!</f>
        <v>#REF!</v>
      </c>
      <c r="AS135" s="590"/>
      <c r="AT135" s="677"/>
      <c r="AU135" s="59" t="str">
        <f>HOME!$B$15</f>
        <v>ENGLISH</v>
      </c>
      <c r="AV135" s="60" t="str">
        <f>'Overall Result'!$D$38</f>
        <v/>
      </c>
      <c r="AW135" s="60">
        <f>'Overall Result'!$P$38</f>
        <v>3.3333333333333335</v>
      </c>
      <c r="AX135" s="60">
        <f>'Overall Result'!$V$38</f>
        <v>5</v>
      </c>
      <c r="AY135" s="60">
        <f>'Overall Result'!$AB$38</f>
        <v>0</v>
      </c>
      <c r="AZ135" s="60">
        <f>'Overall Result'!$AH$38</f>
        <v>13.333333333333334</v>
      </c>
      <c r="BA135" s="60" t="str">
        <f>'Overall Result'!$AP$38</f>
        <v>E</v>
      </c>
      <c r="BB135" s="60" t="e">
        <f>#REF!</f>
        <v>#REF!</v>
      </c>
      <c r="BC135" s="60" t="e">
        <f>#REF!</f>
        <v>#REF!</v>
      </c>
      <c r="BD135" s="60" t="e">
        <f>#REF!</f>
        <v>#REF!</v>
      </c>
      <c r="BE135" s="60" t="e">
        <f>#REF!</f>
        <v>#REF!</v>
      </c>
      <c r="BF135" s="60" t="e">
        <f>#REF!</f>
        <v>#REF!</v>
      </c>
      <c r="BG135" s="95" t="e">
        <f>#REF!</f>
        <v>#REF!</v>
      </c>
      <c r="BH135" s="679"/>
      <c r="BI135" s="622"/>
      <c r="BJ135" s="62" t="str">
        <f>HOME!$B$15</f>
        <v>ENGLISH</v>
      </c>
      <c r="BK135" s="60" t="e">
        <f>'Overall Result'!#REF!</f>
        <v>#REF!</v>
      </c>
      <c r="BL135" s="60" t="e">
        <f>'Overall Result'!#REF!</f>
        <v>#REF!</v>
      </c>
      <c r="BM135" s="60" t="e">
        <f>'Overall Result'!#REF!</f>
        <v>#REF!</v>
      </c>
      <c r="BN135" s="60" t="e">
        <f>'Overall Result'!#REF!</f>
        <v>#REF!</v>
      </c>
      <c r="BO135" s="60" t="e">
        <f>'Overall Result'!#REF!</f>
        <v>#REF!</v>
      </c>
      <c r="BP135" s="60" t="e">
        <f>'Overall Result'!#REF!</f>
        <v>#REF!</v>
      </c>
      <c r="BQ135" s="60" t="e">
        <f>#REF!</f>
        <v>#REF!</v>
      </c>
      <c r="BR135" s="60" t="e">
        <f>#REF!</f>
        <v>#REF!</v>
      </c>
      <c r="BS135" s="60" t="e">
        <f>#REF!</f>
        <v>#REF!</v>
      </c>
      <c r="BT135" s="60" t="e">
        <f>#REF!</f>
        <v>#REF!</v>
      </c>
      <c r="BU135" s="60" t="e">
        <f>#REF!</f>
        <v>#REF!</v>
      </c>
      <c r="BV135" s="94" t="e">
        <f>#REF!</f>
        <v>#REF!</v>
      </c>
      <c r="BW135" s="590"/>
    </row>
    <row r="136" spans="1:75" ht="15.6" x14ac:dyDescent="0.3">
      <c r="A136" s="677"/>
      <c r="B136" s="59" t="str">
        <f>HOME!$B$16</f>
        <v>HINDI</v>
      </c>
      <c r="C136" s="60" t="str">
        <f>'Overall Result'!$E$8</f>
        <v/>
      </c>
      <c r="D136" s="60">
        <f>'Overall Result'!$Q$8</f>
        <v>3.3333333333333335</v>
      </c>
      <c r="E136" s="60">
        <f>'Overall Result'!$W$8</f>
        <v>5</v>
      </c>
      <c r="F136" s="60">
        <f>'Overall Result'!$AC$8</f>
        <v>0</v>
      </c>
      <c r="G136" s="60">
        <f>'Overall Result'!$AI$8</f>
        <v>13.333333333333334</v>
      </c>
      <c r="H136" s="60" t="str">
        <f>'Overall Result'!$AQ$8</f>
        <v>E</v>
      </c>
      <c r="I136" s="60" t="e">
        <f>#REF!</f>
        <v>#REF!</v>
      </c>
      <c r="J136" s="60" t="e">
        <f>#REF!</f>
        <v>#REF!</v>
      </c>
      <c r="K136" s="60" t="e">
        <f>#REF!</f>
        <v>#REF!</v>
      </c>
      <c r="L136" s="60" t="e">
        <f>#REF!</f>
        <v>#REF!</v>
      </c>
      <c r="M136" s="60" t="e">
        <f>#REF!</f>
        <v>#REF!</v>
      </c>
      <c r="N136" s="94" t="e">
        <f>#REF!</f>
        <v>#REF!</v>
      </c>
      <c r="O136" s="590"/>
      <c r="P136" s="615"/>
      <c r="Q136" s="59" t="str">
        <f>HOME!$B$16</f>
        <v>HINDI</v>
      </c>
      <c r="R136" s="94" t="str">
        <f>'Overall Result'!$E$18</f>
        <v/>
      </c>
      <c r="S136" s="94">
        <f>'Overall Result'!$Q$18</f>
        <v>3.3333333333333335</v>
      </c>
      <c r="T136" s="94">
        <f>'Overall Result'!$W$18</f>
        <v>5</v>
      </c>
      <c r="U136" s="94">
        <f>'Overall Result'!$AC$18</f>
        <v>0</v>
      </c>
      <c r="V136" s="94">
        <f>'Overall Result'!$AI$18</f>
        <v>13.333333333333334</v>
      </c>
      <c r="W136" s="94" t="str">
        <f>'Overall Result'!$AQ$18</f>
        <v>E</v>
      </c>
      <c r="X136" s="94" t="e">
        <f>#REF!</f>
        <v>#REF!</v>
      </c>
      <c r="Y136" s="94" t="e">
        <f>#REF!</f>
        <v>#REF!</v>
      </c>
      <c r="Z136" s="94" t="e">
        <f>#REF!</f>
        <v>#REF!</v>
      </c>
      <c r="AA136" s="94" t="e">
        <f>#REF!</f>
        <v>#REF!</v>
      </c>
      <c r="AB136" s="94" t="e">
        <f>#REF!</f>
        <v>#REF!</v>
      </c>
      <c r="AC136" s="94" t="e">
        <f>#REF!</f>
        <v>#REF!</v>
      </c>
      <c r="AD136" s="590"/>
      <c r="AE136" s="615"/>
      <c r="AF136" s="59" t="str">
        <f>HOME!$B$16</f>
        <v>HINDI</v>
      </c>
      <c r="AG136" s="94" t="str">
        <f>'Overall Result'!$E$28</f>
        <v/>
      </c>
      <c r="AH136" s="94">
        <f>'Overall Result'!$Q$28</f>
        <v>3.3333333333333335</v>
      </c>
      <c r="AI136" s="94">
        <f>'Overall Result'!$W$28</f>
        <v>5</v>
      </c>
      <c r="AJ136" s="94">
        <f>'Overall Result'!$AC$28</f>
        <v>0</v>
      </c>
      <c r="AK136" s="94">
        <f>'Overall Result'!$AI$28</f>
        <v>13.333333333333334</v>
      </c>
      <c r="AL136" s="94" t="str">
        <f>'Overall Result'!$AQ$28</f>
        <v>E</v>
      </c>
      <c r="AM136" s="94" t="e">
        <f>#REF!</f>
        <v>#REF!</v>
      </c>
      <c r="AN136" s="94" t="e">
        <f>#REF!</f>
        <v>#REF!</v>
      </c>
      <c r="AO136" s="94" t="e">
        <f>#REF!</f>
        <v>#REF!</v>
      </c>
      <c r="AP136" s="94" t="e">
        <f>#REF!</f>
        <v>#REF!</v>
      </c>
      <c r="AQ136" s="94" t="e">
        <f>#REF!</f>
        <v>#REF!</v>
      </c>
      <c r="AR136" s="94" t="e">
        <f>#REF!</f>
        <v>#REF!</v>
      </c>
      <c r="AS136" s="590"/>
      <c r="AT136" s="677"/>
      <c r="AU136" s="59" t="str">
        <f>HOME!$B$16</f>
        <v>HINDI</v>
      </c>
      <c r="AV136" s="93" t="str">
        <f>'Overall Result'!$E$38</f>
        <v/>
      </c>
      <c r="AW136" s="60">
        <f>'Overall Result'!$Q$38</f>
        <v>3.3333333333333335</v>
      </c>
      <c r="AX136" s="60">
        <f>'Overall Result'!$W$38</f>
        <v>5</v>
      </c>
      <c r="AY136" s="60">
        <f>'Overall Result'!$AC$38</f>
        <v>0</v>
      </c>
      <c r="AZ136" s="60">
        <f>'Overall Result'!$AI$38</f>
        <v>13.333333333333334</v>
      </c>
      <c r="BA136" s="60" t="str">
        <f>'Overall Result'!$AQ$38</f>
        <v>E</v>
      </c>
      <c r="BB136" s="60" t="e">
        <f>#REF!</f>
        <v>#REF!</v>
      </c>
      <c r="BC136" s="60" t="e">
        <f>#REF!</f>
        <v>#REF!</v>
      </c>
      <c r="BD136" s="60" t="e">
        <f>#REF!</f>
        <v>#REF!</v>
      </c>
      <c r="BE136" s="60" t="e">
        <f>#REF!</f>
        <v>#REF!</v>
      </c>
      <c r="BF136" s="60" t="e">
        <f>#REF!</f>
        <v>#REF!</v>
      </c>
      <c r="BG136" s="95" t="e">
        <f>#REF!</f>
        <v>#REF!</v>
      </c>
      <c r="BH136" s="679"/>
      <c r="BI136" s="622"/>
      <c r="BJ136" s="62" t="str">
        <f>HOME!$B$16</f>
        <v>HINDI</v>
      </c>
      <c r="BK136" s="93" t="e">
        <f>'Overall Result'!#REF!</f>
        <v>#REF!</v>
      </c>
      <c r="BL136" s="60" t="e">
        <f>'Overall Result'!#REF!</f>
        <v>#REF!</v>
      </c>
      <c r="BM136" s="60" t="e">
        <f>'Overall Result'!#REF!</f>
        <v>#REF!</v>
      </c>
      <c r="BN136" s="60" t="e">
        <f>'Overall Result'!#REF!</f>
        <v>#REF!</v>
      </c>
      <c r="BO136" s="60" t="e">
        <f>'Overall Result'!#REF!</f>
        <v>#REF!</v>
      </c>
      <c r="BP136" s="60" t="e">
        <f>'Overall Result'!#REF!</f>
        <v>#REF!</v>
      </c>
      <c r="BQ136" s="60" t="e">
        <f>#REF!</f>
        <v>#REF!</v>
      </c>
      <c r="BR136" s="60" t="e">
        <f>#REF!</f>
        <v>#REF!</v>
      </c>
      <c r="BS136" s="60" t="e">
        <f>#REF!</f>
        <v>#REF!</v>
      </c>
      <c r="BT136" s="60" t="e">
        <f>#REF!</f>
        <v>#REF!</v>
      </c>
      <c r="BU136" s="60" t="e">
        <f>#REF!</f>
        <v>#REF!</v>
      </c>
      <c r="BV136" s="94" t="e">
        <f>#REF!</f>
        <v>#REF!</v>
      </c>
      <c r="BW136" s="590"/>
    </row>
    <row r="137" spans="1:75" ht="15.6" x14ac:dyDescent="0.3">
      <c r="A137" s="677"/>
      <c r="B137" s="59" t="e">
        <f>HOME!#REF!</f>
        <v>#REF!</v>
      </c>
      <c r="C137" s="60" t="str">
        <f>'Overall Result'!$F$8</f>
        <v/>
      </c>
      <c r="D137" s="60">
        <f>'Overall Result'!$R$8</f>
        <v>3.3333333333333335</v>
      </c>
      <c r="E137" s="60">
        <f>'Overall Result'!$X$8</f>
        <v>5</v>
      </c>
      <c r="F137" s="60" t="e">
        <f>'Overall Result'!$AD$8</f>
        <v>#REF!</v>
      </c>
      <c r="G137" s="60" t="e">
        <f>'Overall Result'!$AJ$8</f>
        <v>#REF!</v>
      </c>
      <c r="H137" s="60" t="e">
        <f>'Overall Result'!$AR$8</f>
        <v>#REF!</v>
      </c>
      <c r="I137" s="60" t="e">
        <f>#REF!</f>
        <v>#REF!</v>
      </c>
      <c r="J137" s="60" t="e">
        <f>#REF!</f>
        <v>#REF!</v>
      </c>
      <c r="K137" s="60" t="e">
        <f>#REF!</f>
        <v>#REF!</v>
      </c>
      <c r="L137" s="60" t="e">
        <f>#REF!</f>
        <v>#REF!</v>
      </c>
      <c r="M137" s="60" t="e">
        <f>#REF!</f>
        <v>#REF!</v>
      </c>
      <c r="N137" s="94" t="e">
        <f>#REF!</f>
        <v>#REF!</v>
      </c>
      <c r="O137" s="590"/>
      <c r="P137" s="615"/>
      <c r="Q137" s="59" t="e">
        <f>HOME!#REF!</f>
        <v>#REF!</v>
      </c>
      <c r="R137" s="94" t="str">
        <f>'Overall Result'!$F$18</f>
        <v/>
      </c>
      <c r="S137" s="94">
        <f>'Overall Result'!$R$18</f>
        <v>3.3333333333333335</v>
      </c>
      <c r="T137" s="94">
        <f>'Overall Result'!$X$18</f>
        <v>5</v>
      </c>
      <c r="U137" s="94" t="e">
        <f>'Overall Result'!$AD$18</f>
        <v>#REF!</v>
      </c>
      <c r="V137" s="94" t="e">
        <f>'Overall Result'!$AJ$18</f>
        <v>#REF!</v>
      </c>
      <c r="W137" s="94" t="e">
        <f>'Overall Result'!$AR$18</f>
        <v>#REF!</v>
      </c>
      <c r="X137" s="94" t="e">
        <f>#REF!</f>
        <v>#REF!</v>
      </c>
      <c r="Y137" s="94" t="e">
        <f>#REF!</f>
        <v>#REF!</v>
      </c>
      <c r="Z137" s="94" t="e">
        <f>#REF!</f>
        <v>#REF!</v>
      </c>
      <c r="AA137" s="94" t="e">
        <f>#REF!</f>
        <v>#REF!</v>
      </c>
      <c r="AB137" s="94" t="e">
        <f>#REF!</f>
        <v>#REF!</v>
      </c>
      <c r="AC137" s="94" t="e">
        <f>#REF!</f>
        <v>#REF!</v>
      </c>
      <c r="AD137" s="590"/>
      <c r="AE137" s="615"/>
      <c r="AF137" s="59" t="e">
        <f>HOME!#REF!</f>
        <v>#REF!</v>
      </c>
      <c r="AG137" s="94" t="str">
        <f>'Overall Result'!$F$28</f>
        <v/>
      </c>
      <c r="AH137" s="94">
        <f>'Overall Result'!$R$28</f>
        <v>3.3333333333333335</v>
      </c>
      <c r="AI137" s="94">
        <f>'Overall Result'!$X$28</f>
        <v>5</v>
      </c>
      <c r="AJ137" s="94" t="e">
        <f>'Overall Result'!$AD$28</f>
        <v>#REF!</v>
      </c>
      <c r="AK137" s="94" t="e">
        <f>'Overall Result'!$AJ$28</f>
        <v>#REF!</v>
      </c>
      <c r="AL137" s="94" t="e">
        <f>'Overall Result'!$AR$28</f>
        <v>#REF!</v>
      </c>
      <c r="AM137" s="94" t="e">
        <f>#REF!</f>
        <v>#REF!</v>
      </c>
      <c r="AN137" s="94" t="e">
        <f>#REF!</f>
        <v>#REF!</v>
      </c>
      <c r="AO137" s="94" t="e">
        <f>#REF!</f>
        <v>#REF!</v>
      </c>
      <c r="AP137" s="94" t="e">
        <f>#REF!</f>
        <v>#REF!</v>
      </c>
      <c r="AQ137" s="94" t="e">
        <f>#REF!</f>
        <v>#REF!</v>
      </c>
      <c r="AR137" s="94" t="e">
        <f>#REF!</f>
        <v>#REF!</v>
      </c>
      <c r="AS137" s="590"/>
      <c r="AT137" s="677"/>
      <c r="AU137" s="59" t="e">
        <f>HOME!#REF!</f>
        <v>#REF!</v>
      </c>
      <c r="AV137" s="60" t="str">
        <f>'Overall Result'!$F$38</f>
        <v/>
      </c>
      <c r="AW137" s="60">
        <f>'Overall Result'!$R$38</f>
        <v>3.3333333333333335</v>
      </c>
      <c r="AX137" s="60">
        <f>'Overall Result'!$X$38</f>
        <v>5</v>
      </c>
      <c r="AY137" s="60" t="e">
        <f>'Overall Result'!$AD$38</f>
        <v>#REF!</v>
      </c>
      <c r="AZ137" s="60" t="e">
        <f>'Overall Result'!$AJ$38</f>
        <v>#REF!</v>
      </c>
      <c r="BA137" s="60" t="e">
        <f>'Overall Result'!$AR$38</f>
        <v>#REF!</v>
      </c>
      <c r="BB137" s="60" t="e">
        <f>#REF!</f>
        <v>#REF!</v>
      </c>
      <c r="BC137" s="60" t="e">
        <f>#REF!</f>
        <v>#REF!</v>
      </c>
      <c r="BD137" s="60" t="e">
        <f>#REF!</f>
        <v>#REF!</v>
      </c>
      <c r="BE137" s="60" t="e">
        <f>#REF!</f>
        <v>#REF!</v>
      </c>
      <c r="BF137" s="60" t="e">
        <f>#REF!</f>
        <v>#REF!</v>
      </c>
      <c r="BG137" s="95" t="e">
        <f>#REF!</f>
        <v>#REF!</v>
      </c>
      <c r="BH137" s="679"/>
      <c r="BI137" s="622"/>
      <c r="BJ137" s="62" t="e">
        <f>HOME!#REF!</f>
        <v>#REF!</v>
      </c>
      <c r="BK137" s="60" t="e">
        <f>'Overall Result'!#REF!</f>
        <v>#REF!</v>
      </c>
      <c r="BL137" s="60" t="e">
        <f>'Overall Result'!#REF!</f>
        <v>#REF!</v>
      </c>
      <c r="BM137" s="60" t="e">
        <f>'Overall Result'!#REF!</f>
        <v>#REF!</v>
      </c>
      <c r="BN137" s="60" t="e">
        <f>'Overall Result'!#REF!</f>
        <v>#REF!</v>
      </c>
      <c r="BO137" s="60" t="e">
        <f>'Overall Result'!#REF!</f>
        <v>#REF!</v>
      </c>
      <c r="BP137" s="60" t="e">
        <f>'Overall Result'!#REF!</f>
        <v>#REF!</v>
      </c>
      <c r="BQ137" s="60" t="e">
        <f>#REF!</f>
        <v>#REF!</v>
      </c>
      <c r="BR137" s="60" t="e">
        <f>#REF!</f>
        <v>#REF!</v>
      </c>
      <c r="BS137" s="60" t="e">
        <f>#REF!</f>
        <v>#REF!</v>
      </c>
      <c r="BT137" s="60" t="e">
        <f>#REF!</f>
        <v>#REF!</v>
      </c>
      <c r="BU137" s="60" t="e">
        <f>#REF!</f>
        <v>#REF!</v>
      </c>
      <c r="BV137" s="94" t="e">
        <f>#REF!</f>
        <v>#REF!</v>
      </c>
      <c r="BW137" s="590"/>
    </row>
    <row r="138" spans="1:75" ht="15.75" customHeight="1" x14ac:dyDescent="0.3">
      <c r="A138" s="677"/>
      <c r="B138" s="59" t="str">
        <f>HOME!$B$17</f>
        <v>MATHS</v>
      </c>
      <c r="C138" s="60" t="str">
        <f>'Overall Result'!$G$8</f>
        <v/>
      </c>
      <c r="D138" s="60">
        <f>'Overall Result'!$S$8</f>
        <v>3.3333333333333335</v>
      </c>
      <c r="E138" s="60">
        <f>'Overall Result'!$Y$8</f>
        <v>5</v>
      </c>
      <c r="F138" s="60">
        <f>'Overall Result'!$AE$8</f>
        <v>0</v>
      </c>
      <c r="G138" s="60">
        <f>'Overall Result'!$AK$8</f>
        <v>13.333333333333334</v>
      </c>
      <c r="H138" s="60" t="str">
        <f>'Overall Result'!$AS$8</f>
        <v>E</v>
      </c>
      <c r="I138" s="60" t="e">
        <f>#REF!</f>
        <v>#REF!</v>
      </c>
      <c r="J138" s="60" t="e">
        <f>#REF!</f>
        <v>#REF!</v>
      </c>
      <c r="K138" s="60" t="e">
        <f>#REF!</f>
        <v>#REF!</v>
      </c>
      <c r="L138" s="60" t="e">
        <f>#REF!</f>
        <v>#REF!</v>
      </c>
      <c r="M138" s="60" t="e">
        <f>#REF!</f>
        <v>#REF!</v>
      </c>
      <c r="N138" s="94" t="e">
        <f>#REF!</f>
        <v>#REF!</v>
      </c>
      <c r="O138" s="590"/>
      <c r="P138" s="615"/>
      <c r="Q138" s="59" t="str">
        <f>HOME!$B$17</f>
        <v>MATHS</v>
      </c>
      <c r="R138" s="94" t="str">
        <f>'Overall Result'!$G18</f>
        <v/>
      </c>
      <c r="S138" s="94">
        <f>'Overall Result'!$S$18</f>
        <v>3.3333333333333335</v>
      </c>
      <c r="T138" s="94">
        <f>'Overall Result'!$Y$18</f>
        <v>5</v>
      </c>
      <c r="U138" s="94">
        <f>'Overall Result'!$AE$18</f>
        <v>0</v>
      </c>
      <c r="V138" s="94">
        <f>'Overall Result'!$AK$18</f>
        <v>13.333333333333334</v>
      </c>
      <c r="W138" s="94" t="str">
        <f>'Overall Result'!$AS$18</f>
        <v>E</v>
      </c>
      <c r="X138" s="94" t="e">
        <f>#REF!</f>
        <v>#REF!</v>
      </c>
      <c r="Y138" s="94" t="e">
        <f>#REF!</f>
        <v>#REF!</v>
      </c>
      <c r="Z138" s="94" t="e">
        <f>#REF!</f>
        <v>#REF!</v>
      </c>
      <c r="AA138" s="94" t="e">
        <f>#REF!</f>
        <v>#REF!</v>
      </c>
      <c r="AB138" s="94" t="e">
        <f>#REF!</f>
        <v>#REF!</v>
      </c>
      <c r="AC138" s="94" t="e">
        <f>#REF!</f>
        <v>#REF!</v>
      </c>
      <c r="AD138" s="590"/>
      <c r="AE138" s="615"/>
      <c r="AF138" s="59" t="str">
        <f>HOME!$B$17</f>
        <v>MATHS</v>
      </c>
      <c r="AG138" s="94" t="str">
        <f>'Overall Result'!$G28</f>
        <v/>
      </c>
      <c r="AH138" s="94">
        <f>'Overall Result'!$S$28</f>
        <v>3.3333333333333335</v>
      </c>
      <c r="AI138" s="94">
        <f>'Overall Result'!$Y$28</f>
        <v>5</v>
      </c>
      <c r="AJ138" s="94">
        <f>'Overall Result'!$AE$28</f>
        <v>0</v>
      </c>
      <c r="AK138" s="94">
        <f>'Overall Result'!$AK$28</f>
        <v>13.333333333333334</v>
      </c>
      <c r="AL138" s="94" t="str">
        <f>'Overall Result'!$AS$28</f>
        <v>E</v>
      </c>
      <c r="AM138" s="94" t="e">
        <f>#REF!</f>
        <v>#REF!</v>
      </c>
      <c r="AN138" s="94" t="e">
        <f>#REF!</f>
        <v>#REF!</v>
      </c>
      <c r="AO138" s="94" t="e">
        <f>#REF!</f>
        <v>#REF!</v>
      </c>
      <c r="AP138" s="94" t="e">
        <f>#REF!</f>
        <v>#REF!</v>
      </c>
      <c r="AQ138" s="94" t="e">
        <f>#REF!</f>
        <v>#REF!</v>
      </c>
      <c r="AR138" s="94" t="e">
        <f>#REF!</f>
        <v>#REF!</v>
      </c>
      <c r="AS138" s="590"/>
      <c r="AT138" s="677"/>
      <c r="AU138" s="59" t="str">
        <f>HOME!$B$17</f>
        <v>MATHS</v>
      </c>
      <c r="AV138" s="60" t="str">
        <f>'Overall Result'!$G38</f>
        <v/>
      </c>
      <c r="AW138" s="60">
        <f>'Overall Result'!$S$38</f>
        <v>3.3333333333333335</v>
      </c>
      <c r="AX138" s="60">
        <f>'Overall Result'!$Y$38</f>
        <v>5</v>
      </c>
      <c r="AY138" s="60">
        <f>'Overall Result'!$AE$38</f>
        <v>0</v>
      </c>
      <c r="AZ138" s="60">
        <f>'Overall Result'!$AK$38</f>
        <v>13.333333333333334</v>
      </c>
      <c r="BA138" s="60" t="str">
        <f>'Overall Result'!$AS$38</f>
        <v>E</v>
      </c>
      <c r="BB138" s="60" t="e">
        <f>#REF!</f>
        <v>#REF!</v>
      </c>
      <c r="BC138" s="60" t="e">
        <f>#REF!</f>
        <v>#REF!</v>
      </c>
      <c r="BD138" s="60" t="e">
        <f>#REF!</f>
        <v>#REF!</v>
      </c>
      <c r="BE138" s="60" t="e">
        <f>#REF!</f>
        <v>#REF!</v>
      </c>
      <c r="BF138" s="60" t="e">
        <f>#REF!</f>
        <v>#REF!</v>
      </c>
      <c r="BG138" s="95" t="e">
        <f>#REF!</f>
        <v>#REF!</v>
      </c>
      <c r="BH138" s="679"/>
      <c r="BI138" s="622"/>
      <c r="BJ138" s="62" t="str">
        <f>HOME!$B$17</f>
        <v>MATHS</v>
      </c>
      <c r="BK138" s="60" t="e">
        <f>'Overall Result'!#REF!</f>
        <v>#REF!</v>
      </c>
      <c r="BL138" s="60" t="e">
        <f>'Overall Result'!#REF!</f>
        <v>#REF!</v>
      </c>
      <c r="BM138" s="60" t="e">
        <f>'Overall Result'!#REF!</f>
        <v>#REF!</v>
      </c>
      <c r="BN138" s="60" t="e">
        <f>'Overall Result'!#REF!</f>
        <v>#REF!</v>
      </c>
      <c r="BO138" s="60" t="e">
        <f>'Overall Result'!#REF!</f>
        <v>#REF!</v>
      </c>
      <c r="BP138" s="60" t="e">
        <f>'Overall Result'!#REF!</f>
        <v>#REF!</v>
      </c>
      <c r="BQ138" s="60" t="e">
        <f>#REF!</f>
        <v>#REF!</v>
      </c>
      <c r="BR138" s="60" t="e">
        <f>#REF!</f>
        <v>#REF!</v>
      </c>
      <c r="BS138" s="60" t="e">
        <f>#REF!</f>
        <v>#REF!</v>
      </c>
      <c r="BT138" s="60" t="e">
        <f>#REF!</f>
        <v>#REF!</v>
      </c>
      <c r="BU138" s="60" t="e">
        <f>#REF!</f>
        <v>#REF!</v>
      </c>
      <c r="BV138" s="94" t="e">
        <f>#REF!</f>
        <v>#REF!</v>
      </c>
      <c r="BW138" s="590"/>
    </row>
    <row r="139" spans="1:75" ht="15.6" x14ac:dyDescent="0.3">
      <c r="A139" s="677"/>
      <c r="B139" s="59" t="str">
        <f>HOME!$B$18</f>
        <v>SCIENCE</v>
      </c>
      <c r="C139" s="60" t="str">
        <f>'Overall Result'!$H$8</f>
        <v/>
      </c>
      <c r="D139" s="60">
        <f>'Overall Result'!$T$8</f>
        <v>3.3333333333333335</v>
      </c>
      <c r="E139" s="60">
        <f>'Overall Result'!$Z$8</f>
        <v>5</v>
      </c>
      <c r="F139" s="60">
        <f>'Overall Result'!$AF$8</f>
        <v>0</v>
      </c>
      <c r="G139" s="60">
        <f>'Overall Result'!$AL$8</f>
        <v>13.333333333333334</v>
      </c>
      <c r="H139" s="60" t="str">
        <f>'Overall Result'!$AT$8</f>
        <v>E</v>
      </c>
      <c r="I139" s="60" t="e">
        <f>#REF!</f>
        <v>#REF!</v>
      </c>
      <c r="J139" s="60" t="e">
        <f>#REF!</f>
        <v>#REF!</v>
      </c>
      <c r="K139" s="60" t="e">
        <f>#REF!</f>
        <v>#REF!</v>
      </c>
      <c r="L139" s="60" t="e">
        <f>#REF!</f>
        <v>#REF!</v>
      </c>
      <c r="M139" s="60" t="e">
        <f>#REF!</f>
        <v>#REF!</v>
      </c>
      <c r="N139" s="94" t="e">
        <f>#REF!</f>
        <v>#REF!</v>
      </c>
      <c r="O139" s="590"/>
      <c r="P139" s="615"/>
      <c r="Q139" s="59" t="str">
        <f>HOME!$B$18</f>
        <v>SCIENCE</v>
      </c>
      <c r="R139" s="94" t="str">
        <f>'Overall Result'!$H$18</f>
        <v/>
      </c>
      <c r="S139" s="94">
        <f>'Overall Result'!$T$18</f>
        <v>3.3333333333333335</v>
      </c>
      <c r="T139" s="94">
        <f>'Overall Result'!$Z$18</f>
        <v>5</v>
      </c>
      <c r="U139" s="94">
        <f>'Overall Result'!$AF$18</f>
        <v>0</v>
      </c>
      <c r="V139" s="94">
        <f>'Overall Result'!$AL$18</f>
        <v>13.333333333333334</v>
      </c>
      <c r="W139" s="94" t="str">
        <f>'Overall Result'!$AT$18</f>
        <v>E</v>
      </c>
      <c r="X139" s="94" t="e">
        <f>#REF!</f>
        <v>#REF!</v>
      </c>
      <c r="Y139" s="94" t="e">
        <f>#REF!</f>
        <v>#REF!</v>
      </c>
      <c r="Z139" s="94" t="e">
        <f>#REF!</f>
        <v>#REF!</v>
      </c>
      <c r="AA139" s="94" t="e">
        <f>#REF!</f>
        <v>#REF!</v>
      </c>
      <c r="AB139" s="94" t="e">
        <f>#REF!</f>
        <v>#REF!</v>
      </c>
      <c r="AC139" s="94" t="e">
        <f>#REF!</f>
        <v>#REF!</v>
      </c>
      <c r="AD139" s="590"/>
      <c r="AE139" s="615"/>
      <c r="AF139" s="59" t="str">
        <f>HOME!$B$18</f>
        <v>SCIENCE</v>
      </c>
      <c r="AG139" s="94" t="str">
        <f>'Overall Result'!$H$28</f>
        <v/>
      </c>
      <c r="AH139" s="94">
        <f>'Overall Result'!$T$28</f>
        <v>3.3333333333333335</v>
      </c>
      <c r="AI139" s="94">
        <f>'Overall Result'!$Z$28</f>
        <v>5</v>
      </c>
      <c r="AJ139" s="94">
        <f>'Overall Result'!$AF$28</f>
        <v>0</v>
      </c>
      <c r="AK139" s="94">
        <f>'Overall Result'!$AL$28</f>
        <v>13.333333333333334</v>
      </c>
      <c r="AL139" s="94" t="str">
        <f>'Overall Result'!$AT$28</f>
        <v>E</v>
      </c>
      <c r="AM139" s="94" t="e">
        <f>#REF!</f>
        <v>#REF!</v>
      </c>
      <c r="AN139" s="94" t="e">
        <f>#REF!</f>
        <v>#REF!</v>
      </c>
      <c r="AO139" s="94" t="e">
        <f>#REF!</f>
        <v>#REF!</v>
      </c>
      <c r="AP139" s="94" t="e">
        <f>#REF!</f>
        <v>#REF!</v>
      </c>
      <c r="AQ139" s="94" t="e">
        <f>#REF!</f>
        <v>#REF!</v>
      </c>
      <c r="AR139" s="94" t="e">
        <f>#REF!</f>
        <v>#REF!</v>
      </c>
      <c r="AS139" s="590"/>
      <c r="AT139" s="677"/>
      <c r="AU139" s="59" t="str">
        <f>HOME!$B$18</f>
        <v>SCIENCE</v>
      </c>
      <c r="AV139" s="60" t="str">
        <f>'Overall Result'!$H$38</f>
        <v/>
      </c>
      <c r="AW139" s="60">
        <f>'Overall Result'!$T$38</f>
        <v>3.3333333333333335</v>
      </c>
      <c r="AX139" s="60">
        <f>'Overall Result'!$Z$38</f>
        <v>5</v>
      </c>
      <c r="AY139" s="60">
        <f>'Overall Result'!$AF$38</f>
        <v>0</v>
      </c>
      <c r="AZ139" s="60">
        <f>'Overall Result'!$AL$38</f>
        <v>13.333333333333334</v>
      </c>
      <c r="BA139" s="60" t="str">
        <f>'Overall Result'!$AT$38</f>
        <v>E</v>
      </c>
      <c r="BB139" s="60" t="e">
        <f>#REF!</f>
        <v>#REF!</v>
      </c>
      <c r="BC139" s="60" t="e">
        <f>#REF!</f>
        <v>#REF!</v>
      </c>
      <c r="BD139" s="60" t="e">
        <f>#REF!</f>
        <v>#REF!</v>
      </c>
      <c r="BE139" s="60" t="e">
        <f>#REF!</f>
        <v>#REF!</v>
      </c>
      <c r="BF139" s="60" t="e">
        <f>#REF!</f>
        <v>#REF!</v>
      </c>
      <c r="BG139" s="95" t="e">
        <f>#REF!</f>
        <v>#REF!</v>
      </c>
      <c r="BH139" s="679"/>
      <c r="BI139" s="622"/>
      <c r="BJ139" s="62" t="str">
        <f>HOME!$B$18</f>
        <v>SCIENCE</v>
      </c>
      <c r="BK139" s="60" t="e">
        <f>'Overall Result'!#REF!</f>
        <v>#REF!</v>
      </c>
      <c r="BL139" s="60" t="e">
        <f>'Overall Result'!#REF!</f>
        <v>#REF!</v>
      </c>
      <c r="BM139" s="60" t="e">
        <f>'Overall Result'!#REF!</f>
        <v>#REF!</v>
      </c>
      <c r="BN139" s="60" t="e">
        <f>'Overall Result'!#REF!</f>
        <v>#REF!</v>
      </c>
      <c r="BO139" s="60" t="e">
        <f>'Overall Result'!#REF!</f>
        <v>#REF!</v>
      </c>
      <c r="BP139" s="60" t="e">
        <f>'Overall Result'!#REF!</f>
        <v>#REF!</v>
      </c>
      <c r="BQ139" s="60" t="e">
        <f>#REF!</f>
        <v>#REF!</v>
      </c>
      <c r="BR139" s="60" t="e">
        <f>#REF!</f>
        <v>#REF!</v>
      </c>
      <c r="BS139" s="60" t="e">
        <f>#REF!</f>
        <v>#REF!</v>
      </c>
      <c r="BT139" s="60" t="e">
        <f>#REF!</f>
        <v>#REF!</v>
      </c>
      <c r="BU139" s="60" t="e">
        <f>#REF!</f>
        <v>#REF!</v>
      </c>
      <c r="BV139" s="94" t="e">
        <f>#REF!</f>
        <v>#REF!</v>
      </c>
      <c r="BW139" s="590"/>
    </row>
    <row r="140" spans="1:75" ht="16.2" thickBot="1" x14ac:dyDescent="0.35">
      <c r="A140" s="677"/>
      <c r="B140" s="63" t="str">
        <f>HOME!$B$19</f>
        <v>Social Studies</v>
      </c>
      <c r="C140" s="64" t="str">
        <f>'Overall Result'!$I$8</f>
        <v/>
      </c>
      <c r="D140" s="64">
        <f>'Overall Result'!$U$8</f>
        <v>3.3333333333333335</v>
      </c>
      <c r="E140" s="64">
        <f>'Overall Result'!$AA$8</f>
        <v>5</v>
      </c>
      <c r="F140" s="64">
        <f>'Overall Result'!$AG$8</f>
        <v>0</v>
      </c>
      <c r="G140" s="64">
        <f>'Overall Result'!$AM$8</f>
        <v>13.333333333333334</v>
      </c>
      <c r="H140" s="64" t="str">
        <f>'Overall Result'!$AU$8</f>
        <v>E</v>
      </c>
      <c r="I140" s="64" t="e">
        <f>#REF!</f>
        <v>#REF!</v>
      </c>
      <c r="J140" s="64" t="e">
        <f>#REF!</f>
        <v>#REF!</v>
      </c>
      <c r="K140" s="64" t="e">
        <f>#REF!</f>
        <v>#REF!</v>
      </c>
      <c r="L140" s="64" t="e">
        <f>#REF!</f>
        <v>#REF!</v>
      </c>
      <c r="M140" s="64" t="e">
        <f>#REF!</f>
        <v>#REF!</v>
      </c>
      <c r="N140" s="64" t="e">
        <f>#REF!</f>
        <v>#REF!</v>
      </c>
      <c r="O140" s="590"/>
      <c r="P140" s="615"/>
      <c r="Q140" s="63" t="str">
        <f>HOME!$B$19</f>
        <v>Social Studies</v>
      </c>
      <c r="R140" s="64" t="str">
        <f>'Overall Result'!$I$18</f>
        <v/>
      </c>
      <c r="S140" s="64">
        <f>'Overall Result'!$U$18</f>
        <v>3.3333333333333335</v>
      </c>
      <c r="T140" s="64">
        <f>'Overall Result'!$AA$18</f>
        <v>5</v>
      </c>
      <c r="U140" s="64">
        <f>'Overall Result'!$AG$18</f>
        <v>0</v>
      </c>
      <c r="V140" s="64">
        <f>'Overall Result'!$AM$18</f>
        <v>13.333333333333334</v>
      </c>
      <c r="W140" s="64" t="str">
        <f>'Overall Result'!$AU$18</f>
        <v>E</v>
      </c>
      <c r="X140" s="64" t="e">
        <f>#REF!</f>
        <v>#REF!</v>
      </c>
      <c r="Y140" s="64" t="e">
        <f>#REF!</f>
        <v>#REF!</v>
      </c>
      <c r="Z140" s="64" t="e">
        <f>#REF!</f>
        <v>#REF!</v>
      </c>
      <c r="AA140" s="64" t="e">
        <f>#REF!</f>
        <v>#REF!</v>
      </c>
      <c r="AB140" s="64" t="e">
        <f>#REF!</f>
        <v>#REF!</v>
      </c>
      <c r="AC140" s="64" t="e">
        <f>#REF!</f>
        <v>#REF!</v>
      </c>
      <c r="AD140" s="590"/>
      <c r="AE140" s="615"/>
      <c r="AF140" s="63" t="str">
        <f>HOME!$B$19</f>
        <v>Social Studies</v>
      </c>
      <c r="AG140" s="64" t="str">
        <f>'Overall Result'!$I$28</f>
        <v/>
      </c>
      <c r="AH140" s="64">
        <f>'Overall Result'!$U$28</f>
        <v>3.3333333333333335</v>
      </c>
      <c r="AI140" s="64">
        <f>'Overall Result'!$AA$28</f>
        <v>5</v>
      </c>
      <c r="AJ140" s="64">
        <f>'Overall Result'!$AG$28</f>
        <v>0</v>
      </c>
      <c r="AK140" s="64">
        <f>'Overall Result'!$AM$28</f>
        <v>13.333333333333334</v>
      </c>
      <c r="AL140" s="64" t="str">
        <f>'Overall Result'!$AU$28</f>
        <v>E</v>
      </c>
      <c r="AM140" s="64" t="e">
        <f>#REF!</f>
        <v>#REF!</v>
      </c>
      <c r="AN140" s="64" t="e">
        <f>#REF!</f>
        <v>#REF!</v>
      </c>
      <c r="AO140" s="64" t="e">
        <f>#REF!</f>
        <v>#REF!</v>
      </c>
      <c r="AP140" s="64" t="e">
        <f>#REF!</f>
        <v>#REF!</v>
      </c>
      <c r="AQ140" s="64" t="e">
        <f>#REF!</f>
        <v>#REF!</v>
      </c>
      <c r="AR140" s="64" t="e">
        <f>#REF!</f>
        <v>#REF!</v>
      </c>
      <c r="AS140" s="590"/>
      <c r="AT140" s="677"/>
      <c r="AU140" s="63" t="str">
        <f>HOME!$B$19</f>
        <v>Social Studies</v>
      </c>
      <c r="AV140" s="64" t="str">
        <f>'Overall Result'!$I$38</f>
        <v/>
      </c>
      <c r="AW140" s="64">
        <f>'Overall Result'!$U$38</f>
        <v>3.3333333333333335</v>
      </c>
      <c r="AX140" s="64">
        <f>'Overall Result'!$AA$38</f>
        <v>5</v>
      </c>
      <c r="AY140" s="64">
        <f>'Overall Result'!$AG$38</f>
        <v>0</v>
      </c>
      <c r="AZ140" s="64">
        <f>'Overall Result'!$AM$38</f>
        <v>13.333333333333334</v>
      </c>
      <c r="BA140" s="64" t="str">
        <f>'Overall Result'!$AU$38</f>
        <v>E</v>
      </c>
      <c r="BB140" s="64" t="e">
        <f>#REF!</f>
        <v>#REF!</v>
      </c>
      <c r="BC140" s="64" t="e">
        <f>#REF!</f>
        <v>#REF!</v>
      </c>
      <c r="BD140" s="64" t="e">
        <f>#REF!</f>
        <v>#REF!</v>
      </c>
      <c r="BE140" s="64" t="e">
        <f>#REF!</f>
        <v>#REF!</v>
      </c>
      <c r="BF140" s="64" t="e">
        <f>#REF!</f>
        <v>#REF!</v>
      </c>
      <c r="BG140" s="65" t="e">
        <f>#REF!</f>
        <v>#REF!</v>
      </c>
      <c r="BH140" s="679"/>
      <c r="BI140" s="622"/>
      <c r="BJ140" s="66" t="str">
        <f>HOME!$B$19</f>
        <v>Social Studies</v>
      </c>
      <c r="BK140" s="64" t="e">
        <f>'Overall Result'!#REF!</f>
        <v>#REF!</v>
      </c>
      <c r="BL140" s="64" t="e">
        <f>'Overall Result'!#REF!</f>
        <v>#REF!</v>
      </c>
      <c r="BM140" s="64" t="e">
        <f>'Overall Result'!#REF!</f>
        <v>#REF!</v>
      </c>
      <c r="BN140" s="64" t="e">
        <f>'Overall Result'!#REF!</f>
        <v>#REF!</v>
      </c>
      <c r="BO140" s="64" t="e">
        <f>'Overall Result'!#REF!</f>
        <v>#REF!</v>
      </c>
      <c r="BP140" s="64" t="e">
        <f>'Overall Result'!#REF!</f>
        <v>#REF!</v>
      </c>
      <c r="BQ140" s="64" t="e">
        <f>#REF!</f>
        <v>#REF!</v>
      </c>
      <c r="BR140" s="64" t="e">
        <f>#REF!</f>
        <v>#REF!</v>
      </c>
      <c r="BS140" s="64" t="e">
        <f>#REF!</f>
        <v>#REF!</v>
      </c>
      <c r="BT140" s="64" t="e">
        <f>#REF!</f>
        <v>#REF!</v>
      </c>
      <c r="BU140" s="64" t="e">
        <f>#REF!</f>
        <v>#REF!</v>
      </c>
      <c r="BV140" s="64" t="e">
        <f>#REF!</f>
        <v>#REF!</v>
      </c>
      <c r="BW140" s="590"/>
    </row>
    <row r="141" spans="1:75" ht="15" thickTop="1" thickBot="1" x14ac:dyDescent="0.3">
      <c r="A141" s="677"/>
      <c r="B141" s="616"/>
      <c r="C141" s="617"/>
      <c r="D141" s="617"/>
      <c r="E141" s="617"/>
      <c r="F141" s="617"/>
      <c r="G141" s="617"/>
      <c r="H141" s="617"/>
      <c r="I141" s="617"/>
      <c r="J141" s="617"/>
      <c r="K141" s="617"/>
      <c r="L141" s="617"/>
      <c r="M141" s="617"/>
      <c r="N141" s="618"/>
      <c r="O141" s="590"/>
      <c r="P141" s="615"/>
      <c r="Q141" s="616"/>
      <c r="R141" s="617"/>
      <c r="S141" s="617"/>
      <c r="T141" s="617"/>
      <c r="U141" s="617"/>
      <c r="V141" s="617"/>
      <c r="W141" s="617"/>
      <c r="X141" s="617"/>
      <c r="Y141" s="617"/>
      <c r="Z141" s="617"/>
      <c r="AA141" s="617"/>
      <c r="AB141" s="617"/>
      <c r="AC141" s="618"/>
      <c r="AD141" s="590"/>
      <c r="AE141" s="615"/>
      <c r="AF141" s="616"/>
      <c r="AG141" s="617"/>
      <c r="AH141" s="617"/>
      <c r="AI141" s="617"/>
      <c r="AJ141" s="617"/>
      <c r="AK141" s="617"/>
      <c r="AL141" s="617"/>
      <c r="AM141" s="617"/>
      <c r="AN141" s="617"/>
      <c r="AO141" s="617"/>
      <c r="AP141" s="617"/>
      <c r="AQ141" s="617"/>
      <c r="AR141" s="618"/>
      <c r="AS141" s="590"/>
      <c r="AT141" s="677"/>
      <c r="AU141" s="616"/>
      <c r="AV141" s="617"/>
      <c r="AW141" s="617"/>
      <c r="AX141" s="617"/>
      <c r="AY141" s="617"/>
      <c r="AZ141" s="617"/>
      <c r="BA141" s="617"/>
      <c r="BB141" s="617"/>
      <c r="BC141" s="617"/>
      <c r="BD141" s="617"/>
      <c r="BE141" s="617"/>
      <c r="BF141" s="617"/>
      <c r="BG141" s="618"/>
      <c r="BH141" s="679"/>
      <c r="BI141" s="622"/>
      <c r="BJ141" s="616"/>
      <c r="BK141" s="617"/>
      <c r="BL141" s="617"/>
      <c r="BM141" s="617"/>
      <c r="BN141" s="617"/>
      <c r="BO141" s="617"/>
      <c r="BP141" s="617"/>
      <c r="BQ141" s="617"/>
      <c r="BR141" s="617"/>
      <c r="BS141" s="617"/>
      <c r="BT141" s="617"/>
      <c r="BU141" s="617"/>
      <c r="BV141" s="618"/>
      <c r="BW141" s="590"/>
    </row>
    <row r="142" spans="1:75" ht="16.8" thickTop="1" thickBot="1" x14ac:dyDescent="0.35">
      <c r="A142" s="677"/>
      <c r="B142" s="42" t="s">
        <v>19</v>
      </c>
      <c r="C142" s="619" t="s">
        <v>735</v>
      </c>
      <c r="D142" s="620"/>
      <c r="E142" s="620"/>
      <c r="F142" s="620"/>
      <c r="G142" s="621"/>
      <c r="H142" s="619" t="s">
        <v>736</v>
      </c>
      <c r="I142" s="620"/>
      <c r="J142" s="620"/>
      <c r="K142" s="620"/>
      <c r="L142" s="620"/>
      <c r="M142" s="620"/>
      <c r="N142" s="621"/>
      <c r="O142" s="590"/>
      <c r="P142" s="615"/>
      <c r="Q142" s="42" t="s">
        <v>19</v>
      </c>
      <c r="R142" s="619" t="s">
        <v>735</v>
      </c>
      <c r="S142" s="620"/>
      <c r="T142" s="620"/>
      <c r="U142" s="620"/>
      <c r="V142" s="621"/>
      <c r="W142" s="619" t="s">
        <v>736</v>
      </c>
      <c r="X142" s="620"/>
      <c r="Y142" s="620"/>
      <c r="Z142" s="620"/>
      <c r="AA142" s="620"/>
      <c r="AB142" s="620"/>
      <c r="AC142" s="621"/>
      <c r="AD142" s="590"/>
      <c r="AE142" s="615"/>
      <c r="AF142" s="42" t="s">
        <v>19</v>
      </c>
      <c r="AG142" s="619" t="s">
        <v>735</v>
      </c>
      <c r="AH142" s="620"/>
      <c r="AI142" s="620"/>
      <c r="AJ142" s="620"/>
      <c r="AK142" s="621"/>
      <c r="AL142" s="619" t="s">
        <v>736</v>
      </c>
      <c r="AM142" s="620"/>
      <c r="AN142" s="620"/>
      <c r="AO142" s="620"/>
      <c r="AP142" s="620"/>
      <c r="AQ142" s="620"/>
      <c r="AR142" s="621"/>
      <c r="AS142" s="590"/>
      <c r="AT142" s="677"/>
      <c r="AU142" s="42" t="s">
        <v>19</v>
      </c>
      <c r="AV142" s="619" t="s">
        <v>735</v>
      </c>
      <c r="AW142" s="620"/>
      <c r="AX142" s="620"/>
      <c r="AY142" s="620"/>
      <c r="AZ142" s="621"/>
      <c r="BA142" s="619" t="s">
        <v>736</v>
      </c>
      <c r="BB142" s="620"/>
      <c r="BC142" s="620"/>
      <c r="BD142" s="620"/>
      <c r="BE142" s="620"/>
      <c r="BF142" s="620"/>
      <c r="BG142" s="621"/>
      <c r="BH142" s="679"/>
      <c r="BI142" s="622"/>
      <c r="BJ142" s="53" t="s">
        <v>19</v>
      </c>
      <c r="BK142" s="619" t="s">
        <v>735</v>
      </c>
      <c r="BL142" s="620"/>
      <c r="BM142" s="620"/>
      <c r="BN142" s="620"/>
      <c r="BO142" s="621"/>
      <c r="BP142" s="619" t="s">
        <v>736</v>
      </c>
      <c r="BQ142" s="620"/>
      <c r="BR142" s="620"/>
      <c r="BS142" s="620"/>
      <c r="BT142" s="620"/>
      <c r="BU142" s="620"/>
      <c r="BV142" s="621"/>
      <c r="BW142" s="590"/>
    </row>
    <row r="143" spans="1:75" ht="14.4" thickTop="1" x14ac:dyDescent="0.25">
      <c r="A143" s="677"/>
      <c r="B143" s="623" t="s">
        <v>737</v>
      </c>
      <c r="C143" s="624"/>
      <c r="D143" s="625"/>
      <c r="E143" s="626" t="s">
        <v>17</v>
      </c>
      <c r="F143" s="627"/>
      <c r="G143" s="628"/>
      <c r="H143" s="626" t="s">
        <v>737</v>
      </c>
      <c r="I143" s="627"/>
      <c r="J143" s="627"/>
      <c r="K143" s="628"/>
      <c r="L143" s="626" t="s">
        <v>17</v>
      </c>
      <c r="M143" s="627"/>
      <c r="N143" s="628"/>
      <c r="O143" s="590"/>
      <c r="P143" s="615"/>
      <c r="Q143" s="623" t="s">
        <v>737</v>
      </c>
      <c r="R143" s="624"/>
      <c r="S143" s="625"/>
      <c r="T143" s="626" t="s">
        <v>17</v>
      </c>
      <c r="U143" s="627"/>
      <c r="V143" s="628"/>
      <c r="W143" s="626" t="s">
        <v>737</v>
      </c>
      <c r="X143" s="627"/>
      <c r="Y143" s="627"/>
      <c r="Z143" s="628"/>
      <c r="AA143" s="626" t="s">
        <v>17</v>
      </c>
      <c r="AB143" s="627"/>
      <c r="AC143" s="628"/>
      <c r="AD143" s="590"/>
      <c r="AE143" s="615"/>
      <c r="AF143" s="623" t="s">
        <v>737</v>
      </c>
      <c r="AG143" s="624"/>
      <c r="AH143" s="625"/>
      <c r="AI143" s="626" t="s">
        <v>17</v>
      </c>
      <c r="AJ143" s="627"/>
      <c r="AK143" s="628"/>
      <c r="AL143" s="626" t="s">
        <v>737</v>
      </c>
      <c r="AM143" s="627"/>
      <c r="AN143" s="627"/>
      <c r="AO143" s="628"/>
      <c r="AP143" s="626" t="s">
        <v>17</v>
      </c>
      <c r="AQ143" s="627"/>
      <c r="AR143" s="628"/>
      <c r="AS143" s="590"/>
      <c r="AT143" s="677"/>
      <c r="AU143" s="623" t="s">
        <v>737</v>
      </c>
      <c r="AV143" s="624"/>
      <c r="AW143" s="625"/>
      <c r="AX143" s="626" t="s">
        <v>17</v>
      </c>
      <c r="AY143" s="627"/>
      <c r="AZ143" s="628"/>
      <c r="BA143" s="626" t="s">
        <v>737</v>
      </c>
      <c r="BB143" s="627"/>
      <c r="BC143" s="627"/>
      <c r="BD143" s="628"/>
      <c r="BE143" s="626" t="s">
        <v>17</v>
      </c>
      <c r="BF143" s="627"/>
      <c r="BG143" s="628"/>
      <c r="BH143" s="679"/>
      <c r="BI143" s="622"/>
      <c r="BJ143" s="623" t="s">
        <v>737</v>
      </c>
      <c r="BK143" s="624"/>
      <c r="BL143" s="625"/>
      <c r="BM143" s="626" t="s">
        <v>17</v>
      </c>
      <c r="BN143" s="627"/>
      <c r="BO143" s="628"/>
      <c r="BP143" s="626" t="s">
        <v>737</v>
      </c>
      <c r="BQ143" s="627"/>
      <c r="BR143" s="627"/>
      <c r="BS143" s="628"/>
      <c r="BT143" s="626" t="s">
        <v>17</v>
      </c>
      <c r="BU143" s="627"/>
      <c r="BV143" s="628"/>
      <c r="BW143" s="590"/>
    </row>
    <row r="144" spans="1:75" x14ac:dyDescent="0.25">
      <c r="A144" s="677"/>
      <c r="B144" s="629" t="s">
        <v>22</v>
      </c>
      <c r="C144" s="630"/>
      <c r="D144" s="631"/>
      <c r="E144" s="576" t="str">
        <f>'CO-SCHOLASTIC GRADES'!$D$9</f>
        <v>A</v>
      </c>
      <c r="F144" s="577"/>
      <c r="G144" s="578"/>
      <c r="H144" s="629" t="s">
        <v>22</v>
      </c>
      <c r="I144" s="630"/>
      <c r="J144" s="630"/>
      <c r="K144" s="631"/>
      <c r="L144" s="576" t="e">
        <f>#REF!</f>
        <v>#REF!</v>
      </c>
      <c r="M144" s="577"/>
      <c r="N144" s="578"/>
      <c r="O144" s="590"/>
      <c r="P144" s="615"/>
      <c r="Q144" s="629" t="s">
        <v>22</v>
      </c>
      <c r="R144" s="630"/>
      <c r="S144" s="631"/>
      <c r="T144" s="576" t="str">
        <f>'CO-SCHOLASTIC GRADES'!$D$19</f>
        <v>A</v>
      </c>
      <c r="U144" s="577"/>
      <c r="V144" s="578"/>
      <c r="W144" s="629" t="s">
        <v>22</v>
      </c>
      <c r="X144" s="630"/>
      <c r="Y144" s="630"/>
      <c r="Z144" s="631"/>
      <c r="AA144" s="576" t="e">
        <f>#REF!</f>
        <v>#REF!</v>
      </c>
      <c r="AB144" s="577"/>
      <c r="AC144" s="578"/>
      <c r="AD144" s="590"/>
      <c r="AE144" s="615"/>
      <c r="AF144" s="629" t="s">
        <v>22</v>
      </c>
      <c r="AG144" s="630"/>
      <c r="AH144" s="631"/>
      <c r="AI144" s="576" t="str">
        <f>'CO-SCHOLASTIC GRADES'!$D$29</f>
        <v>A</v>
      </c>
      <c r="AJ144" s="577"/>
      <c r="AK144" s="578"/>
      <c r="AL144" s="629" t="s">
        <v>22</v>
      </c>
      <c r="AM144" s="630"/>
      <c r="AN144" s="630"/>
      <c r="AO144" s="631"/>
      <c r="AP144" s="576" t="e">
        <f>#REF!</f>
        <v>#REF!</v>
      </c>
      <c r="AQ144" s="577"/>
      <c r="AR144" s="578"/>
      <c r="AS144" s="590"/>
      <c r="AT144" s="677"/>
      <c r="AU144" s="629" t="s">
        <v>22</v>
      </c>
      <c r="AV144" s="630"/>
      <c r="AW144" s="631"/>
      <c r="AX144" s="576" t="str">
        <f>'CO-SCHOLASTIC GRADES'!$D$39</f>
        <v>A</v>
      </c>
      <c r="AY144" s="577"/>
      <c r="AZ144" s="578"/>
      <c r="BA144" s="629" t="s">
        <v>22</v>
      </c>
      <c r="BB144" s="630"/>
      <c r="BC144" s="630"/>
      <c r="BD144" s="631"/>
      <c r="BE144" s="576" t="e">
        <f>#REF!</f>
        <v>#REF!</v>
      </c>
      <c r="BF144" s="577"/>
      <c r="BG144" s="578"/>
      <c r="BH144" s="679"/>
      <c r="BI144" s="622"/>
      <c r="BJ144" s="629" t="s">
        <v>22</v>
      </c>
      <c r="BK144" s="630"/>
      <c r="BL144" s="631"/>
      <c r="BM144" s="576" t="e">
        <f>'CO-SCHOLASTIC GRADES'!#REF!</f>
        <v>#REF!</v>
      </c>
      <c r="BN144" s="577"/>
      <c r="BO144" s="578"/>
      <c r="BP144" s="629" t="s">
        <v>22</v>
      </c>
      <c r="BQ144" s="630"/>
      <c r="BR144" s="630"/>
      <c r="BS144" s="631"/>
      <c r="BT144" s="576" t="e">
        <f>#REF!</f>
        <v>#REF!</v>
      </c>
      <c r="BU144" s="577"/>
      <c r="BV144" s="578"/>
      <c r="BW144" s="590"/>
    </row>
    <row r="145" spans="1:75" x14ac:dyDescent="0.25">
      <c r="A145" s="677"/>
      <c r="B145" s="67" t="s">
        <v>23</v>
      </c>
      <c r="C145" s="68"/>
      <c r="D145" s="69"/>
      <c r="E145" s="576" t="str">
        <f>'CO-SCHOLASTIC GRADES'!$F$9</f>
        <v>B</v>
      </c>
      <c r="F145" s="577"/>
      <c r="G145" s="578"/>
      <c r="H145" s="629" t="s">
        <v>23</v>
      </c>
      <c r="I145" s="630"/>
      <c r="J145" s="630"/>
      <c r="K145" s="631"/>
      <c r="L145" s="576" t="e">
        <f>#REF!</f>
        <v>#REF!</v>
      </c>
      <c r="M145" s="577"/>
      <c r="N145" s="578"/>
      <c r="O145" s="590"/>
      <c r="P145" s="615"/>
      <c r="Q145" s="67" t="s">
        <v>23</v>
      </c>
      <c r="R145" s="68"/>
      <c r="S145" s="69"/>
      <c r="T145" s="576" t="str">
        <f>'CO-SCHOLASTIC GRADES'!$F$19</f>
        <v>A</v>
      </c>
      <c r="U145" s="577"/>
      <c r="V145" s="578"/>
      <c r="W145" s="629" t="s">
        <v>23</v>
      </c>
      <c r="X145" s="630"/>
      <c r="Y145" s="630"/>
      <c r="Z145" s="631"/>
      <c r="AA145" s="576" t="e">
        <f>#REF!</f>
        <v>#REF!</v>
      </c>
      <c r="AB145" s="577"/>
      <c r="AC145" s="578"/>
      <c r="AD145" s="590"/>
      <c r="AE145" s="615"/>
      <c r="AF145" s="67" t="s">
        <v>23</v>
      </c>
      <c r="AG145" s="68"/>
      <c r="AH145" s="69"/>
      <c r="AI145" s="576" t="str">
        <f>'CO-SCHOLASTIC GRADES'!$F$29</f>
        <v>A</v>
      </c>
      <c r="AJ145" s="577"/>
      <c r="AK145" s="578"/>
      <c r="AL145" s="629" t="s">
        <v>23</v>
      </c>
      <c r="AM145" s="630"/>
      <c r="AN145" s="630"/>
      <c r="AO145" s="631"/>
      <c r="AP145" s="576" t="e">
        <f>#REF!</f>
        <v>#REF!</v>
      </c>
      <c r="AQ145" s="577"/>
      <c r="AR145" s="578"/>
      <c r="AS145" s="590"/>
      <c r="AT145" s="677"/>
      <c r="AU145" s="67" t="s">
        <v>23</v>
      </c>
      <c r="AV145" s="68"/>
      <c r="AW145" s="69"/>
      <c r="AX145" s="576" t="str">
        <f>'CO-SCHOLASTIC GRADES'!$F$39</f>
        <v>A</v>
      </c>
      <c r="AY145" s="577"/>
      <c r="AZ145" s="578"/>
      <c r="BA145" s="629" t="s">
        <v>23</v>
      </c>
      <c r="BB145" s="630"/>
      <c r="BC145" s="630"/>
      <c r="BD145" s="631"/>
      <c r="BE145" s="576" t="e">
        <f>#REF!</f>
        <v>#REF!</v>
      </c>
      <c r="BF145" s="577"/>
      <c r="BG145" s="578"/>
      <c r="BH145" s="679"/>
      <c r="BI145" s="622"/>
      <c r="BJ145" s="68" t="s">
        <v>23</v>
      </c>
      <c r="BK145" s="68"/>
      <c r="BL145" s="69"/>
      <c r="BM145" s="576" t="e">
        <f>'CO-SCHOLASTIC GRADES'!#REF!</f>
        <v>#REF!</v>
      </c>
      <c r="BN145" s="577"/>
      <c r="BO145" s="578"/>
      <c r="BP145" s="629" t="s">
        <v>23</v>
      </c>
      <c r="BQ145" s="630"/>
      <c r="BR145" s="630"/>
      <c r="BS145" s="631"/>
      <c r="BT145" s="576" t="e">
        <f>#REF!</f>
        <v>#REF!</v>
      </c>
      <c r="BU145" s="577"/>
      <c r="BV145" s="578"/>
      <c r="BW145" s="590"/>
    </row>
    <row r="146" spans="1:75" x14ac:dyDescent="0.25">
      <c r="A146" s="677"/>
      <c r="B146" s="573" t="s">
        <v>24</v>
      </c>
      <c r="C146" s="574"/>
      <c r="D146" s="575"/>
      <c r="E146" s="576" t="str">
        <f>'CO-SCHOLASTIC GRADES'!$H$9</f>
        <v>A</v>
      </c>
      <c r="F146" s="577"/>
      <c r="G146" s="578"/>
      <c r="H146" s="573" t="s">
        <v>24</v>
      </c>
      <c r="I146" s="574"/>
      <c r="J146" s="574"/>
      <c r="K146" s="575"/>
      <c r="L146" s="576" t="e">
        <f>#REF!</f>
        <v>#REF!</v>
      </c>
      <c r="M146" s="577"/>
      <c r="N146" s="578"/>
      <c r="O146" s="590"/>
      <c r="P146" s="615"/>
      <c r="Q146" s="573" t="s">
        <v>24</v>
      </c>
      <c r="R146" s="574"/>
      <c r="S146" s="575"/>
      <c r="T146" s="576" t="str">
        <f>'CO-SCHOLASTIC GRADES'!$H$19</f>
        <v>A</v>
      </c>
      <c r="U146" s="577"/>
      <c r="V146" s="578"/>
      <c r="W146" s="573" t="s">
        <v>24</v>
      </c>
      <c r="X146" s="574"/>
      <c r="Y146" s="574"/>
      <c r="Z146" s="575"/>
      <c r="AA146" s="576" t="e">
        <f>#REF!</f>
        <v>#REF!</v>
      </c>
      <c r="AB146" s="577"/>
      <c r="AC146" s="578"/>
      <c r="AD146" s="590"/>
      <c r="AE146" s="615"/>
      <c r="AF146" s="573" t="s">
        <v>24</v>
      </c>
      <c r="AG146" s="574"/>
      <c r="AH146" s="575"/>
      <c r="AI146" s="576" t="str">
        <f>'CO-SCHOLASTIC GRADES'!$H$29</f>
        <v>A</v>
      </c>
      <c r="AJ146" s="577"/>
      <c r="AK146" s="578"/>
      <c r="AL146" s="573" t="s">
        <v>24</v>
      </c>
      <c r="AM146" s="574"/>
      <c r="AN146" s="574"/>
      <c r="AO146" s="575"/>
      <c r="AP146" s="576" t="e">
        <f>#REF!</f>
        <v>#REF!</v>
      </c>
      <c r="AQ146" s="577"/>
      <c r="AR146" s="578"/>
      <c r="AS146" s="590"/>
      <c r="AT146" s="677"/>
      <c r="AU146" s="573" t="s">
        <v>24</v>
      </c>
      <c r="AV146" s="574"/>
      <c r="AW146" s="575"/>
      <c r="AX146" s="576" t="str">
        <f>'CO-SCHOLASTIC GRADES'!$H$39</f>
        <v>A</v>
      </c>
      <c r="AY146" s="577"/>
      <c r="AZ146" s="578"/>
      <c r="BA146" s="573" t="s">
        <v>24</v>
      </c>
      <c r="BB146" s="574"/>
      <c r="BC146" s="574"/>
      <c r="BD146" s="575"/>
      <c r="BE146" s="576" t="e">
        <f>#REF!</f>
        <v>#REF!</v>
      </c>
      <c r="BF146" s="577"/>
      <c r="BG146" s="578"/>
      <c r="BH146" s="679"/>
      <c r="BI146" s="622"/>
      <c r="BJ146" s="573" t="s">
        <v>24</v>
      </c>
      <c r="BK146" s="574"/>
      <c r="BL146" s="575"/>
      <c r="BM146" s="576" t="e">
        <f>'CO-SCHOLASTIC GRADES'!#REF!</f>
        <v>#REF!</v>
      </c>
      <c r="BN146" s="577"/>
      <c r="BO146" s="578"/>
      <c r="BP146" s="573" t="s">
        <v>24</v>
      </c>
      <c r="BQ146" s="574"/>
      <c r="BR146" s="574"/>
      <c r="BS146" s="575"/>
      <c r="BT146" s="576" t="e">
        <f>#REF!</f>
        <v>#REF!</v>
      </c>
      <c r="BU146" s="577"/>
      <c r="BV146" s="578"/>
      <c r="BW146" s="590"/>
    </row>
    <row r="147" spans="1:75" x14ac:dyDescent="0.25">
      <c r="A147" s="677"/>
      <c r="B147" s="573" t="s">
        <v>738</v>
      </c>
      <c r="C147" s="574"/>
      <c r="D147" s="575"/>
      <c r="E147" s="576" t="str">
        <f>'CO-SCHOLASTIC GRADES'!$J$9</f>
        <v>A</v>
      </c>
      <c r="F147" s="577"/>
      <c r="G147" s="578"/>
      <c r="H147" s="573" t="s">
        <v>738</v>
      </c>
      <c r="I147" s="574"/>
      <c r="J147" s="574"/>
      <c r="K147" s="575"/>
      <c r="L147" s="576" t="e">
        <f>#REF!</f>
        <v>#REF!</v>
      </c>
      <c r="M147" s="577"/>
      <c r="N147" s="578"/>
      <c r="O147" s="590"/>
      <c r="P147" s="615"/>
      <c r="Q147" s="573" t="s">
        <v>738</v>
      </c>
      <c r="R147" s="574"/>
      <c r="S147" s="575"/>
      <c r="T147" s="576" t="str">
        <f>'CO-SCHOLASTIC GRADES'!$J$19</f>
        <v>A</v>
      </c>
      <c r="U147" s="577"/>
      <c r="V147" s="578"/>
      <c r="W147" s="573" t="s">
        <v>738</v>
      </c>
      <c r="X147" s="574"/>
      <c r="Y147" s="574"/>
      <c r="Z147" s="575"/>
      <c r="AA147" s="576" t="e">
        <f>#REF!</f>
        <v>#REF!</v>
      </c>
      <c r="AB147" s="577"/>
      <c r="AC147" s="578"/>
      <c r="AD147" s="590"/>
      <c r="AE147" s="615"/>
      <c r="AF147" s="573" t="s">
        <v>738</v>
      </c>
      <c r="AG147" s="574"/>
      <c r="AH147" s="575"/>
      <c r="AI147" s="576" t="str">
        <f>'CO-SCHOLASTIC GRADES'!$J$29</f>
        <v>A</v>
      </c>
      <c r="AJ147" s="577"/>
      <c r="AK147" s="578"/>
      <c r="AL147" s="573" t="s">
        <v>738</v>
      </c>
      <c r="AM147" s="574"/>
      <c r="AN147" s="574"/>
      <c r="AO147" s="575"/>
      <c r="AP147" s="576" t="e">
        <f>#REF!</f>
        <v>#REF!</v>
      </c>
      <c r="AQ147" s="577"/>
      <c r="AR147" s="578"/>
      <c r="AS147" s="590"/>
      <c r="AT147" s="677"/>
      <c r="AU147" s="573" t="s">
        <v>738</v>
      </c>
      <c r="AV147" s="574"/>
      <c r="AW147" s="575"/>
      <c r="AX147" s="576" t="str">
        <f>'CO-SCHOLASTIC GRADES'!$J$39</f>
        <v>A</v>
      </c>
      <c r="AY147" s="577"/>
      <c r="AZ147" s="578"/>
      <c r="BA147" s="573" t="s">
        <v>738</v>
      </c>
      <c r="BB147" s="574"/>
      <c r="BC147" s="574"/>
      <c r="BD147" s="575"/>
      <c r="BE147" s="576" t="e">
        <f>#REF!</f>
        <v>#REF!</v>
      </c>
      <c r="BF147" s="577"/>
      <c r="BG147" s="578"/>
      <c r="BH147" s="679"/>
      <c r="BI147" s="622"/>
      <c r="BJ147" s="573" t="s">
        <v>738</v>
      </c>
      <c r="BK147" s="574"/>
      <c r="BL147" s="575"/>
      <c r="BM147" s="576" t="e">
        <f>'CO-SCHOLASTIC GRADES'!#REF!</f>
        <v>#REF!</v>
      </c>
      <c r="BN147" s="577"/>
      <c r="BO147" s="578"/>
      <c r="BP147" s="573" t="s">
        <v>738</v>
      </c>
      <c r="BQ147" s="574"/>
      <c r="BR147" s="574"/>
      <c r="BS147" s="575"/>
      <c r="BT147" s="576" t="e">
        <f>#REF!</f>
        <v>#REF!</v>
      </c>
      <c r="BU147" s="577"/>
      <c r="BV147" s="578"/>
      <c r="BW147" s="590"/>
    </row>
    <row r="148" spans="1:75" x14ac:dyDescent="0.25">
      <c r="A148" s="677"/>
      <c r="B148" s="613"/>
      <c r="C148" s="613"/>
      <c r="D148" s="613"/>
      <c r="E148" s="613"/>
      <c r="F148" s="613"/>
      <c r="G148" s="613"/>
      <c r="H148" s="613"/>
      <c r="I148" s="613"/>
      <c r="J148" s="613"/>
      <c r="K148" s="613"/>
      <c r="L148" s="613"/>
      <c r="M148" s="613"/>
      <c r="N148" s="614"/>
      <c r="O148" s="590"/>
      <c r="P148" s="615"/>
      <c r="Q148" s="612"/>
      <c r="R148" s="613"/>
      <c r="S148" s="613"/>
      <c r="T148" s="613"/>
      <c r="U148" s="613"/>
      <c r="V148" s="613"/>
      <c r="W148" s="613"/>
      <c r="X148" s="613"/>
      <c r="Y148" s="613"/>
      <c r="Z148" s="613"/>
      <c r="AA148" s="613"/>
      <c r="AB148" s="613"/>
      <c r="AC148" s="614"/>
      <c r="AD148" s="590"/>
      <c r="AE148" s="615"/>
      <c r="AF148" s="612"/>
      <c r="AG148" s="613"/>
      <c r="AH148" s="613"/>
      <c r="AI148" s="613"/>
      <c r="AJ148" s="613"/>
      <c r="AK148" s="613"/>
      <c r="AL148" s="613"/>
      <c r="AM148" s="613"/>
      <c r="AN148" s="613"/>
      <c r="AO148" s="613"/>
      <c r="AP148" s="613"/>
      <c r="AQ148" s="613"/>
      <c r="AR148" s="614"/>
      <c r="AS148" s="590"/>
      <c r="AT148" s="677"/>
      <c r="AU148" s="613"/>
      <c r="AV148" s="613"/>
      <c r="AW148" s="613"/>
      <c r="AX148" s="613"/>
      <c r="AY148" s="613"/>
      <c r="AZ148" s="613"/>
      <c r="BA148" s="613"/>
      <c r="BB148" s="613"/>
      <c r="BC148" s="613"/>
      <c r="BD148" s="613"/>
      <c r="BE148" s="613"/>
      <c r="BF148" s="613"/>
      <c r="BG148" s="614"/>
      <c r="BH148" s="679"/>
      <c r="BI148" s="622"/>
      <c r="BJ148" s="612"/>
      <c r="BK148" s="613"/>
      <c r="BL148" s="613"/>
      <c r="BM148" s="613"/>
      <c r="BN148" s="613"/>
      <c r="BO148" s="613"/>
      <c r="BP148" s="613"/>
      <c r="BQ148" s="613"/>
      <c r="BR148" s="613"/>
      <c r="BS148" s="613"/>
      <c r="BT148" s="613"/>
      <c r="BU148" s="613"/>
      <c r="BV148" s="614"/>
      <c r="BW148" s="590"/>
    </row>
    <row r="149" spans="1:75" x14ac:dyDescent="0.25">
      <c r="A149" s="677"/>
      <c r="B149" s="608" t="s">
        <v>739</v>
      </c>
      <c r="C149" s="608"/>
      <c r="D149" s="609" t="e">
        <f>'Certificte issue Register'!$J$8</f>
        <v>#REF!</v>
      </c>
      <c r="E149" s="609"/>
      <c r="F149" s="609"/>
      <c r="G149" s="609"/>
      <c r="H149" s="609"/>
      <c r="I149" s="609"/>
      <c r="J149" s="609"/>
      <c r="K149" s="609"/>
      <c r="L149" s="609"/>
      <c r="M149" s="609"/>
      <c r="N149" s="610"/>
      <c r="O149" s="590"/>
      <c r="P149" s="615"/>
      <c r="Q149" s="607" t="s">
        <v>739</v>
      </c>
      <c r="R149" s="608"/>
      <c r="S149" s="609" t="e">
        <f>'Certificte issue Register'!$J$18</f>
        <v>#REF!</v>
      </c>
      <c r="T149" s="609"/>
      <c r="U149" s="609"/>
      <c r="V149" s="609"/>
      <c r="W149" s="609"/>
      <c r="X149" s="609"/>
      <c r="Y149" s="609"/>
      <c r="Z149" s="609"/>
      <c r="AA149" s="609"/>
      <c r="AB149" s="609"/>
      <c r="AC149" s="610"/>
      <c r="AD149" s="590"/>
      <c r="AE149" s="615"/>
      <c r="AF149" s="607" t="s">
        <v>739</v>
      </c>
      <c r="AG149" s="608"/>
      <c r="AH149" s="609" t="e">
        <f>'Certificte issue Register'!$J$28</f>
        <v>#REF!</v>
      </c>
      <c r="AI149" s="609"/>
      <c r="AJ149" s="609"/>
      <c r="AK149" s="609"/>
      <c r="AL149" s="609"/>
      <c r="AM149" s="609"/>
      <c r="AN149" s="609"/>
      <c r="AO149" s="609"/>
      <c r="AP149" s="609"/>
      <c r="AQ149" s="609"/>
      <c r="AR149" s="610"/>
      <c r="AS149" s="590"/>
      <c r="AT149" s="677"/>
      <c r="AU149" s="608" t="s">
        <v>739</v>
      </c>
      <c r="AV149" s="608"/>
      <c r="AW149" s="609" t="e">
        <f>'Certificte issue Register'!$J$38</f>
        <v>#REF!</v>
      </c>
      <c r="AX149" s="609"/>
      <c r="AY149" s="609"/>
      <c r="AZ149" s="609"/>
      <c r="BA149" s="609"/>
      <c r="BB149" s="609"/>
      <c r="BC149" s="609"/>
      <c r="BD149" s="609"/>
      <c r="BE149" s="609"/>
      <c r="BF149" s="609"/>
      <c r="BG149" s="610"/>
      <c r="BH149" s="679"/>
      <c r="BI149" s="622"/>
      <c r="BJ149" s="607" t="s">
        <v>739</v>
      </c>
      <c r="BK149" s="608"/>
      <c r="BL149" s="609" t="e">
        <f>'Certificte issue Register'!#REF!</f>
        <v>#REF!</v>
      </c>
      <c r="BM149" s="609"/>
      <c r="BN149" s="609"/>
      <c r="BO149" s="609"/>
      <c r="BP149" s="609"/>
      <c r="BQ149" s="609"/>
      <c r="BR149" s="609"/>
      <c r="BS149" s="609"/>
      <c r="BT149" s="609"/>
      <c r="BU149" s="609"/>
      <c r="BV149" s="610"/>
      <c r="BW149" s="590"/>
    </row>
    <row r="150" spans="1:75" x14ac:dyDescent="0.25">
      <c r="A150" s="677"/>
      <c r="B150" s="70" t="s">
        <v>767</v>
      </c>
      <c r="C150" s="570"/>
      <c r="D150" s="570"/>
      <c r="E150" s="570"/>
      <c r="F150" s="570"/>
      <c r="G150" s="570"/>
      <c r="H150" s="570"/>
      <c r="I150" s="570"/>
      <c r="J150" s="570"/>
      <c r="K150" s="570"/>
      <c r="L150" s="570"/>
      <c r="M150" s="570"/>
      <c r="N150" s="571"/>
      <c r="O150" s="590"/>
      <c r="P150" s="615"/>
      <c r="Q150" s="111" t="s">
        <v>767</v>
      </c>
      <c r="R150" s="570"/>
      <c r="S150" s="570"/>
      <c r="T150" s="570"/>
      <c r="U150" s="570"/>
      <c r="V150" s="570"/>
      <c r="W150" s="570"/>
      <c r="X150" s="570"/>
      <c r="Y150" s="570"/>
      <c r="Z150" s="570"/>
      <c r="AA150" s="570"/>
      <c r="AB150" s="570"/>
      <c r="AC150" s="571"/>
      <c r="AD150" s="590"/>
      <c r="AE150" s="615"/>
      <c r="AF150" s="111" t="s">
        <v>767</v>
      </c>
      <c r="AG150" s="570"/>
      <c r="AH150" s="570"/>
      <c r="AI150" s="570"/>
      <c r="AJ150" s="570"/>
      <c r="AK150" s="570"/>
      <c r="AL150" s="570"/>
      <c r="AM150" s="570"/>
      <c r="AN150" s="570"/>
      <c r="AO150" s="570"/>
      <c r="AP150" s="570"/>
      <c r="AQ150" s="570"/>
      <c r="AR150" s="571"/>
      <c r="AS150" s="590"/>
      <c r="AT150" s="677"/>
      <c r="AU150" s="70" t="s">
        <v>767</v>
      </c>
      <c r="AV150" s="570"/>
      <c r="AW150" s="570"/>
      <c r="AX150" s="570"/>
      <c r="AY150" s="570"/>
      <c r="AZ150" s="570"/>
      <c r="BA150" s="570"/>
      <c r="BB150" s="570"/>
      <c r="BC150" s="570"/>
      <c r="BD150" s="570"/>
      <c r="BE150" s="570"/>
      <c r="BF150" s="570"/>
      <c r="BG150" s="571"/>
      <c r="BH150" s="679"/>
      <c r="BI150" s="622"/>
      <c r="BJ150" s="70" t="s">
        <v>767</v>
      </c>
      <c r="BK150" s="570"/>
      <c r="BL150" s="570"/>
      <c r="BM150" s="570"/>
      <c r="BN150" s="570"/>
      <c r="BO150" s="570"/>
      <c r="BP150" s="570"/>
      <c r="BQ150" s="570"/>
      <c r="BR150" s="570"/>
      <c r="BS150" s="570"/>
      <c r="BT150" s="570"/>
      <c r="BU150" s="570"/>
      <c r="BV150" s="571"/>
      <c r="BW150" s="590"/>
    </row>
    <row r="151" spans="1:75" x14ac:dyDescent="0.25">
      <c r="A151" s="677"/>
      <c r="B151" s="570"/>
      <c r="C151" s="570"/>
      <c r="D151" s="570"/>
      <c r="E151" s="570"/>
      <c r="F151" s="570"/>
      <c r="G151" s="570"/>
      <c r="H151" s="570"/>
      <c r="I151" s="570"/>
      <c r="J151" s="570"/>
      <c r="K151" s="570"/>
      <c r="L151" s="570"/>
      <c r="M151" s="570"/>
      <c r="N151" s="571"/>
      <c r="O151" s="590"/>
      <c r="P151" s="615"/>
      <c r="Q151" s="611"/>
      <c r="R151" s="570"/>
      <c r="S151" s="570"/>
      <c r="T151" s="570"/>
      <c r="U151" s="570"/>
      <c r="V151" s="570"/>
      <c r="W151" s="570"/>
      <c r="X151" s="570"/>
      <c r="Y151" s="570"/>
      <c r="Z151" s="570"/>
      <c r="AA151" s="570"/>
      <c r="AB151" s="570"/>
      <c r="AC151" s="571"/>
      <c r="AD151" s="590"/>
      <c r="AE151" s="615"/>
      <c r="AF151" s="611"/>
      <c r="AG151" s="570"/>
      <c r="AH151" s="570"/>
      <c r="AI151" s="570"/>
      <c r="AJ151" s="570"/>
      <c r="AK151" s="570"/>
      <c r="AL151" s="570"/>
      <c r="AM151" s="570"/>
      <c r="AN151" s="570"/>
      <c r="AO151" s="570"/>
      <c r="AP151" s="570"/>
      <c r="AQ151" s="570"/>
      <c r="AR151" s="571"/>
      <c r="AS151" s="590"/>
      <c r="AT151" s="677"/>
      <c r="AU151" s="570"/>
      <c r="AV151" s="570"/>
      <c r="AW151" s="570"/>
      <c r="AX151" s="570"/>
      <c r="AY151" s="570"/>
      <c r="AZ151" s="570"/>
      <c r="BA151" s="570"/>
      <c r="BB151" s="570"/>
      <c r="BC151" s="570"/>
      <c r="BD151" s="570"/>
      <c r="BE151" s="570"/>
      <c r="BF151" s="570"/>
      <c r="BG151" s="571"/>
      <c r="BH151" s="679"/>
      <c r="BI151" s="622"/>
      <c r="BJ151" s="611"/>
      <c r="BK151" s="570"/>
      <c r="BL151" s="570"/>
      <c r="BM151" s="570"/>
      <c r="BN151" s="570"/>
      <c r="BO151" s="570"/>
      <c r="BP151" s="570"/>
      <c r="BQ151" s="570"/>
      <c r="BR151" s="570"/>
      <c r="BS151" s="570"/>
      <c r="BT151" s="570"/>
      <c r="BU151" s="570"/>
      <c r="BV151" s="571"/>
      <c r="BW151" s="590"/>
    </row>
    <row r="152" spans="1:75" x14ac:dyDescent="0.25">
      <c r="A152" s="677"/>
      <c r="B152" s="570"/>
      <c r="C152" s="570"/>
      <c r="D152" s="570"/>
      <c r="E152" s="570"/>
      <c r="F152" s="570"/>
      <c r="G152" s="570"/>
      <c r="H152" s="570"/>
      <c r="I152" s="570"/>
      <c r="J152" s="570"/>
      <c r="K152" s="570"/>
      <c r="L152" s="570"/>
      <c r="M152" s="570"/>
      <c r="N152" s="571"/>
      <c r="O152" s="590"/>
      <c r="P152" s="615"/>
      <c r="Q152" s="611"/>
      <c r="R152" s="570"/>
      <c r="S152" s="570"/>
      <c r="T152" s="570"/>
      <c r="U152" s="570"/>
      <c r="V152" s="570"/>
      <c r="W152" s="570"/>
      <c r="X152" s="570"/>
      <c r="Y152" s="570"/>
      <c r="Z152" s="570"/>
      <c r="AA152" s="570"/>
      <c r="AB152" s="570"/>
      <c r="AC152" s="571"/>
      <c r="AD152" s="590"/>
      <c r="AE152" s="615"/>
      <c r="AF152" s="611"/>
      <c r="AG152" s="570"/>
      <c r="AH152" s="570"/>
      <c r="AI152" s="570"/>
      <c r="AJ152" s="570"/>
      <c r="AK152" s="570"/>
      <c r="AL152" s="570"/>
      <c r="AM152" s="570"/>
      <c r="AN152" s="570"/>
      <c r="AO152" s="570"/>
      <c r="AP152" s="570"/>
      <c r="AQ152" s="570"/>
      <c r="AR152" s="571"/>
      <c r="AS152" s="590"/>
      <c r="AT152" s="677"/>
      <c r="AU152" s="570"/>
      <c r="AV152" s="570"/>
      <c r="AW152" s="570"/>
      <c r="AX152" s="570"/>
      <c r="AY152" s="570"/>
      <c r="AZ152" s="570"/>
      <c r="BA152" s="570"/>
      <c r="BB152" s="570"/>
      <c r="BC152" s="570"/>
      <c r="BD152" s="570"/>
      <c r="BE152" s="570"/>
      <c r="BF152" s="570"/>
      <c r="BG152" s="571"/>
      <c r="BH152" s="679"/>
      <c r="BI152" s="622"/>
      <c r="BJ152" s="611"/>
      <c r="BK152" s="570"/>
      <c r="BL152" s="570"/>
      <c r="BM152" s="570"/>
      <c r="BN152" s="570"/>
      <c r="BO152" s="570"/>
      <c r="BP152" s="570"/>
      <c r="BQ152" s="570"/>
      <c r="BR152" s="570"/>
      <c r="BS152" s="570"/>
      <c r="BT152" s="570"/>
      <c r="BU152" s="570"/>
      <c r="BV152" s="571"/>
      <c r="BW152" s="590"/>
    </row>
    <row r="153" spans="1:75" x14ac:dyDescent="0.25">
      <c r="A153" s="677"/>
      <c r="B153" s="104" t="s">
        <v>740</v>
      </c>
      <c r="C153" s="70"/>
      <c r="D153" s="70"/>
      <c r="E153" s="570">
        <f>HOME!$G$10</f>
        <v>0</v>
      </c>
      <c r="F153" s="570"/>
      <c r="G153" s="570"/>
      <c r="H153" s="570"/>
      <c r="I153" s="570"/>
      <c r="J153" s="70"/>
      <c r="K153" s="70"/>
      <c r="L153" s="570">
        <f>HOME!$C$33</f>
        <v>0</v>
      </c>
      <c r="M153" s="570"/>
      <c r="N153" s="571"/>
      <c r="O153" s="590"/>
      <c r="P153" s="615"/>
      <c r="Q153" s="112" t="s">
        <v>740</v>
      </c>
      <c r="R153" s="70"/>
      <c r="S153" s="70"/>
      <c r="T153" s="570">
        <f>HOME!$G$10</f>
        <v>0</v>
      </c>
      <c r="U153" s="570"/>
      <c r="V153" s="570"/>
      <c r="W153" s="570"/>
      <c r="X153" s="570"/>
      <c r="Y153" s="70"/>
      <c r="Z153" s="70"/>
      <c r="AA153" s="570">
        <f>HOME!$C$33</f>
        <v>0</v>
      </c>
      <c r="AB153" s="570"/>
      <c r="AC153" s="571"/>
      <c r="AD153" s="590"/>
      <c r="AE153" s="615"/>
      <c r="AF153" s="112" t="s">
        <v>740</v>
      </c>
      <c r="AG153" s="70"/>
      <c r="AH153" s="70"/>
      <c r="AI153" s="570" t="str">
        <f>IF(HOME!$G$10&gt;0,HOME!$G$10,"")</f>
        <v/>
      </c>
      <c r="AJ153" s="570"/>
      <c r="AK153" s="570"/>
      <c r="AL153" s="570"/>
      <c r="AM153" s="570"/>
      <c r="AN153" s="70"/>
      <c r="AO153" s="70"/>
      <c r="AP153" s="570" t="str">
        <f>IF(HOME!$C$33&gt;0,HOME!$C$33,"")</f>
        <v/>
      </c>
      <c r="AQ153" s="570"/>
      <c r="AR153" s="571"/>
      <c r="AS153" s="590"/>
      <c r="AT153" s="677"/>
      <c r="AU153" s="71" t="s">
        <v>740</v>
      </c>
      <c r="AV153" s="70"/>
      <c r="AW153" s="70"/>
      <c r="AX153" s="570" t="str">
        <f>IF(HOME!$G$10&gt;0,HOME!$G$10,"")</f>
        <v/>
      </c>
      <c r="AY153" s="570"/>
      <c r="AZ153" s="570"/>
      <c r="BA153" s="570"/>
      <c r="BB153" s="570"/>
      <c r="BC153" s="70"/>
      <c r="BD153" s="70"/>
      <c r="BE153" s="570" t="str">
        <f>IF(HOME!$C$33&gt;0,HOME!$C$33,"")</f>
        <v/>
      </c>
      <c r="BF153" s="570"/>
      <c r="BG153" s="571"/>
      <c r="BH153" s="679"/>
      <c r="BI153" s="622"/>
      <c r="BJ153" s="104" t="s">
        <v>740</v>
      </c>
      <c r="BK153" s="70"/>
      <c r="BL153" s="70"/>
      <c r="BM153" s="570" t="str">
        <f>IF(HOME!$G$10&gt;0,HOME!$G$10,"")</f>
        <v/>
      </c>
      <c r="BN153" s="570"/>
      <c r="BO153" s="570"/>
      <c r="BP153" s="570"/>
      <c r="BQ153" s="570"/>
      <c r="BR153" s="70"/>
      <c r="BS153" s="70"/>
      <c r="BT153" s="570" t="str">
        <f>IF(HOME!$C$33&gt;0,HOME!$C$33,"")</f>
        <v/>
      </c>
      <c r="BU153" s="570"/>
      <c r="BV153" s="571"/>
      <c r="BW153" s="590"/>
    </row>
    <row r="154" spans="1:75" x14ac:dyDescent="0.25">
      <c r="A154" s="677"/>
      <c r="B154" s="105">
        <f ca="1">NOW()</f>
        <v>44328.595233333333</v>
      </c>
      <c r="C154" s="70"/>
      <c r="D154" s="70"/>
      <c r="E154" s="570" t="str">
        <f>HOME!$B$10</f>
        <v>CLASS TEACHER</v>
      </c>
      <c r="F154" s="570"/>
      <c r="G154" s="570"/>
      <c r="H154" s="570"/>
      <c r="I154" s="570"/>
      <c r="J154" s="70"/>
      <c r="K154" s="70"/>
      <c r="L154" s="570" t="str">
        <f>HOME!$B$33</f>
        <v>PRINCIPAL</v>
      </c>
      <c r="M154" s="570"/>
      <c r="N154" s="571"/>
      <c r="O154" s="590"/>
      <c r="P154" s="615"/>
      <c r="Q154" s="113">
        <f ca="1">NOW()</f>
        <v>44328.595233333333</v>
      </c>
      <c r="R154" s="70"/>
      <c r="S154" s="70"/>
      <c r="T154" s="570" t="str">
        <f>HOME!$B$10</f>
        <v>CLASS TEACHER</v>
      </c>
      <c r="U154" s="570"/>
      <c r="V154" s="570"/>
      <c r="W154" s="570"/>
      <c r="X154" s="570"/>
      <c r="Y154" s="70"/>
      <c r="Z154" s="70"/>
      <c r="AA154" s="570" t="str">
        <f>HOME!$B$33</f>
        <v>PRINCIPAL</v>
      </c>
      <c r="AB154" s="570"/>
      <c r="AC154" s="571"/>
      <c r="AD154" s="590"/>
      <c r="AE154" s="615"/>
      <c r="AF154" s="113">
        <f ca="1">NOW()</f>
        <v>44328.595233333333</v>
      </c>
      <c r="AG154" s="70"/>
      <c r="AH154" s="70"/>
      <c r="AI154" s="570" t="str">
        <f>HOME!$B$10</f>
        <v>CLASS TEACHER</v>
      </c>
      <c r="AJ154" s="570"/>
      <c r="AK154" s="570"/>
      <c r="AL154" s="570"/>
      <c r="AM154" s="570"/>
      <c r="AN154" s="70"/>
      <c r="AO154" s="70"/>
      <c r="AP154" s="570" t="str">
        <f>HOME!$B$33</f>
        <v>PRINCIPAL</v>
      </c>
      <c r="AQ154" s="570"/>
      <c r="AR154" s="571"/>
      <c r="AS154" s="590"/>
      <c r="AT154" s="677"/>
      <c r="AU154" s="72">
        <f ca="1">NOW()</f>
        <v>44328.595233333333</v>
      </c>
      <c r="AV154" s="70"/>
      <c r="AW154" s="70"/>
      <c r="AX154" s="570" t="str">
        <f>HOME!$B$10</f>
        <v>CLASS TEACHER</v>
      </c>
      <c r="AY154" s="570"/>
      <c r="AZ154" s="570"/>
      <c r="BA154" s="570"/>
      <c r="BB154" s="570"/>
      <c r="BC154" s="70"/>
      <c r="BD154" s="70"/>
      <c r="BE154" s="570" t="str">
        <f>HOME!$B$33</f>
        <v>PRINCIPAL</v>
      </c>
      <c r="BF154" s="570"/>
      <c r="BG154" s="571"/>
      <c r="BH154" s="680"/>
      <c r="BI154" s="622"/>
      <c r="BJ154" s="105">
        <f ca="1">NOW()</f>
        <v>44328.595233333333</v>
      </c>
      <c r="BK154" s="70"/>
      <c r="BL154" s="70"/>
      <c r="BM154" s="570" t="str">
        <f>HOME!$B$10</f>
        <v>CLASS TEACHER</v>
      </c>
      <c r="BN154" s="570"/>
      <c r="BO154" s="570"/>
      <c r="BP154" s="570"/>
      <c r="BQ154" s="570"/>
      <c r="BR154" s="70"/>
      <c r="BS154" s="70"/>
      <c r="BT154" s="570" t="str">
        <f>HOME!$B$33</f>
        <v>PRINCIPAL</v>
      </c>
      <c r="BU154" s="570"/>
      <c r="BV154" s="571"/>
      <c r="BW154" s="590"/>
    </row>
    <row r="155" spans="1:75" x14ac:dyDescent="0.25">
      <c r="A155" s="102"/>
      <c r="B155" s="74"/>
      <c r="C155" s="74"/>
      <c r="D155" s="74"/>
      <c r="E155" s="74"/>
      <c r="F155" s="74"/>
      <c r="G155" s="74"/>
      <c r="H155" s="74"/>
      <c r="I155" s="74"/>
      <c r="J155" s="74"/>
      <c r="K155" s="74"/>
      <c r="L155" s="74"/>
      <c r="M155" s="74"/>
      <c r="N155" s="106"/>
      <c r="O155" s="73"/>
      <c r="P155" s="73"/>
      <c r="Q155" s="114"/>
      <c r="R155" s="74"/>
      <c r="S155" s="74"/>
      <c r="T155" s="74"/>
      <c r="U155" s="74"/>
      <c r="V155" s="74"/>
      <c r="W155" s="74"/>
      <c r="X155" s="74"/>
      <c r="Y155" s="74"/>
      <c r="Z155" s="74"/>
      <c r="AA155" s="74"/>
      <c r="AB155" s="74"/>
      <c r="AC155" s="106"/>
      <c r="AD155" s="73"/>
      <c r="AE155" s="73"/>
      <c r="AF155" s="114"/>
      <c r="AG155" s="74"/>
      <c r="AH155" s="74"/>
      <c r="AI155" s="74"/>
      <c r="AJ155" s="74"/>
      <c r="AK155" s="74"/>
      <c r="AL155" s="74"/>
      <c r="AM155" s="74"/>
      <c r="AN155" s="74"/>
      <c r="AO155" s="74"/>
      <c r="AP155" s="74"/>
      <c r="AQ155" s="74"/>
      <c r="AR155" s="106"/>
      <c r="AS155" s="73"/>
      <c r="AT155" s="73"/>
      <c r="AU155" s="74"/>
      <c r="AV155" s="74"/>
      <c r="AW155" s="74"/>
      <c r="AX155" s="74"/>
      <c r="AY155" s="74"/>
      <c r="AZ155" s="74"/>
      <c r="BA155" s="74"/>
      <c r="BB155" s="74"/>
      <c r="BC155" s="74"/>
      <c r="BD155" s="74"/>
      <c r="BE155" s="74"/>
      <c r="BF155" s="74"/>
      <c r="BG155" s="74"/>
      <c r="BH155" s="101"/>
      <c r="BI155" s="102"/>
      <c r="BJ155" s="74"/>
      <c r="BK155" s="74"/>
      <c r="BL155" s="74"/>
      <c r="BM155" s="74"/>
      <c r="BN155" s="74"/>
      <c r="BO155" s="74"/>
      <c r="BP155" s="74"/>
      <c r="BQ155" s="74"/>
      <c r="BR155" s="74"/>
      <c r="BS155" s="74"/>
      <c r="BT155" s="74"/>
      <c r="BU155" s="74"/>
      <c r="BV155" s="106"/>
      <c r="BW155" s="73"/>
    </row>
    <row r="156" spans="1:75" ht="15.6" x14ac:dyDescent="0.3">
      <c r="A156" s="677"/>
      <c r="B156" s="580" t="s">
        <v>726</v>
      </c>
      <c r="C156" s="580"/>
      <c r="D156" s="581" t="str">
        <f>backup!$AX$17</f>
        <v/>
      </c>
      <c r="E156" s="581"/>
      <c r="F156" s="581"/>
      <c r="G156" s="107"/>
      <c r="H156" s="107"/>
      <c r="I156" s="580" t="s">
        <v>727</v>
      </c>
      <c r="J156" s="580"/>
      <c r="K156" s="580"/>
      <c r="L156" s="582" t="str">
        <f>backup!$AY$17</f>
        <v/>
      </c>
      <c r="M156" s="582"/>
      <c r="N156" s="583"/>
      <c r="O156" s="590"/>
      <c r="P156" s="615"/>
      <c r="Q156" s="579" t="s">
        <v>726</v>
      </c>
      <c r="R156" s="580"/>
      <c r="S156" s="581" t="str">
        <f>backup!$AX$27</f>
        <v/>
      </c>
      <c r="T156" s="581"/>
      <c r="U156" s="581"/>
      <c r="V156" s="107"/>
      <c r="W156" s="107"/>
      <c r="X156" s="580" t="s">
        <v>727</v>
      </c>
      <c r="Y156" s="580"/>
      <c r="Z156" s="580"/>
      <c r="AA156" s="582" t="str">
        <f>backup!$AY$27</f>
        <v/>
      </c>
      <c r="AB156" s="582"/>
      <c r="AC156" s="583"/>
      <c r="AD156" s="590"/>
      <c r="AE156" s="615"/>
      <c r="AF156" s="579" t="s">
        <v>726</v>
      </c>
      <c r="AG156" s="580"/>
      <c r="AH156" s="581" t="str">
        <f>backup!$AX$36</f>
        <v/>
      </c>
      <c r="AI156" s="581"/>
      <c r="AJ156" s="581"/>
      <c r="AK156" s="107"/>
      <c r="AL156" s="107"/>
      <c r="AM156" s="580" t="s">
        <v>727</v>
      </c>
      <c r="AN156" s="580"/>
      <c r="AO156" s="580"/>
      <c r="AP156" s="582" t="str">
        <f>backup!$AY$36</f>
        <v/>
      </c>
      <c r="AQ156" s="582"/>
      <c r="AR156" s="583"/>
      <c r="AS156" s="590"/>
      <c r="AT156" s="677"/>
      <c r="AU156" s="656" t="s">
        <v>726</v>
      </c>
      <c r="AV156" s="656"/>
      <c r="AW156" s="657" t="str">
        <f>backup!$AX$46</f>
        <v/>
      </c>
      <c r="AX156" s="657"/>
      <c r="AY156" s="657"/>
      <c r="AZ156" s="96"/>
      <c r="BA156" s="96"/>
      <c r="BB156" s="656" t="s">
        <v>727</v>
      </c>
      <c r="BC156" s="656"/>
      <c r="BD156" s="656"/>
      <c r="BE156" s="668" t="str">
        <f>backup!$AY$46</f>
        <v/>
      </c>
      <c r="BF156" s="668"/>
      <c r="BG156" s="583"/>
      <c r="BH156" s="678"/>
      <c r="BI156" s="622"/>
      <c r="BJ156" s="579" t="s">
        <v>726</v>
      </c>
      <c r="BK156" s="580"/>
      <c r="BL156" s="581" t="e">
        <f>backup!$AX$56</f>
        <v>#REF!</v>
      </c>
      <c r="BM156" s="581"/>
      <c r="BN156" s="581"/>
      <c r="BO156" s="107"/>
      <c r="BP156" s="107"/>
      <c r="BQ156" s="580" t="s">
        <v>727</v>
      </c>
      <c r="BR156" s="580"/>
      <c r="BS156" s="580"/>
      <c r="BT156" s="582" t="e">
        <f>backup!$AY$56</f>
        <v>#REF!</v>
      </c>
      <c r="BU156" s="582"/>
      <c r="BV156" s="583"/>
      <c r="BW156" s="590"/>
    </row>
    <row r="157" spans="1:75" ht="30" x14ac:dyDescent="0.5">
      <c r="A157" s="677"/>
      <c r="B157" s="592" t="str">
        <f>'STUDENT DETAILS'!$D$1</f>
        <v>JAWAHAR NAVODAYA VIDYALAYA</v>
      </c>
      <c r="C157" s="592"/>
      <c r="D157" s="592"/>
      <c r="E157" s="592"/>
      <c r="F157" s="592"/>
      <c r="G157" s="592"/>
      <c r="H157" s="592"/>
      <c r="I157" s="592"/>
      <c r="J157" s="698" t="str">
        <f>'STUDENT DETAILS'!$J$1</f>
        <v/>
      </c>
      <c r="K157" s="698"/>
      <c r="L157" s="698"/>
      <c r="M157" s="698"/>
      <c r="N157" s="699"/>
      <c r="O157" s="590"/>
      <c r="P157" s="615"/>
      <c r="Q157" s="591" t="str">
        <f>'STUDENT DETAILS'!$D$1</f>
        <v>JAWAHAR NAVODAYA VIDYALAYA</v>
      </c>
      <c r="R157" s="592"/>
      <c r="S157" s="592"/>
      <c r="T157" s="592"/>
      <c r="U157" s="592"/>
      <c r="V157" s="592"/>
      <c r="W157" s="592"/>
      <c r="X157" s="592"/>
      <c r="Y157" s="698" t="str">
        <f>'STUDENT DETAILS'!$J$1</f>
        <v/>
      </c>
      <c r="Z157" s="698"/>
      <c r="AA157" s="698"/>
      <c r="AB157" s="698"/>
      <c r="AC157" s="699"/>
      <c r="AD157" s="590"/>
      <c r="AE157" s="615"/>
      <c r="AF157" s="591" t="str">
        <f>'STUDENT DETAILS'!$D$1</f>
        <v>JAWAHAR NAVODAYA VIDYALAYA</v>
      </c>
      <c r="AG157" s="592"/>
      <c r="AH157" s="592"/>
      <c r="AI157" s="592"/>
      <c r="AJ157" s="592"/>
      <c r="AK157" s="592"/>
      <c r="AL157" s="592"/>
      <c r="AM157" s="592"/>
      <c r="AN157" s="593" t="str">
        <f>'STUDENT DETAILS'!$J$1</f>
        <v/>
      </c>
      <c r="AO157" s="593"/>
      <c r="AP157" s="593"/>
      <c r="AQ157" s="593"/>
      <c r="AR157" s="594"/>
      <c r="AS157" s="590"/>
      <c r="AT157" s="677"/>
      <c r="AU157" s="592" t="str">
        <f>'STUDENT DETAILS'!$D$1</f>
        <v>JAWAHAR NAVODAYA VIDYALAYA</v>
      </c>
      <c r="AV157" s="592"/>
      <c r="AW157" s="592"/>
      <c r="AX157" s="592"/>
      <c r="AY157" s="592"/>
      <c r="AZ157" s="592"/>
      <c r="BA157" s="592"/>
      <c r="BB157" s="592"/>
      <c r="BC157" s="593" t="str">
        <f>'STUDENT DETAILS'!$J$1</f>
        <v/>
      </c>
      <c r="BD157" s="593"/>
      <c r="BE157" s="593"/>
      <c r="BF157" s="593"/>
      <c r="BG157" s="594"/>
      <c r="BH157" s="679"/>
      <c r="BI157" s="622"/>
      <c r="BJ157" s="591" t="str">
        <f>'STUDENT DETAILS'!$D$1</f>
        <v>JAWAHAR NAVODAYA VIDYALAYA</v>
      </c>
      <c r="BK157" s="592"/>
      <c r="BL157" s="592"/>
      <c r="BM157" s="592"/>
      <c r="BN157" s="592"/>
      <c r="BO157" s="592"/>
      <c r="BP157" s="592"/>
      <c r="BQ157" s="592"/>
      <c r="BR157" s="593" t="str">
        <f>'STUDENT DETAILS'!$J$1</f>
        <v/>
      </c>
      <c r="BS157" s="593"/>
      <c r="BT157" s="593"/>
      <c r="BU157" s="593"/>
      <c r="BV157" s="594"/>
      <c r="BW157" s="590"/>
    </row>
    <row r="158" spans="1:75" ht="30" x14ac:dyDescent="0.5">
      <c r="A158" s="677"/>
      <c r="B158" s="596" t="str">
        <f>HOME!$B$8</f>
        <v>SESSION</v>
      </c>
      <c r="C158" s="596"/>
      <c r="D158" s="596"/>
      <c r="E158" s="596"/>
      <c r="F158" s="596"/>
      <c r="G158" s="596"/>
      <c r="H158" s="597" t="str">
        <f>IF(HOME!$G$8&gt;0,HOME!$G$8,"")</f>
        <v/>
      </c>
      <c r="I158" s="597"/>
      <c r="J158" s="597"/>
      <c r="K158" s="597"/>
      <c r="L158" s="597"/>
      <c r="M158" s="597"/>
      <c r="N158" s="598"/>
      <c r="O158" s="590"/>
      <c r="P158" s="615"/>
      <c r="Q158" s="595" t="str">
        <f>HOME!$B$8</f>
        <v>SESSION</v>
      </c>
      <c r="R158" s="596"/>
      <c r="S158" s="596"/>
      <c r="T158" s="596"/>
      <c r="U158" s="596"/>
      <c r="V158" s="596"/>
      <c r="W158" s="597" t="str">
        <f>IF(HOME!$G$8&gt;0,HOME!$G$8,"")</f>
        <v/>
      </c>
      <c r="X158" s="597"/>
      <c r="Y158" s="597"/>
      <c r="Z158" s="597"/>
      <c r="AA158" s="597"/>
      <c r="AB158" s="597"/>
      <c r="AC158" s="598"/>
      <c r="AD158" s="590"/>
      <c r="AE158" s="615"/>
      <c r="AF158" s="595" t="str">
        <f>HOME!$B$8</f>
        <v>SESSION</v>
      </c>
      <c r="AG158" s="596"/>
      <c r="AH158" s="596"/>
      <c r="AI158" s="596"/>
      <c r="AJ158" s="596"/>
      <c r="AK158" s="596"/>
      <c r="AL158" s="597" t="str">
        <f>IF(HOME!$G$8&gt;0,HOME!$G$8,"")</f>
        <v/>
      </c>
      <c r="AM158" s="597"/>
      <c r="AN158" s="597"/>
      <c r="AO158" s="597"/>
      <c r="AP158" s="597"/>
      <c r="AQ158" s="597"/>
      <c r="AR158" s="598"/>
      <c r="AS158" s="590"/>
      <c r="AT158" s="677"/>
      <c r="AU158" s="596" t="str">
        <f>HOME!$B$8</f>
        <v>SESSION</v>
      </c>
      <c r="AV158" s="596"/>
      <c r="AW158" s="596"/>
      <c r="AX158" s="596"/>
      <c r="AY158" s="596"/>
      <c r="AZ158" s="596"/>
      <c r="BA158" s="597" t="str">
        <f>IF(HOME!$G$8&gt;0,HOME!$G$8,"")</f>
        <v/>
      </c>
      <c r="BB158" s="597"/>
      <c r="BC158" s="597"/>
      <c r="BD158" s="597"/>
      <c r="BE158" s="597"/>
      <c r="BF158" s="597"/>
      <c r="BG158" s="598"/>
      <c r="BH158" s="679"/>
      <c r="BI158" s="622"/>
      <c r="BJ158" s="595" t="str">
        <f>HOME!$B$8</f>
        <v>SESSION</v>
      </c>
      <c r="BK158" s="596"/>
      <c r="BL158" s="596"/>
      <c r="BM158" s="596"/>
      <c r="BN158" s="596"/>
      <c r="BO158" s="596"/>
      <c r="BP158" s="597" t="str">
        <f>IF(HOME!$G$8&gt;0,HOME!$G$8,"")</f>
        <v/>
      </c>
      <c r="BQ158" s="597"/>
      <c r="BR158" s="597"/>
      <c r="BS158" s="597"/>
      <c r="BT158" s="597"/>
      <c r="BU158" s="597"/>
      <c r="BV158" s="598"/>
      <c r="BW158" s="590"/>
    </row>
    <row r="159" spans="1:75" ht="17.399999999999999" x14ac:dyDescent="0.3">
      <c r="A159" s="677"/>
      <c r="B159" s="600" t="s">
        <v>50</v>
      </c>
      <c r="C159" s="600"/>
      <c r="D159" s="600"/>
      <c r="E159" s="600"/>
      <c r="F159" s="600"/>
      <c r="G159" s="600"/>
      <c r="H159" s="600"/>
      <c r="I159" s="600"/>
      <c r="J159" s="600"/>
      <c r="K159" s="600"/>
      <c r="L159" s="600"/>
      <c r="M159" s="600"/>
      <c r="N159" s="601"/>
      <c r="O159" s="590"/>
      <c r="P159" s="615"/>
      <c r="Q159" s="599" t="s">
        <v>50</v>
      </c>
      <c r="R159" s="600"/>
      <c r="S159" s="600"/>
      <c r="T159" s="600"/>
      <c r="U159" s="600"/>
      <c r="V159" s="600"/>
      <c r="W159" s="600"/>
      <c r="X159" s="600"/>
      <c r="Y159" s="600"/>
      <c r="Z159" s="600"/>
      <c r="AA159" s="600"/>
      <c r="AB159" s="600"/>
      <c r="AC159" s="601"/>
      <c r="AD159" s="590"/>
      <c r="AE159" s="615"/>
      <c r="AF159" s="599" t="s">
        <v>50</v>
      </c>
      <c r="AG159" s="600"/>
      <c r="AH159" s="600"/>
      <c r="AI159" s="600"/>
      <c r="AJ159" s="600"/>
      <c r="AK159" s="600"/>
      <c r="AL159" s="600"/>
      <c r="AM159" s="600"/>
      <c r="AN159" s="600"/>
      <c r="AO159" s="600"/>
      <c r="AP159" s="600"/>
      <c r="AQ159" s="600"/>
      <c r="AR159" s="601"/>
      <c r="AS159" s="590"/>
      <c r="AT159" s="677"/>
      <c r="AU159" s="600" t="s">
        <v>50</v>
      </c>
      <c r="AV159" s="600"/>
      <c r="AW159" s="600"/>
      <c r="AX159" s="600"/>
      <c r="AY159" s="600"/>
      <c r="AZ159" s="600"/>
      <c r="BA159" s="600"/>
      <c r="BB159" s="600"/>
      <c r="BC159" s="600"/>
      <c r="BD159" s="600"/>
      <c r="BE159" s="600"/>
      <c r="BF159" s="600"/>
      <c r="BG159" s="601"/>
      <c r="BH159" s="679"/>
      <c r="BI159" s="622"/>
      <c r="BJ159" s="599" t="s">
        <v>50</v>
      </c>
      <c r="BK159" s="600"/>
      <c r="BL159" s="600"/>
      <c r="BM159" s="600"/>
      <c r="BN159" s="600"/>
      <c r="BO159" s="600"/>
      <c r="BP159" s="600"/>
      <c r="BQ159" s="600"/>
      <c r="BR159" s="600"/>
      <c r="BS159" s="600"/>
      <c r="BT159" s="600"/>
      <c r="BU159" s="600"/>
      <c r="BV159" s="601"/>
      <c r="BW159" s="590"/>
    </row>
    <row r="160" spans="1:75" ht="17.399999999999999" x14ac:dyDescent="0.3">
      <c r="A160" s="677"/>
      <c r="B160" s="43" t="s">
        <v>13</v>
      </c>
      <c r="C160" s="588" t="str">
        <f>IF('STUDENT DETAILS'!$D$12&gt;0,'STUDENT DETAILS'!$D$12,"")</f>
        <v/>
      </c>
      <c r="D160" s="588"/>
      <c r="E160" s="586" t="s">
        <v>749</v>
      </c>
      <c r="F160" s="586"/>
      <c r="G160" s="57"/>
      <c r="H160" s="588" t="str">
        <f>IF(HOME!$G$9&gt;0,HOME!$G$9,"")</f>
        <v/>
      </c>
      <c r="I160" s="588"/>
      <c r="J160" s="586" t="s">
        <v>728</v>
      </c>
      <c r="K160" s="586"/>
      <c r="L160" s="602" t="str">
        <f>IF('STUDENT DETAILS'!$AB$12&gt;0,'STUDENT DETAILS'!$AB$12,"")</f>
        <v/>
      </c>
      <c r="M160" s="602"/>
      <c r="N160" s="603"/>
      <c r="O160" s="590"/>
      <c r="P160" s="615"/>
      <c r="Q160" s="97" t="s">
        <v>13</v>
      </c>
      <c r="R160" s="588" t="str">
        <f>IF('STUDENT DETAILS'!$D$22&gt;0,'STUDENT DETAILS'!$D$22,"")</f>
        <v/>
      </c>
      <c r="S160" s="588"/>
      <c r="T160" s="586" t="s">
        <v>749</v>
      </c>
      <c r="U160" s="586"/>
      <c r="V160" s="57"/>
      <c r="W160" s="588" t="str">
        <f>IF(HOME!$G$9&gt;0,HOME!$G$9,"")</f>
        <v/>
      </c>
      <c r="X160" s="588"/>
      <c r="Y160" s="586" t="s">
        <v>728</v>
      </c>
      <c r="Z160" s="586"/>
      <c r="AA160" s="602" t="str">
        <f>IF('STUDENT DETAILS'!$AB$22&gt;0,'STUDENT DETAILS'!$AB$22,"")</f>
        <v/>
      </c>
      <c r="AB160" s="602"/>
      <c r="AC160" s="603"/>
      <c r="AD160" s="590"/>
      <c r="AE160" s="615"/>
      <c r="AF160" s="97" t="s">
        <v>13</v>
      </c>
      <c r="AG160" s="588" t="str">
        <f>IF('STUDENT DETAILS'!$D$32&gt;0,'STUDENT DETAILS'!$D$32,"")</f>
        <v/>
      </c>
      <c r="AH160" s="588"/>
      <c r="AI160" s="586" t="s">
        <v>749</v>
      </c>
      <c r="AJ160" s="586"/>
      <c r="AK160" s="57"/>
      <c r="AL160" s="588" t="str">
        <f>IF(HOME!$G$9&gt;0,HOME!$G$9,"")</f>
        <v/>
      </c>
      <c r="AM160" s="588"/>
      <c r="AN160" s="586" t="s">
        <v>728</v>
      </c>
      <c r="AO160" s="586"/>
      <c r="AP160" s="602" t="str">
        <f>IF('STUDENT DETAILS'!$AB$32&gt;0,'STUDENT DETAILS'!$AB$7,"")</f>
        <v/>
      </c>
      <c r="AQ160" s="602"/>
      <c r="AR160" s="603"/>
      <c r="AS160" s="590"/>
      <c r="AT160" s="677"/>
      <c r="AU160" s="43" t="s">
        <v>13</v>
      </c>
      <c r="AV160" s="588" t="str">
        <f>IF('STUDENT DETAILS'!$D$42&gt;0,'STUDENT DETAILS'!$D$42,"")</f>
        <v/>
      </c>
      <c r="AW160" s="588"/>
      <c r="AX160" s="586" t="s">
        <v>749</v>
      </c>
      <c r="AY160" s="586"/>
      <c r="AZ160" s="57"/>
      <c r="BA160" s="588" t="str">
        <f>IF(HOME!$G$9&gt;0,HOME!$G$9,"")</f>
        <v/>
      </c>
      <c r="BB160" s="588"/>
      <c r="BC160" s="586" t="s">
        <v>728</v>
      </c>
      <c r="BD160" s="586"/>
      <c r="BE160" s="602" t="str">
        <f>IF('STUDENT DETAILS'!$AB$42&gt;0,'STUDENT DETAILS'!$AB$42,"")</f>
        <v/>
      </c>
      <c r="BF160" s="602"/>
      <c r="BG160" s="603"/>
      <c r="BH160" s="679"/>
      <c r="BI160" s="622"/>
      <c r="BJ160" s="43" t="s">
        <v>13</v>
      </c>
      <c r="BK160" s="588" t="e">
        <f>IF('STUDENT DETAILS'!#REF!&gt;0,'STUDENT DETAILS'!#REF!,"")</f>
        <v>#REF!</v>
      </c>
      <c r="BL160" s="588"/>
      <c r="BM160" s="586" t="s">
        <v>749</v>
      </c>
      <c r="BN160" s="586"/>
      <c r="BO160" s="57"/>
      <c r="BP160" s="588" t="str">
        <f>IF(HOME!$G$9&gt;0,HOME!$G$9,"")</f>
        <v/>
      </c>
      <c r="BQ160" s="588"/>
      <c r="BR160" s="586" t="s">
        <v>728</v>
      </c>
      <c r="BS160" s="586"/>
      <c r="BT160" s="602" t="e">
        <f>IF('STUDENT DETAILS'!#REF!&gt;0,'STUDENT DETAILS'!#REF!,"")</f>
        <v>#REF!</v>
      </c>
      <c r="BU160" s="602"/>
      <c r="BV160" s="603"/>
      <c r="BW160" s="590"/>
    </row>
    <row r="161" spans="1:75" ht="17.399999999999999" x14ac:dyDescent="0.3">
      <c r="A161" s="677"/>
      <c r="B161" s="43" t="s">
        <v>752</v>
      </c>
      <c r="C161" s="588" t="str">
        <f>IF('STUDENT DETAILS'!$C$12&gt;0,'STUDENT DETAILS'!$C$12,"")</f>
        <v/>
      </c>
      <c r="D161" s="588"/>
      <c r="E161" s="586" t="s">
        <v>750</v>
      </c>
      <c r="F161" s="586"/>
      <c r="G161" s="58"/>
      <c r="H161" s="604" t="str">
        <f>IF('STUDENT DETAILS'!$E$12&gt;0,'STUDENT DETAILS'!$E$12,"")</f>
        <v/>
      </c>
      <c r="I161" s="604"/>
      <c r="J161" s="586" t="s">
        <v>14</v>
      </c>
      <c r="K161" s="586"/>
      <c r="L161" s="584" t="str">
        <f>IF('STUDENT DETAILS'!$F$12&gt;0,'STUDENT DETAILS'!$F$12,"")</f>
        <v/>
      </c>
      <c r="M161" s="584"/>
      <c r="N161" s="603"/>
      <c r="O161" s="590"/>
      <c r="P161" s="615"/>
      <c r="Q161" s="97" t="s">
        <v>752</v>
      </c>
      <c r="R161" s="588" t="str">
        <f>IF('STUDENT DETAILS'!$C$22&gt;0,'STUDENT DETAILS'!$C$22,"")</f>
        <v/>
      </c>
      <c r="S161" s="588"/>
      <c r="T161" s="586" t="s">
        <v>750</v>
      </c>
      <c r="U161" s="586"/>
      <c r="V161" s="58"/>
      <c r="W161" s="604" t="str">
        <f>IF('STUDENT DETAILS'!$E$22&gt;0,'STUDENT DETAILS'!$E$22,"")</f>
        <v/>
      </c>
      <c r="X161" s="604"/>
      <c r="Y161" s="586" t="s">
        <v>14</v>
      </c>
      <c r="Z161" s="586"/>
      <c r="AA161" s="584" t="str">
        <f>IF('STUDENT DETAILS'!$F$22&gt;0,'STUDENT DETAILS'!$F$22,"")</f>
        <v/>
      </c>
      <c r="AB161" s="584"/>
      <c r="AC161" s="603"/>
      <c r="AD161" s="590"/>
      <c r="AE161" s="615"/>
      <c r="AF161" s="97" t="s">
        <v>752</v>
      </c>
      <c r="AG161" s="588" t="str">
        <f>IF('STUDENT DETAILS'!$C$32&gt;0,'STUDENT DETAILS'!$C$32,"")</f>
        <v/>
      </c>
      <c r="AH161" s="588"/>
      <c r="AI161" s="586" t="s">
        <v>750</v>
      </c>
      <c r="AJ161" s="586"/>
      <c r="AK161" s="58"/>
      <c r="AL161" s="604" t="str">
        <f>IF('STUDENT DETAILS'!$E$32&gt;0,'STUDENT DETAILS'!$E$32,"")</f>
        <v/>
      </c>
      <c r="AM161" s="604"/>
      <c r="AN161" s="586" t="s">
        <v>14</v>
      </c>
      <c r="AO161" s="586"/>
      <c r="AP161" s="584" t="str">
        <f>IF('STUDENT DETAILS'!$F$32&gt;0,'STUDENT DETAILS'!$F$32,"")</f>
        <v/>
      </c>
      <c r="AQ161" s="584"/>
      <c r="AR161" s="603"/>
      <c r="AS161" s="590"/>
      <c r="AT161" s="677"/>
      <c r="AU161" s="43" t="s">
        <v>752</v>
      </c>
      <c r="AV161" s="588" t="str">
        <f>IF('STUDENT DETAILS'!$C$42&gt;0,'STUDENT DETAILS'!$C$42,"")</f>
        <v/>
      </c>
      <c r="AW161" s="588"/>
      <c r="AX161" s="586" t="s">
        <v>750</v>
      </c>
      <c r="AY161" s="586"/>
      <c r="AZ161" s="58"/>
      <c r="BA161" s="604" t="str">
        <f>IF('STUDENT DETAILS'!$E$42&gt;0,'STUDENT DETAILS'!$E$42,"")</f>
        <v/>
      </c>
      <c r="BB161" s="604"/>
      <c r="BC161" s="586" t="s">
        <v>14</v>
      </c>
      <c r="BD161" s="586"/>
      <c r="BE161" s="584" t="str">
        <f>IF('STUDENT DETAILS'!$F$42&gt;0,'STUDENT DETAILS'!$F$42,"")</f>
        <v/>
      </c>
      <c r="BF161" s="584"/>
      <c r="BG161" s="603"/>
      <c r="BH161" s="679"/>
      <c r="BI161" s="622"/>
      <c r="BJ161" s="43" t="s">
        <v>752</v>
      </c>
      <c r="BK161" s="588" t="e">
        <f>IF('STUDENT DETAILS'!#REF!&gt;0,'STUDENT DETAILS'!#REF!,"")</f>
        <v>#REF!</v>
      </c>
      <c r="BL161" s="588"/>
      <c r="BM161" s="586" t="s">
        <v>750</v>
      </c>
      <c r="BN161" s="586"/>
      <c r="BO161" s="58"/>
      <c r="BP161" s="604" t="e">
        <f>IF('STUDENT DETAILS'!#REF!&gt;0,'STUDENT DETAILS'!#REF!,"")</f>
        <v>#REF!</v>
      </c>
      <c r="BQ161" s="604"/>
      <c r="BR161" s="586" t="s">
        <v>14</v>
      </c>
      <c r="BS161" s="586"/>
      <c r="BT161" s="584" t="e">
        <f>IF('STUDENT DETAILS'!#REF!&gt;0,'STUDENT DETAILS'!#REF!,"")</f>
        <v>#REF!</v>
      </c>
      <c r="BU161" s="584"/>
      <c r="BV161" s="603"/>
      <c r="BW161" s="590"/>
    </row>
    <row r="162" spans="1:75" ht="17.399999999999999" x14ac:dyDescent="0.3">
      <c r="A162" s="677"/>
      <c r="B162" s="43" t="s">
        <v>753</v>
      </c>
      <c r="C162" s="585" t="str">
        <f>IF('STUDENT DETAILS'!$K$12&gt;0,'STUDENT DETAILS'!$K$12,"")</f>
        <v/>
      </c>
      <c r="D162" s="585"/>
      <c r="E162" s="586" t="s">
        <v>751</v>
      </c>
      <c r="F162" s="586"/>
      <c r="G162" s="58"/>
      <c r="H162" s="587" t="str">
        <f>IF('STUDENT DETAILS'!$M$12&gt;0,'STUDENT DETAILS'!$M$12,"")</f>
        <v/>
      </c>
      <c r="I162" s="587"/>
      <c r="J162" s="586" t="s">
        <v>704</v>
      </c>
      <c r="K162" s="586"/>
      <c r="L162" s="588" t="str">
        <f>IF('STUDENT DETAILS'!$J$12&gt;0,'STUDENT DETAILS'!$J$12,"")</f>
        <v/>
      </c>
      <c r="M162" s="588"/>
      <c r="N162" s="603"/>
      <c r="O162" s="590"/>
      <c r="P162" s="615"/>
      <c r="Q162" s="97" t="s">
        <v>753</v>
      </c>
      <c r="R162" s="585" t="str">
        <f>IF('STUDENT DETAILS'!$K$22&gt;0,'STUDENT DETAILS'!$K$22,"")</f>
        <v/>
      </c>
      <c r="S162" s="585"/>
      <c r="T162" s="586" t="s">
        <v>751</v>
      </c>
      <c r="U162" s="586"/>
      <c r="V162" s="58"/>
      <c r="W162" s="587" t="str">
        <f>IF('STUDENT DETAILS'!$M$22&gt;0,'STUDENT DETAILS'!$M$22,"")</f>
        <v/>
      </c>
      <c r="X162" s="587"/>
      <c r="Y162" s="586" t="s">
        <v>704</v>
      </c>
      <c r="Z162" s="586"/>
      <c r="AA162" s="588" t="str">
        <f>IF('STUDENT DETAILS'!$J$22&gt;0,'STUDENT DETAILS'!$J$22,"")</f>
        <v/>
      </c>
      <c r="AB162" s="588"/>
      <c r="AC162" s="603"/>
      <c r="AD162" s="590"/>
      <c r="AE162" s="615"/>
      <c r="AF162" s="97" t="s">
        <v>753</v>
      </c>
      <c r="AG162" s="585" t="str">
        <f>IF('STUDENT DETAILS'!$K$32&gt;0,'STUDENT DETAILS'!$K$32,"")</f>
        <v/>
      </c>
      <c r="AH162" s="585"/>
      <c r="AI162" s="586" t="s">
        <v>751</v>
      </c>
      <c r="AJ162" s="586"/>
      <c r="AK162" s="58"/>
      <c r="AL162" s="587" t="str">
        <f>IF('STUDENT DETAILS'!$M$32&gt;0,'STUDENT DETAILS'!$M$32,"")</f>
        <v/>
      </c>
      <c r="AM162" s="587"/>
      <c r="AN162" s="586" t="s">
        <v>704</v>
      </c>
      <c r="AO162" s="586"/>
      <c r="AP162" s="588" t="str">
        <f>IF('STUDENT DETAILS'!$J$32&gt;0,'STUDENT DETAILS'!$J$32,"")</f>
        <v/>
      </c>
      <c r="AQ162" s="588"/>
      <c r="AR162" s="603"/>
      <c r="AS162" s="590"/>
      <c r="AT162" s="677"/>
      <c r="AU162" s="43" t="s">
        <v>753</v>
      </c>
      <c r="AV162" s="585" t="str">
        <f>IF('STUDENT DETAILS'!$K$42&gt;0,'STUDENT DETAILS'!$K$42,"")</f>
        <v/>
      </c>
      <c r="AW162" s="585"/>
      <c r="AX162" s="586" t="s">
        <v>751</v>
      </c>
      <c r="AY162" s="586"/>
      <c r="AZ162" s="58"/>
      <c r="BA162" s="587" t="str">
        <f>IF('STUDENT DETAILS'!$M$42&gt;0,'STUDENT DETAILS'!$M$42,"")</f>
        <v/>
      </c>
      <c r="BB162" s="587"/>
      <c r="BC162" s="586" t="s">
        <v>704</v>
      </c>
      <c r="BD162" s="586"/>
      <c r="BE162" s="588" t="str">
        <f>IF('STUDENT DETAILS'!$J$42&gt;0,'STUDENT DETAILS'!$J$42,"")</f>
        <v/>
      </c>
      <c r="BF162" s="588"/>
      <c r="BG162" s="603"/>
      <c r="BH162" s="679"/>
      <c r="BI162" s="622"/>
      <c r="BJ162" s="43" t="s">
        <v>753</v>
      </c>
      <c r="BK162" s="585" t="e">
        <f>IF('STUDENT DETAILS'!#REF!&gt;0,'STUDENT DETAILS'!#REF!,"")</f>
        <v>#REF!</v>
      </c>
      <c r="BL162" s="585"/>
      <c r="BM162" s="586" t="s">
        <v>751</v>
      </c>
      <c r="BN162" s="586"/>
      <c r="BO162" s="58"/>
      <c r="BP162" s="587" t="e">
        <f>IF('STUDENT DETAILS'!#REF!&gt;0,'STUDENT DETAILS'!#REF!,"")</f>
        <v>#REF!</v>
      </c>
      <c r="BQ162" s="587"/>
      <c r="BR162" s="586" t="s">
        <v>704</v>
      </c>
      <c r="BS162" s="586"/>
      <c r="BT162" s="588" t="e">
        <f>IF('STUDENT DETAILS'!#REF!&gt;0,'STUDENT DETAILS'!#REF!,"")</f>
        <v>#REF!</v>
      </c>
      <c r="BU162" s="588"/>
      <c r="BV162" s="603"/>
      <c r="BW162" s="590"/>
    </row>
    <row r="163" spans="1:75" ht="16.2" thickBot="1" x14ac:dyDescent="0.35">
      <c r="A163" s="677"/>
      <c r="B163" s="635"/>
      <c r="C163" s="636"/>
      <c r="D163" s="636"/>
      <c r="E163" s="636"/>
      <c r="F163" s="636"/>
      <c r="G163" s="636"/>
      <c r="H163" s="636"/>
      <c r="I163" s="636"/>
      <c r="J163" s="636"/>
      <c r="K163" s="636"/>
      <c r="L163" s="636"/>
      <c r="M163" s="636"/>
      <c r="N163" s="637"/>
      <c r="O163" s="590"/>
      <c r="P163" s="615"/>
      <c r="Q163" s="635"/>
      <c r="R163" s="636"/>
      <c r="S163" s="636"/>
      <c r="T163" s="636"/>
      <c r="U163" s="636"/>
      <c r="V163" s="636"/>
      <c r="W163" s="636"/>
      <c r="X163" s="636"/>
      <c r="Y163" s="636"/>
      <c r="Z163" s="636"/>
      <c r="AA163" s="636"/>
      <c r="AB163" s="636"/>
      <c r="AC163" s="637"/>
      <c r="AD163" s="590"/>
      <c r="AE163" s="615"/>
      <c r="AF163" s="635"/>
      <c r="AG163" s="636"/>
      <c r="AH163" s="636"/>
      <c r="AI163" s="636"/>
      <c r="AJ163" s="636"/>
      <c r="AK163" s="636"/>
      <c r="AL163" s="636"/>
      <c r="AM163" s="636"/>
      <c r="AN163" s="636"/>
      <c r="AO163" s="636"/>
      <c r="AP163" s="636"/>
      <c r="AQ163" s="636"/>
      <c r="AR163" s="637"/>
      <c r="AS163" s="590"/>
      <c r="AT163" s="677"/>
      <c r="AU163" s="635"/>
      <c r="AV163" s="636"/>
      <c r="AW163" s="636"/>
      <c r="AX163" s="636"/>
      <c r="AY163" s="636"/>
      <c r="AZ163" s="636"/>
      <c r="BA163" s="636"/>
      <c r="BB163" s="636"/>
      <c r="BC163" s="636"/>
      <c r="BD163" s="636"/>
      <c r="BE163" s="636"/>
      <c r="BF163" s="636"/>
      <c r="BG163" s="637"/>
      <c r="BH163" s="679"/>
      <c r="BI163" s="622"/>
      <c r="BJ163" s="635"/>
      <c r="BK163" s="636"/>
      <c r="BL163" s="636"/>
      <c r="BM163" s="636"/>
      <c r="BN163" s="636"/>
      <c r="BO163" s="636"/>
      <c r="BP163" s="636"/>
      <c r="BQ163" s="636"/>
      <c r="BR163" s="636"/>
      <c r="BS163" s="636"/>
      <c r="BT163" s="636"/>
      <c r="BU163" s="636"/>
      <c r="BV163" s="637"/>
      <c r="BW163" s="590"/>
    </row>
    <row r="164" spans="1:75" ht="18.600000000000001" thickTop="1" thickBot="1" x14ac:dyDescent="0.35">
      <c r="A164" s="677"/>
      <c r="B164" s="41" t="s">
        <v>18</v>
      </c>
      <c r="C164" s="632" t="s">
        <v>20</v>
      </c>
      <c r="D164" s="633"/>
      <c r="E164" s="633"/>
      <c r="F164" s="633"/>
      <c r="G164" s="633"/>
      <c r="H164" s="634"/>
      <c r="I164" s="632" t="s">
        <v>21</v>
      </c>
      <c r="J164" s="633"/>
      <c r="K164" s="633"/>
      <c r="L164" s="633"/>
      <c r="M164" s="633"/>
      <c r="N164" s="634"/>
      <c r="O164" s="590"/>
      <c r="P164" s="615"/>
      <c r="Q164" s="41" t="s">
        <v>18</v>
      </c>
      <c r="R164" s="632" t="s">
        <v>20</v>
      </c>
      <c r="S164" s="633"/>
      <c r="T164" s="633"/>
      <c r="U164" s="633"/>
      <c r="V164" s="633"/>
      <c r="W164" s="634"/>
      <c r="X164" s="632" t="s">
        <v>21</v>
      </c>
      <c r="Y164" s="633"/>
      <c r="Z164" s="633"/>
      <c r="AA164" s="633"/>
      <c r="AB164" s="633"/>
      <c r="AC164" s="634"/>
      <c r="AD164" s="590"/>
      <c r="AE164" s="615"/>
      <c r="AF164" s="41" t="s">
        <v>18</v>
      </c>
      <c r="AG164" s="632" t="s">
        <v>20</v>
      </c>
      <c r="AH164" s="633"/>
      <c r="AI164" s="633"/>
      <c r="AJ164" s="633"/>
      <c r="AK164" s="633"/>
      <c r="AL164" s="634"/>
      <c r="AM164" s="632" t="s">
        <v>21</v>
      </c>
      <c r="AN164" s="633"/>
      <c r="AO164" s="633"/>
      <c r="AP164" s="633"/>
      <c r="AQ164" s="633"/>
      <c r="AR164" s="634"/>
      <c r="AS164" s="590"/>
      <c r="AT164" s="677"/>
      <c r="AU164" s="41" t="s">
        <v>18</v>
      </c>
      <c r="AV164" s="632" t="s">
        <v>20</v>
      </c>
      <c r="AW164" s="633"/>
      <c r="AX164" s="633"/>
      <c r="AY164" s="633"/>
      <c r="AZ164" s="633"/>
      <c r="BA164" s="634"/>
      <c r="BB164" s="632" t="s">
        <v>21</v>
      </c>
      <c r="BC164" s="633"/>
      <c r="BD164" s="633"/>
      <c r="BE164" s="633"/>
      <c r="BF164" s="633"/>
      <c r="BG164" s="634"/>
      <c r="BH164" s="679"/>
      <c r="BI164" s="622"/>
      <c r="BJ164" s="51" t="s">
        <v>18</v>
      </c>
      <c r="BK164" s="632" t="s">
        <v>20</v>
      </c>
      <c r="BL164" s="633"/>
      <c r="BM164" s="633"/>
      <c r="BN164" s="633"/>
      <c r="BO164" s="633"/>
      <c r="BP164" s="634"/>
      <c r="BQ164" s="632" t="s">
        <v>21</v>
      </c>
      <c r="BR164" s="633"/>
      <c r="BS164" s="633"/>
      <c r="BT164" s="633"/>
      <c r="BU164" s="633"/>
      <c r="BV164" s="634"/>
      <c r="BW164" s="590"/>
    </row>
    <row r="165" spans="1:75" ht="106.2" x14ac:dyDescent="0.25">
      <c r="A165" s="677"/>
      <c r="B165" s="40" t="s">
        <v>15</v>
      </c>
      <c r="C165" s="40" t="s">
        <v>16</v>
      </c>
      <c r="D165" s="40" t="s">
        <v>729</v>
      </c>
      <c r="E165" s="40" t="s">
        <v>730</v>
      </c>
      <c r="F165" s="40" t="s">
        <v>731</v>
      </c>
      <c r="G165" s="40" t="s">
        <v>732</v>
      </c>
      <c r="H165" s="40" t="s">
        <v>17</v>
      </c>
      <c r="I165" s="40" t="s">
        <v>733</v>
      </c>
      <c r="J165" s="40" t="s">
        <v>734</v>
      </c>
      <c r="K165" s="40" t="s">
        <v>730</v>
      </c>
      <c r="L165" s="40" t="s">
        <v>741</v>
      </c>
      <c r="M165" s="40" t="s">
        <v>732</v>
      </c>
      <c r="N165" s="40" t="s">
        <v>17</v>
      </c>
      <c r="O165" s="590"/>
      <c r="P165" s="615"/>
      <c r="Q165" s="40" t="s">
        <v>15</v>
      </c>
      <c r="R165" s="40" t="s">
        <v>16</v>
      </c>
      <c r="S165" s="40" t="s">
        <v>729</v>
      </c>
      <c r="T165" s="40" t="s">
        <v>730</v>
      </c>
      <c r="U165" s="40" t="s">
        <v>731</v>
      </c>
      <c r="V165" s="40" t="s">
        <v>732</v>
      </c>
      <c r="W165" s="40" t="s">
        <v>17</v>
      </c>
      <c r="X165" s="40" t="s">
        <v>733</v>
      </c>
      <c r="Y165" s="40" t="s">
        <v>734</v>
      </c>
      <c r="Z165" s="40" t="s">
        <v>730</v>
      </c>
      <c r="AA165" s="40" t="s">
        <v>741</v>
      </c>
      <c r="AB165" s="40" t="s">
        <v>732</v>
      </c>
      <c r="AC165" s="40" t="s">
        <v>17</v>
      </c>
      <c r="AD165" s="590"/>
      <c r="AE165" s="615"/>
      <c r="AF165" s="40" t="s">
        <v>15</v>
      </c>
      <c r="AG165" s="40" t="s">
        <v>16</v>
      </c>
      <c r="AH165" s="40" t="s">
        <v>729</v>
      </c>
      <c r="AI165" s="40" t="s">
        <v>730</v>
      </c>
      <c r="AJ165" s="40" t="s">
        <v>731</v>
      </c>
      <c r="AK165" s="40" t="s">
        <v>732</v>
      </c>
      <c r="AL165" s="40" t="s">
        <v>17</v>
      </c>
      <c r="AM165" s="40" t="s">
        <v>733</v>
      </c>
      <c r="AN165" s="40" t="s">
        <v>734</v>
      </c>
      <c r="AO165" s="40" t="s">
        <v>730</v>
      </c>
      <c r="AP165" s="40" t="s">
        <v>741</v>
      </c>
      <c r="AQ165" s="40" t="s">
        <v>732</v>
      </c>
      <c r="AR165" s="40" t="s">
        <v>17</v>
      </c>
      <c r="AS165" s="590"/>
      <c r="AT165" s="677"/>
      <c r="AU165" s="40" t="s">
        <v>15</v>
      </c>
      <c r="AV165" s="40" t="s">
        <v>16</v>
      </c>
      <c r="AW165" s="40" t="s">
        <v>729</v>
      </c>
      <c r="AX165" s="40" t="s">
        <v>730</v>
      </c>
      <c r="AY165" s="40" t="s">
        <v>731</v>
      </c>
      <c r="AZ165" s="40" t="s">
        <v>732</v>
      </c>
      <c r="BA165" s="40" t="s">
        <v>17</v>
      </c>
      <c r="BB165" s="40" t="s">
        <v>733</v>
      </c>
      <c r="BC165" s="40" t="s">
        <v>734</v>
      </c>
      <c r="BD165" s="40" t="s">
        <v>730</v>
      </c>
      <c r="BE165" s="40" t="s">
        <v>741</v>
      </c>
      <c r="BF165" s="40" t="s">
        <v>732</v>
      </c>
      <c r="BG165" s="54" t="s">
        <v>17</v>
      </c>
      <c r="BH165" s="679"/>
      <c r="BI165" s="622"/>
      <c r="BJ165" s="52" t="s">
        <v>15</v>
      </c>
      <c r="BK165" s="40" t="s">
        <v>16</v>
      </c>
      <c r="BL165" s="40" t="s">
        <v>729</v>
      </c>
      <c r="BM165" s="40" t="s">
        <v>730</v>
      </c>
      <c r="BN165" s="40" t="s">
        <v>731</v>
      </c>
      <c r="BO165" s="40" t="s">
        <v>732</v>
      </c>
      <c r="BP165" s="40" t="s">
        <v>17</v>
      </c>
      <c r="BQ165" s="40" t="s">
        <v>733</v>
      </c>
      <c r="BR165" s="40" t="s">
        <v>734</v>
      </c>
      <c r="BS165" s="40" t="s">
        <v>730</v>
      </c>
      <c r="BT165" s="40" t="s">
        <v>741</v>
      </c>
      <c r="BU165" s="40" t="s">
        <v>732</v>
      </c>
      <c r="BV165" s="40" t="s">
        <v>17</v>
      </c>
      <c r="BW165" s="590"/>
    </row>
    <row r="166" spans="1:75" ht="15.6" x14ac:dyDescent="0.3">
      <c r="A166" s="677"/>
      <c r="B166" s="59" t="str">
        <f>HOME!$B$15</f>
        <v>ENGLISH</v>
      </c>
      <c r="C166" s="60" t="str">
        <f>'Overall Result'!$D$9</f>
        <v/>
      </c>
      <c r="D166" s="60">
        <f>'Overall Result'!$P$9</f>
        <v>3.3333333333333335</v>
      </c>
      <c r="E166" s="60">
        <f>'Overall Result'!$V$9</f>
        <v>5</v>
      </c>
      <c r="F166" s="60">
        <f>'Overall Result'!$AB$9</f>
        <v>0</v>
      </c>
      <c r="G166" s="60">
        <f>'Overall Result'!$AH$9</f>
        <v>13.333333333333334</v>
      </c>
      <c r="H166" s="60" t="str">
        <f>'Overall Result'!$AP$9</f>
        <v>E</v>
      </c>
      <c r="I166" s="60" t="e">
        <f>#REF!</f>
        <v>#REF!</v>
      </c>
      <c r="J166" s="60" t="e">
        <f>#REF!</f>
        <v>#REF!</v>
      </c>
      <c r="K166" s="60" t="e">
        <f>#REF!</f>
        <v>#REF!</v>
      </c>
      <c r="L166" s="60" t="e">
        <f>#REF!</f>
        <v>#REF!</v>
      </c>
      <c r="M166" s="60" t="e">
        <f>#REF!</f>
        <v>#REF!</v>
      </c>
      <c r="N166" s="94" t="e">
        <f>#REF!</f>
        <v>#REF!</v>
      </c>
      <c r="O166" s="590"/>
      <c r="P166" s="615"/>
      <c r="Q166" s="59" t="str">
        <f>HOME!$B$15</f>
        <v>ENGLISH</v>
      </c>
      <c r="R166" s="94" t="str">
        <f>'Overall Result'!$D$19</f>
        <v/>
      </c>
      <c r="S166" s="94">
        <f>'Overall Result'!$P$19</f>
        <v>3.3333333333333335</v>
      </c>
      <c r="T166" s="94">
        <f>'Overall Result'!$V$19</f>
        <v>5</v>
      </c>
      <c r="U166" s="94">
        <f>'Overall Result'!$AB$19</f>
        <v>0</v>
      </c>
      <c r="V166" s="94">
        <f>'Overall Result'!$AH$19</f>
        <v>13.333333333333334</v>
      </c>
      <c r="W166" s="94" t="str">
        <f>'Overall Result'!$AP$19</f>
        <v>E</v>
      </c>
      <c r="X166" s="94" t="e">
        <f>#REF!</f>
        <v>#REF!</v>
      </c>
      <c r="Y166" s="94" t="e">
        <f>#REF!</f>
        <v>#REF!</v>
      </c>
      <c r="Z166" s="94" t="e">
        <f>#REF!</f>
        <v>#REF!</v>
      </c>
      <c r="AA166" s="94" t="e">
        <f>#REF!</f>
        <v>#REF!</v>
      </c>
      <c r="AB166" s="94" t="e">
        <f>#REF!</f>
        <v>#REF!</v>
      </c>
      <c r="AC166" s="94" t="e">
        <f>#REF!</f>
        <v>#REF!</v>
      </c>
      <c r="AD166" s="590"/>
      <c r="AE166" s="615"/>
      <c r="AF166" s="59" t="str">
        <f>HOME!$B$15</f>
        <v>ENGLISH</v>
      </c>
      <c r="AG166" s="94" t="str">
        <f>'Overall Result'!$D$29</f>
        <v/>
      </c>
      <c r="AH166" s="94">
        <f>'Overall Result'!$P$29</f>
        <v>3.3333333333333335</v>
      </c>
      <c r="AI166" s="94">
        <f>'Overall Result'!$V$29</f>
        <v>5</v>
      </c>
      <c r="AJ166" s="94">
        <f>'Overall Result'!$AB$29</f>
        <v>0</v>
      </c>
      <c r="AK166" s="94">
        <f>'Overall Result'!$AH$29</f>
        <v>13.333333333333334</v>
      </c>
      <c r="AL166" s="94" t="str">
        <f>'Overall Result'!$AP$29</f>
        <v>E</v>
      </c>
      <c r="AM166" s="94" t="e">
        <f>#REF!</f>
        <v>#REF!</v>
      </c>
      <c r="AN166" s="94" t="e">
        <f>#REF!</f>
        <v>#REF!</v>
      </c>
      <c r="AO166" s="94" t="e">
        <f>#REF!</f>
        <v>#REF!</v>
      </c>
      <c r="AP166" s="94" t="e">
        <f>#REF!</f>
        <v>#REF!</v>
      </c>
      <c r="AQ166" s="94" t="e">
        <f>#REF!</f>
        <v>#REF!</v>
      </c>
      <c r="AR166" s="94" t="e">
        <f>#REF!</f>
        <v>#REF!</v>
      </c>
      <c r="AS166" s="590"/>
      <c r="AT166" s="677"/>
      <c r="AU166" s="59" t="str">
        <f>HOME!$B$15</f>
        <v>ENGLISH</v>
      </c>
      <c r="AV166" s="60" t="str">
        <f>'Overall Result'!$D$39</f>
        <v/>
      </c>
      <c r="AW166" s="60" t="str">
        <f>'Overall Result'!$P$39</f>
        <v/>
      </c>
      <c r="AX166" s="60">
        <f>'Overall Result'!$V$39</f>
        <v>5</v>
      </c>
      <c r="AY166" s="60">
        <f>'Overall Result'!$AB$39</f>
        <v>0</v>
      </c>
      <c r="AZ166" s="60">
        <f>'Overall Result'!$AH$39</f>
        <v>10</v>
      </c>
      <c r="BA166" s="60" t="str">
        <f>'Overall Result'!$AP$39</f>
        <v>E</v>
      </c>
      <c r="BB166" s="60" t="e">
        <f>#REF!</f>
        <v>#REF!</v>
      </c>
      <c r="BC166" s="60" t="e">
        <f>#REF!</f>
        <v>#REF!</v>
      </c>
      <c r="BD166" s="60" t="e">
        <f>#REF!</f>
        <v>#REF!</v>
      </c>
      <c r="BE166" s="60" t="e">
        <f>#REF!</f>
        <v>#REF!</v>
      </c>
      <c r="BF166" s="60" t="e">
        <f>#REF!</f>
        <v>#REF!</v>
      </c>
      <c r="BG166" s="95" t="e">
        <f>#REF!</f>
        <v>#REF!</v>
      </c>
      <c r="BH166" s="679"/>
      <c r="BI166" s="622"/>
      <c r="BJ166" s="62" t="str">
        <f>HOME!$B$15</f>
        <v>ENGLISH</v>
      </c>
      <c r="BK166" s="60" t="e">
        <f>'Overall Result'!#REF!</f>
        <v>#REF!</v>
      </c>
      <c r="BL166" s="60" t="e">
        <f>'Overall Result'!#REF!</f>
        <v>#REF!</v>
      </c>
      <c r="BM166" s="60" t="e">
        <f>'Overall Result'!#REF!</f>
        <v>#REF!</v>
      </c>
      <c r="BN166" s="60" t="e">
        <f>'Overall Result'!#REF!</f>
        <v>#REF!</v>
      </c>
      <c r="BO166" s="60">
        <f>'Overall Result'!$AH$4</f>
        <v>13.333333333333334</v>
      </c>
      <c r="BP166" s="60" t="e">
        <f>'Overall Result'!#REF!</f>
        <v>#REF!</v>
      </c>
      <c r="BQ166" s="60" t="e">
        <f>#REF!</f>
        <v>#REF!</v>
      </c>
      <c r="BR166" s="60" t="e">
        <f>#REF!</f>
        <v>#REF!</v>
      </c>
      <c r="BS166" s="60" t="e">
        <f>#REF!</f>
        <v>#REF!</v>
      </c>
      <c r="BT166" s="60" t="e">
        <f>#REF!</f>
        <v>#REF!</v>
      </c>
      <c r="BU166" s="60" t="e">
        <f>#REF!</f>
        <v>#REF!</v>
      </c>
      <c r="BV166" s="94" t="e">
        <f>#REF!</f>
        <v>#REF!</v>
      </c>
      <c r="BW166" s="590"/>
    </row>
    <row r="167" spans="1:75" ht="15.6" x14ac:dyDescent="0.3">
      <c r="A167" s="677"/>
      <c r="B167" s="59" t="str">
        <f>HOME!$B$16</f>
        <v>HINDI</v>
      </c>
      <c r="C167" s="60" t="str">
        <f>'Overall Result'!$E$9</f>
        <v/>
      </c>
      <c r="D167" s="60">
        <f>'Overall Result'!$Q$9</f>
        <v>3.3333333333333335</v>
      </c>
      <c r="E167" s="60">
        <f>'Overall Result'!$W$9</f>
        <v>5</v>
      </c>
      <c r="F167" s="60">
        <f>'Overall Result'!$AC$9</f>
        <v>0</v>
      </c>
      <c r="G167" s="60">
        <f>'Overall Result'!$AI$9</f>
        <v>13.333333333333334</v>
      </c>
      <c r="H167" s="60" t="str">
        <f>'Overall Result'!$AQ$9</f>
        <v>E</v>
      </c>
      <c r="I167" s="60" t="e">
        <f>#REF!</f>
        <v>#REF!</v>
      </c>
      <c r="J167" s="60" t="e">
        <f>#REF!</f>
        <v>#REF!</v>
      </c>
      <c r="K167" s="60" t="e">
        <f>#REF!</f>
        <v>#REF!</v>
      </c>
      <c r="L167" s="60" t="e">
        <f>#REF!</f>
        <v>#REF!</v>
      </c>
      <c r="M167" s="60" t="e">
        <f>#REF!</f>
        <v>#REF!</v>
      </c>
      <c r="N167" s="94" t="e">
        <f>#REF!</f>
        <v>#REF!</v>
      </c>
      <c r="O167" s="590"/>
      <c r="P167" s="615"/>
      <c r="Q167" s="59" t="str">
        <f>HOME!$B$16</f>
        <v>HINDI</v>
      </c>
      <c r="R167" s="94" t="str">
        <f>'Overall Result'!E19</f>
        <v/>
      </c>
      <c r="S167" s="94">
        <f>'Overall Result'!$Q$19</f>
        <v>3.3333333333333335</v>
      </c>
      <c r="T167" s="94">
        <f>'Overall Result'!$W$19</f>
        <v>5</v>
      </c>
      <c r="U167" s="94">
        <f>'Overall Result'!$AC$19</f>
        <v>0</v>
      </c>
      <c r="V167" s="94">
        <f>'Overall Result'!$AI$19</f>
        <v>13.333333333333334</v>
      </c>
      <c r="W167" s="94" t="str">
        <f>'Overall Result'!$AQ$19</f>
        <v>E</v>
      </c>
      <c r="X167" s="94" t="e">
        <f>#REF!</f>
        <v>#REF!</v>
      </c>
      <c r="Y167" s="94" t="e">
        <f>#REF!</f>
        <v>#REF!</v>
      </c>
      <c r="Z167" s="94" t="e">
        <f>#REF!</f>
        <v>#REF!</v>
      </c>
      <c r="AA167" s="94" t="e">
        <f>#REF!</f>
        <v>#REF!</v>
      </c>
      <c r="AB167" s="94" t="e">
        <f>#REF!</f>
        <v>#REF!</v>
      </c>
      <c r="AC167" s="94" t="e">
        <f>#REF!</f>
        <v>#REF!</v>
      </c>
      <c r="AD167" s="590"/>
      <c r="AE167" s="615"/>
      <c r="AF167" s="59" t="str">
        <f>HOME!$B$16</f>
        <v>HINDI</v>
      </c>
      <c r="AG167" s="94" t="str">
        <f>'Overall Result'!$E$29</f>
        <v/>
      </c>
      <c r="AH167" s="94">
        <f>'Overall Result'!$Q$29</f>
        <v>3.3333333333333335</v>
      </c>
      <c r="AI167" s="94">
        <f>'Overall Result'!$W$29</f>
        <v>5</v>
      </c>
      <c r="AJ167" s="94">
        <f>'Overall Result'!$AC$29</f>
        <v>0</v>
      </c>
      <c r="AK167" s="94">
        <f>'Overall Result'!$AI$29</f>
        <v>13.333333333333334</v>
      </c>
      <c r="AL167" s="94" t="str">
        <f>'Overall Result'!$AQ$29</f>
        <v>E</v>
      </c>
      <c r="AM167" s="94" t="e">
        <f>#REF!</f>
        <v>#REF!</v>
      </c>
      <c r="AN167" s="94" t="e">
        <f>#REF!</f>
        <v>#REF!</v>
      </c>
      <c r="AO167" s="94" t="e">
        <f>#REF!</f>
        <v>#REF!</v>
      </c>
      <c r="AP167" s="94" t="e">
        <f>#REF!</f>
        <v>#REF!</v>
      </c>
      <c r="AQ167" s="94" t="e">
        <f>#REF!</f>
        <v>#REF!</v>
      </c>
      <c r="AR167" s="94" t="e">
        <f>#REF!</f>
        <v>#REF!</v>
      </c>
      <c r="AS167" s="590"/>
      <c r="AT167" s="677"/>
      <c r="AU167" s="59" t="str">
        <f>HOME!$B$16</f>
        <v>HINDI</v>
      </c>
      <c r="AV167" s="93" t="str">
        <f>'Overall Result'!$E$39</f>
        <v/>
      </c>
      <c r="AW167" s="60" t="str">
        <f>'Overall Result'!$Q$39</f>
        <v/>
      </c>
      <c r="AX167" s="60">
        <f>'Overall Result'!$W$39</f>
        <v>5</v>
      </c>
      <c r="AY167" s="60">
        <f>'Overall Result'!$AC$39</f>
        <v>0</v>
      </c>
      <c r="AZ167" s="60">
        <f>'Overall Result'!$AI$39</f>
        <v>10</v>
      </c>
      <c r="BA167" s="60" t="str">
        <f>'Overall Result'!$AQ$39</f>
        <v>E</v>
      </c>
      <c r="BB167" s="60" t="e">
        <f>#REF!</f>
        <v>#REF!</v>
      </c>
      <c r="BC167" s="60" t="e">
        <f>#REF!</f>
        <v>#REF!</v>
      </c>
      <c r="BD167" s="60" t="e">
        <f>#REF!</f>
        <v>#REF!</v>
      </c>
      <c r="BE167" s="60" t="e">
        <f>#REF!</f>
        <v>#REF!</v>
      </c>
      <c r="BF167" s="60" t="e">
        <f>#REF!</f>
        <v>#REF!</v>
      </c>
      <c r="BG167" s="95" t="e">
        <f>#REF!</f>
        <v>#REF!</v>
      </c>
      <c r="BH167" s="679"/>
      <c r="BI167" s="622"/>
      <c r="BJ167" s="62" t="str">
        <f>HOME!$B$16</f>
        <v>HINDI</v>
      </c>
      <c r="BK167" s="93" t="e">
        <f>'Overall Result'!#REF!</f>
        <v>#REF!</v>
      </c>
      <c r="BL167" s="60" t="e">
        <f>'Overall Result'!#REF!</f>
        <v>#REF!</v>
      </c>
      <c r="BM167" s="60" t="e">
        <f>'Overall Result'!#REF!</f>
        <v>#REF!</v>
      </c>
      <c r="BN167" s="60" t="e">
        <f>'Overall Result'!#REF!</f>
        <v>#REF!</v>
      </c>
      <c r="BO167" s="60">
        <f>'Overall Result'!$AI$4</f>
        <v>13.333333333333334</v>
      </c>
      <c r="BP167" s="60" t="e">
        <f>'Overall Result'!#REF!</f>
        <v>#REF!</v>
      </c>
      <c r="BQ167" s="60" t="e">
        <f>#REF!</f>
        <v>#REF!</v>
      </c>
      <c r="BR167" s="60" t="e">
        <f>#REF!</f>
        <v>#REF!</v>
      </c>
      <c r="BS167" s="60" t="e">
        <f>#REF!</f>
        <v>#REF!</v>
      </c>
      <c r="BT167" s="60" t="e">
        <f>#REF!</f>
        <v>#REF!</v>
      </c>
      <c r="BU167" s="60" t="e">
        <f>#REF!</f>
        <v>#REF!</v>
      </c>
      <c r="BV167" s="94" t="e">
        <f>#REF!</f>
        <v>#REF!</v>
      </c>
      <c r="BW167" s="590"/>
    </row>
    <row r="168" spans="1:75" ht="15.6" x14ac:dyDescent="0.3">
      <c r="A168" s="677"/>
      <c r="B168" s="59" t="e">
        <f>HOME!#REF!</f>
        <v>#REF!</v>
      </c>
      <c r="C168" s="60" t="str">
        <f>'Overall Result'!$F$9</f>
        <v/>
      </c>
      <c r="D168" s="60">
        <f>'Overall Result'!$R$9</f>
        <v>3.3333333333333335</v>
      </c>
      <c r="E168" s="60">
        <f>'Overall Result'!$X$9</f>
        <v>5</v>
      </c>
      <c r="F168" s="60" t="e">
        <f>'Overall Result'!$AD$9</f>
        <v>#REF!</v>
      </c>
      <c r="G168" s="60" t="e">
        <f>'Overall Result'!$AJ$9</f>
        <v>#REF!</v>
      </c>
      <c r="H168" s="60" t="e">
        <f>'Overall Result'!$AR$9</f>
        <v>#REF!</v>
      </c>
      <c r="I168" s="60" t="e">
        <f>#REF!</f>
        <v>#REF!</v>
      </c>
      <c r="J168" s="60" t="e">
        <f>#REF!</f>
        <v>#REF!</v>
      </c>
      <c r="K168" s="60" t="e">
        <f>#REF!</f>
        <v>#REF!</v>
      </c>
      <c r="L168" s="60" t="e">
        <f>#REF!</f>
        <v>#REF!</v>
      </c>
      <c r="M168" s="60" t="e">
        <f>#REF!</f>
        <v>#REF!</v>
      </c>
      <c r="N168" s="94" t="e">
        <f>#REF!</f>
        <v>#REF!</v>
      </c>
      <c r="O168" s="590"/>
      <c r="P168" s="615"/>
      <c r="Q168" s="59" t="e">
        <f>HOME!#REF!</f>
        <v>#REF!</v>
      </c>
      <c r="R168" s="94" t="str">
        <f>'Overall Result'!$F$19</f>
        <v/>
      </c>
      <c r="S168" s="94">
        <f>'Overall Result'!$R$19</f>
        <v>3.3333333333333335</v>
      </c>
      <c r="T168" s="94">
        <f>'Overall Result'!$X$19</f>
        <v>5</v>
      </c>
      <c r="U168" s="94" t="e">
        <f>'Overall Result'!$AD$19</f>
        <v>#REF!</v>
      </c>
      <c r="V168" s="94" t="e">
        <f>'Overall Result'!$AJ$19</f>
        <v>#REF!</v>
      </c>
      <c r="W168" s="94" t="e">
        <f>'Overall Result'!$AR$19</f>
        <v>#REF!</v>
      </c>
      <c r="X168" s="94" t="e">
        <f>#REF!</f>
        <v>#REF!</v>
      </c>
      <c r="Y168" s="94" t="e">
        <f>#REF!</f>
        <v>#REF!</v>
      </c>
      <c r="Z168" s="94" t="e">
        <f>#REF!</f>
        <v>#REF!</v>
      </c>
      <c r="AA168" s="94" t="e">
        <f>#REF!</f>
        <v>#REF!</v>
      </c>
      <c r="AB168" s="94" t="e">
        <f>#REF!</f>
        <v>#REF!</v>
      </c>
      <c r="AC168" s="94" t="e">
        <f>#REF!</f>
        <v>#REF!</v>
      </c>
      <c r="AD168" s="590"/>
      <c r="AE168" s="615"/>
      <c r="AF168" s="59" t="e">
        <f>HOME!#REF!</f>
        <v>#REF!</v>
      </c>
      <c r="AG168" s="94" t="str">
        <f>'Overall Result'!$F$29</f>
        <v/>
      </c>
      <c r="AH168" s="94">
        <f>'Overall Result'!$R$29</f>
        <v>3.3333333333333335</v>
      </c>
      <c r="AI168" s="94">
        <f>'Overall Result'!$X$29</f>
        <v>5</v>
      </c>
      <c r="AJ168" s="94" t="e">
        <f>'Overall Result'!$AD$29</f>
        <v>#REF!</v>
      </c>
      <c r="AK168" s="94" t="e">
        <f>'Overall Result'!$AJ$29</f>
        <v>#REF!</v>
      </c>
      <c r="AL168" s="94" t="e">
        <f>'Overall Result'!$AR$29</f>
        <v>#REF!</v>
      </c>
      <c r="AM168" s="94" t="e">
        <f>#REF!</f>
        <v>#REF!</v>
      </c>
      <c r="AN168" s="94" t="e">
        <f>#REF!</f>
        <v>#REF!</v>
      </c>
      <c r="AO168" s="94" t="e">
        <f>#REF!</f>
        <v>#REF!</v>
      </c>
      <c r="AP168" s="94" t="e">
        <f>#REF!</f>
        <v>#REF!</v>
      </c>
      <c r="AQ168" s="94" t="e">
        <f>#REF!</f>
        <v>#REF!</v>
      </c>
      <c r="AR168" s="94" t="e">
        <f>#REF!</f>
        <v>#REF!</v>
      </c>
      <c r="AS168" s="590"/>
      <c r="AT168" s="677"/>
      <c r="AU168" s="59" t="e">
        <f>HOME!#REF!</f>
        <v>#REF!</v>
      </c>
      <c r="AV168" s="60" t="str">
        <f>'Overall Result'!$F$39</f>
        <v/>
      </c>
      <c r="AW168" s="60" t="str">
        <f>'Overall Result'!$R$39</f>
        <v/>
      </c>
      <c r="AX168" s="60">
        <f>'Overall Result'!$X$39</f>
        <v>5</v>
      </c>
      <c r="AY168" s="60" t="e">
        <f>'Overall Result'!$AD$39</f>
        <v>#REF!</v>
      </c>
      <c r="AZ168" s="60" t="e">
        <f>'Overall Result'!$AJ$39</f>
        <v>#REF!</v>
      </c>
      <c r="BA168" s="60" t="e">
        <f>'Overall Result'!$AR$39</f>
        <v>#REF!</v>
      </c>
      <c r="BB168" s="60" t="e">
        <f>#REF!</f>
        <v>#REF!</v>
      </c>
      <c r="BC168" s="60" t="e">
        <f>#REF!</f>
        <v>#REF!</v>
      </c>
      <c r="BD168" s="60" t="e">
        <f>#REF!</f>
        <v>#REF!</v>
      </c>
      <c r="BE168" s="60" t="e">
        <f>#REF!</f>
        <v>#REF!</v>
      </c>
      <c r="BF168" s="60" t="e">
        <f>#REF!</f>
        <v>#REF!</v>
      </c>
      <c r="BG168" s="95" t="e">
        <f>#REF!</f>
        <v>#REF!</v>
      </c>
      <c r="BH168" s="679"/>
      <c r="BI168" s="622"/>
      <c r="BJ168" s="62" t="e">
        <f>HOME!#REF!</f>
        <v>#REF!</v>
      </c>
      <c r="BK168" s="60" t="e">
        <f>'Overall Result'!#REF!</f>
        <v>#REF!</v>
      </c>
      <c r="BL168" s="60" t="e">
        <f>'Overall Result'!#REF!</f>
        <v>#REF!</v>
      </c>
      <c r="BM168" s="60" t="e">
        <f>'Overall Result'!#REF!</f>
        <v>#REF!</v>
      </c>
      <c r="BN168" s="60" t="e">
        <f>'Overall Result'!#REF!</f>
        <v>#REF!</v>
      </c>
      <c r="BO168" s="60" t="e">
        <f>'Overall Result'!$AJ$4</f>
        <v>#REF!</v>
      </c>
      <c r="BP168" s="60" t="e">
        <f>'Overall Result'!#REF!</f>
        <v>#REF!</v>
      </c>
      <c r="BQ168" s="60" t="e">
        <f>#REF!</f>
        <v>#REF!</v>
      </c>
      <c r="BR168" s="60" t="e">
        <f>#REF!</f>
        <v>#REF!</v>
      </c>
      <c r="BS168" s="60" t="e">
        <f>#REF!</f>
        <v>#REF!</v>
      </c>
      <c r="BT168" s="60" t="e">
        <f>#REF!</f>
        <v>#REF!</v>
      </c>
      <c r="BU168" s="60" t="e">
        <f>#REF!</f>
        <v>#REF!</v>
      </c>
      <c r="BV168" s="94" t="e">
        <f>#REF!</f>
        <v>#REF!</v>
      </c>
      <c r="BW168" s="590"/>
    </row>
    <row r="169" spans="1:75" ht="15.6" x14ac:dyDescent="0.3">
      <c r="A169" s="677"/>
      <c r="B169" s="59" t="str">
        <f>HOME!$B$17</f>
        <v>MATHS</v>
      </c>
      <c r="C169" s="60" t="str">
        <f>'Overall Result'!$G$9</f>
        <v/>
      </c>
      <c r="D169" s="60">
        <f>'Overall Result'!$S$9</f>
        <v>3.3333333333333335</v>
      </c>
      <c r="E169" s="60">
        <f>'Overall Result'!$Y$9</f>
        <v>5</v>
      </c>
      <c r="F169" s="60">
        <f>'Overall Result'!$AE$9</f>
        <v>0</v>
      </c>
      <c r="G169" s="60">
        <f>'Overall Result'!$AK$9</f>
        <v>13.333333333333334</v>
      </c>
      <c r="H169" s="60" t="str">
        <f>'Overall Result'!$AS$9</f>
        <v>E</v>
      </c>
      <c r="I169" s="60" t="e">
        <f>#REF!</f>
        <v>#REF!</v>
      </c>
      <c r="J169" s="60" t="e">
        <f>#REF!</f>
        <v>#REF!</v>
      </c>
      <c r="K169" s="60" t="e">
        <f>#REF!</f>
        <v>#REF!</v>
      </c>
      <c r="L169" s="60" t="e">
        <f>#REF!</f>
        <v>#REF!</v>
      </c>
      <c r="M169" s="60" t="e">
        <f>#REF!</f>
        <v>#REF!</v>
      </c>
      <c r="N169" s="94" t="e">
        <f>#REF!</f>
        <v>#REF!</v>
      </c>
      <c r="O169" s="590"/>
      <c r="P169" s="615"/>
      <c r="Q169" s="59" t="str">
        <f>HOME!$B$17</f>
        <v>MATHS</v>
      </c>
      <c r="R169" s="94" t="str">
        <f>'Overall Result'!$G19</f>
        <v/>
      </c>
      <c r="S169" s="94">
        <f>'Overall Result'!$S$19</f>
        <v>3.3333333333333335</v>
      </c>
      <c r="T169" s="94">
        <f>'Overall Result'!$Y$19</f>
        <v>5</v>
      </c>
      <c r="U169" s="94">
        <f>'Overall Result'!$AE$19</f>
        <v>0</v>
      </c>
      <c r="V169" s="94">
        <f>'Overall Result'!$AK$19</f>
        <v>13.333333333333334</v>
      </c>
      <c r="W169" s="94" t="str">
        <f>'Overall Result'!$AS$19</f>
        <v>E</v>
      </c>
      <c r="X169" s="94" t="e">
        <f>#REF!</f>
        <v>#REF!</v>
      </c>
      <c r="Y169" s="94" t="e">
        <f>#REF!</f>
        <v>#REF!</v>
      </c>
      <c r="Z169" s="94" t="e">
        <f>#REF!</f>
        <v>#REF!</v>
      </c>
      <c r="AA169" s="94" t="e">
        <f>#REF!</f>
        <v>#REF!</v>
      </c>
      <c r="AB169" s="94" t="e">
        <f>#REF!</f>
        <v>#REF!</v>
      </c>
      <c r="AC169" s="94" t="e">
        <f>#REF!</f>
        <v>#REF!</v>
      </c>
      <c r="AD169" s="590"/>
      <c r="AE169" s="615"/>
      <c r="AF169" s="59" t="str">
        <f>HOME!$B$17</f>
        <v>MATHS</v>
      </c>
      <c r="AG169" s="94" t="str">
        <f>'Overall Result'!$G29</f>
        <v/>
      </c>
      <c r="AH169" s="94">
        <f>'Overall Result'!$S$29</f>
        <v>3.3333333333333335</v>
      </c>
      <c r="AI169" s="94">
        <f>'Overall Result'!$Y$29</f>
        <v>5</v>
      </c>
      <c r="AJ169" s="94">
        <f>'Overall Result'!$AE$29</f>
        <v>0</v>
      </c>
      <c r="AK169" s="94">
        <f>'Overall Result'!$AK$29</f>
        <v>13.333333333333334</v>
      </c>
      <c r="AL169" s="94" t="str">
        <f>'Overall Result'!$AS$29</f>
        <v>E</v>
      </c>
      <c r="AM169" s="94" t="e">
        <f>#REF!</f>
        <v>#REF!</v>
      </c>
      <c r="AN169" s="94" t="e">
        <f>#REF!</f>
        <v>#REF!</v>
      </c>
      <c r="AO169" s="94" t="e">
        <f>#REF!</f>
        <v>#REF!</v>
      </c>
      <c r="AP169" s="94" t="e">
        <f>#REF!</f>
        <v>#REF!</v>
      </c>
      <c r="AQ169" s="94" t="e">
        <f>#REF!</f>
        <v>#REF!</v>
      </c>
      <c r="AR169" s="94" t="e">
        <f>#REF!</f>
        <v>#REF!</v>
      </c>
      <c r="AS169" s="590"/>
      <c r="AT169" s="677"/>
      <c r="AU169" s="59" t="str">
        <f>HOME!$B$17</f>
        <v>MATHS</v>
      </c>
      <c r="AV169" s="60" t="str">
        <f>'Overall Result'!$G39</f>
        <v/>
      </c>
      <c r="AW169" s="60" t="str">
        <f>'Overall Result'!$S$39</f>
        <v/>
      </c>
      <c r="AX169" s="60">
        <f>'Overall Result'!$Y$39</f>
        <v>5</v>
      </c>
      <c r="AY169" s="60">
        <f>'Overall Result'!$AE$39</f>
        <v>0</v>
      </c>
      <c r="AZ169" s="60">
        <f>'Overall Result'!$AK$39</f>
        <v>10</v>
      </c>
      <c r="BA169" s="60" t="str">
        <f>'Overall Result'!$AS$39</f>
        <v>E</v>
      </c>
      <c r="BB169" s="60" t="e">
        <f>#REF!</f>
        <v>#REF!</v>
      </c>
      <c r="BC169" s="60" t="e">
        <f>#REF!</f>
        <v>#REF!</v>
      </c>
      <c r="BD169" s="60" t="e">
        <f>#REF!</f>
        <v>#REF!</v>
      </c>
      <c r="BE169" s="60" t="e">
        <f>#REF!</f>
        <v>#REF!</v>
      </c>
      <c r="BF169" s="60" t="e">
        <f>#REF!</f>
        <v>#REF!</v>
      </c>
      <c r="BG169" s="95" t="e">
        <f>#REF!</f>
        <v>#REF!</v>
      </c>
      <c r="BH169" s="679"/>
      <c r="BI169" s="622"/>
      <c r="BJ169" s="62" t="str">
        <f>HOME!$B$17</f>
        <v>MATHS</v>
      </c>
      <c r="BK169" s="60" t="e">
        <f>'Overall Result'!#REF!</f>
        <v>#REF!</v>
      </c>
      <c r="BL169" s="60" t="e">
        <f>'Overall Result'!#REF!</f>
        <v>#REF!</v>
      </c>
      <c r="BM169" s="60" t="e">
        <f>'Overall Result'!#REF!</f>
        <v>#REF!</v>
      </c>
      <c r="BN169" s="60" t="e">
        <f>'Overall Result'!#REF!</f>
        <v>#REF!</v>
      </c>
      <c r="BO169" s="60">
        <f>'Overall Result'!$AK$4</f>
        <v>13.333333333333334</v>
      </c>
      <c r="BP169" s="60" t="e">
        <f>'Overall Result'!#REF!</f>
        <v>#REF!</v>
      </c>
      <c r="BQ169" s="60" t="e">
        <f>#REF!</f>
        <v>#REF!</v>
      </c>
      <c r="BR169" s="60" t="e">
        <f>#REF!</f>
        <v>#REF!</v>
      </c>
      <c r="BS169" s="60" t="e">
        <f>#REF!</f>
        <v>#REF!</v>
      </c>
      <c r="BT169" s="60" t="e">
        <f>#REF!</f>
        <v>#REF!</v>
      </c>
      <c r="BU169" s="60" t="e">
        <f>#REF!</f>
        <v>#REF!</v>
      </c>
      <c r="BV169" s="94" t="e">
        <f>#REF!</f>
        <v>#REF!</v>
      </c>
      <c r="BW169" s="590"/>
    </row>
    <row r="170" spans="1:75" ht="15.75" customHeight="1" x14ac:dyDescent="0.3">
      <c r="A170" s="677"/>
      <c r="B170" s="59" t="str">
        <f>HOME!$B$18</f>
        <v>SCIENCE</v>
      </c>
      <c r="C170" s="60" t="str">
        <f>'Overall Result'!$H$9</f>
        <v/>
      </c>
      <c r="D170" s="60">
        <f>'Overall Result'!$T$9</f>
        <v>3.3333333333333335</v>
      </c>
      <c r="E170" s="60">
        <f>'Overall Result'!$Z$9</f>
        <v>5</v>
      </c>
      <c r="F170" s="60">
        <f>'Overall Result'!$AF$9</f>
        <v>0</v>
      </c>
      <c r="G170" s="60">
        <f>'Overall Result'!$AL$9</f>
        <v>13.333333333333334</v>
      </c>
      <c r="H170" s="60" t="str">
        <f>'Overall Result'!$AT$9</f>
        <v>E</v>
      </c>
      <c r="I170" s="60" t="e">
        <f>#REF!</f>
        <v>#REF!</v>
      </c>
      <c r="J170" s="60" t="e">
        <f>#REF!</f>
        <v>#REF!</v>
      </c>
      <c r="K170" s="60" t="e">
        <f>#REF!</f>
        <v>#REF!</v>
      </c>
      <c r="L170" s="60" t="e">
        <f>#REF!</f>
        <v>#REF!</v>
      </c>
      <c r="M170" s="60" t="e">
        <f>#REF!</f>
        <v>#REF!</v>
      </c>
      <c r="N170" s="94" t="e">
        <f>#REF!</f>
        <v>#REF!</v>
      </c>
      <c r="O170" s="590"/>
      <c r="P170" s="615"/>
      <c r="Q170" s="59" t="str">
        <f>HOME!$B$18</f>
        <v>SCIENCE</v>
      </c>
      <c r="R170" s="94" t="str">
        <f>'Overall Result'!$H$19</f>
        <v/>
      </c>
      <c r="S170" s="94">
        <f>'Overall Result'!$T$19</f>
        <v>3.3333333333333335</v>
      </c>
      <c r="T170" s="94">
        <f>'Overall Result'!$Z$19</f>
        <v>5</v>
      </c>
      <c r="U170" s="94">
        <f>'Overall Result'!$AF$19</f>
        <v>0</v>
      </c>
      <c r="V170" s="94">
        <f>'Overall Result'!$AL$19</f>
        <v>13.333333333333334</v>
      </c>
      <c r="W170" s="94" t="str">
        <f>'Overall Result'!$AT$19</f>
        <v>E</v>
      </c>
      <c r="X170" s="94" t="e">
        <f>#REF!</f>
        <v>#REF!</v>
      </c>
      <c r="Y170" s="94" t="e">
        <f>#REF!</f>
        <v>#REF!</v>
      </c>
      <c r="Z170" s="94" t="e">
        <f>#REF!</f>
        <v>#REF!</v>
      </c>
      <c r="AA170" s="94" t="e">
        <f>#REF!</f>
        <v>#REF!</v>
      </c>
      <c r="AB170" s="94" t="e">
        <f>#REF!</f>
        <v>#REF!</v>
      </c>
      <c r="AC170" s="94" t="e">
        <f>#REF!</f>
        <v>#REF!</v>
      </c>
      <c r="AD170" s="590"/>
      <c r="AE170" s="615"/>
      <c r="AF170" s="59" t="str">
        <f>HOME!$B$18</f>
        <v>SCIENCE</v>
      </c>
      <c r="AG170" s="94" t="str">
        <f>'Overall Result'!$H$29</f>
        <v/>
      </c>
      <c r="AH170" s="94">
        <f>'Overall Result'!$T$29</f>
        <v>3.3333333333333335</v>
      </c>
      <c r="AI170" s="94">
        <f>'Overall Result'!$Z$29</f>
        <v>5</v>
      </c>
      <c r="AJ170" s="94">
        <f>'Overall Result'!$AF$29</f>
        <v>0</v>
      </c>
      <c r="AK170" s="94">
        <f>'Overall Result'!$AL$29</f>
        <v>13.333333333333334</v>
      </c>
      <c r="AL170" s="94" t="str">
        <f>'Overall Result'!$AT$29</f>
        <v>E</v>
      </c>
      <c r="AM170" s="94" t="e">
        <f>#REF!</f>
        <v>#REF!</v>
      </c>
      <c r="AN170" s="94" t="e">
        <f>#REF!</f>
        <v>#REF!</v>
      </c>
      <c r="AO170" s="94" t="e">
        <f>#REF!</f>
        <v>#REF!</v>
      </c>
      <c r="AP170" s="94" t="e">
        <f>#REF!</f>
        <v>#REF!</v>
      </c>
      <c r="AQ170" s="94" t="e">
        <f>#REF!</f>
        <v>#REF!</v>
      </c>
      <c r="AR170" s="94" t="e">
        <f>#REF!</f>
        <v>#REF!</v>
      </c>
      <c r="AS170" s="590"/>
      <c r="AT170" s="677"/>
      <c r="AU170" s="59" t="str">
        <f>HOME!$B$18</f>
        <v>SCIENCE</v>
      </c>
      <c r="AV170" s="60" t="str">
        <f>'Overall Result'!$H$39</f>
        <v/>
      </c>
      <c r="AW170" s="60" t="str">
        <f>'Overall Result'!$T$39</f>
        <v/>
      </c>
      <c r="AX170" s="60">
        <f>'Overall Result'!$Z$39</f>
        <v>5</v>
      </c>
      <c r="AY170" s="60">
        <f>'Overall Result'!$AF$39</f>
        <v>0</v>
      </c>
      <c r="AZ170" s="60">
        <f>'Overall Result'!$AL$39</f>
        <v>10</v>
      </c>
      <c r="BA170" s="60" t="str">
        <f>'Overall Result'!$AT$39</f>
        <v>E</v>
      </c>
      <c r="BB170" s="60" t="e">
        <f>#REF!</f>
        <v>#REF!</v>
      </c>
      <c r="BC170" s="60" t="e">
        <f>#REF!</f>
        <v>#REF!</v>
      </c>
      <c r="BD170" s="60" t="e">
        <f>#REF!</f>
        <v>#REF!</v>
      </c>
      <c r="BE170" s="60" t="e">
        <f>#REF!</f>
        <v>#REF!</v>
      </c>
      <c r="BF170" s="60" t="e">
        <f>#REF!</f>
        <v>#REF!</v>
      </c>
      <c r="BG170" s="95" t="e">
        <f>#REF!</f>
        <v>#REF!</v>
      </c>
      <c r="BH170" s="679"/>
      <c r="BI170" s="622"/>
      <c r="BJ170" s="62" t="str">
        <f>HOME!$B$18</f>
        <v>SCIENCE</v>
      </c>
      <c r="BK170" s="60" t="e">
        <f>'Overall Result'!#REF!</f>
        <v>#REF!</v>
      </c>
      <c r="BL170" s="60" t="e">
        <f>'Overall Result'!#REF!</f>
        <v>#REF!</v>
      </c>
      <c r="BM170" s="60" t="e">
        <f>'Overall Result'!#REF!</f>
        <v>#REF!</v>
      </c>
      <c r="BN170" s="60" t="e">
        <f>'Overall Result'!#REF!</f>
        <v>#REF!</v>
      </c>
      <c r="BO170" s="60">
        <f>'Overall Result'!$AL$4</f>
        <v>13.333333333333334</v>
      </c>
      <c r="BP170" s="60" t="e">
        <f>'Overall Result'!#REF!</f>
        <v>#REF!</v>
      </c>
      <c r="BQ170" s="60" t="e">
        <f>#REF!</f>
        <v>#REF!</v>
      </c>
      <c r="BR170" s="60" t="e">
        <f>#REF!</f>
        <v>#REF!</v>
      </c>
      <c r="BS170" s="60" t="e">
        <f>#REF!</f>
        <v>#REF!</v>
      </c>
      <c r="BT170" s="60" t="e">
        <f>#REF!</f>
        <v>#REF!</v>
      </c>
      <c r="BU170" s="60" t="e">
        <f>#REF!</f>
        <v>#REF!</v>
      </c>
      <c r="BV170" s="94" t="e">
        <f>#REF!</f>
        <v>#REF!</v>
      </c>
      <c r="BW170" s="590"/>
    </row>
    <row r="171" spans="1:75" ht="16.2" thickBot="1" x14ac:dyDescent="0.35">
      <c r="A171" s="677"/>
      <c r="B171" s="63" t="str">
        <f>HOME!$B$19</f>
        <v>Social Studies</v>
      </c>
      <c r="C171" s="64" t="str">
        <f>'Overall Result'!$I$9</f>
        <v/>
      </c>
      <c r="D171" s="64">
        <f>'Overall Result'!$U$9</f>
        <v>3.3333333333333335</v>
      </c>
      <c r="E171" s="64">
        <f>'Overall Result'!$AA$9</f>
        <v>5</v>
      </c>
      <c r="F171" s="64">
        <f>'Overall Result'!$AG$9</f>
        <v>0</v>
      </c>
      <c r="G171" s="64">
        <f>'Overall Result'!$AM$9</f>
        <v>13.333333333333334</v>
      </c>
      <c r="H171" s="64" t="str">
        <f>'Overall Result'!$AU$9</f>
        <v>E</v>
      </c>
      <c r="I171" s="64" t="e">
        <f>#REF!</f>
        <v>#REF!</v>
      </c>
      <c r="J171" s="64" t="e">
        <f>#REF!</f>
        <v>#REF!</v>
      </c>
      <c r="K171" s="64" t="e">
        <f>#REF!</f>
        <v>#REF!</v>
      </c>
      <c r="L171" s="64" t="e">
        <f>#REF!</f>
        <v>#REF!</v>
      </c>
      <c r="M171" s="64" t="e">
        <f>#REF!</f>
        <v>#REF!</v>
      </c>
      <c r="N171" s="64" t="e">
        <f>#REF!</f>
        <v>#REF!</v>
      </c>
      <c r="O171" s="590"/>
      <c r="P171" s="615"/>
      <c r="Q171" s="63" t="str">
        <f>HOME!$B$19</f>
        <v>Social Studies</v>
      </c>
      <c r="R171" s="64" t="str">
        <f>'Overall Result'!$I$19</f>
        <v/>
      </c>
      <c r="S171" s="64">
        <f>'Overall Result'!$U$19</f>
        <v>3.3333333333333335</v>
      </c>
      <c r="T171" s="64">
        <f>'Overall Result'!$AA$19</f>
        <v>5</v>
      </c>
      <c r="U171" s="64">
        <f>'Overall Result'!$AG$19</f>
        <v>0</v>
      </c>
      <c r="V171" s="64">
        <f>'Overall Result'!$AM$19</f>
        <v>13.333333333333334</v>
      </c>
      <c r="W171" s="64" t="str">
        <f>'Overall Result'!$AU$19</f>
        <v>E</v>
      </c>
      <c r="X171" s="64" t="e">
        <f>#REF!</f>
        <v>#REF!</v>
      </c>
      <c r="Y171" s="64" t="e">
        <f>#REF!</f>
        <v>#REF!</v>
      </c>
      <c r="Z171" s="64" t="e">
        <f>#REF!</f>
        <v>#REF!</v>
      </c>
      <c r="AA171" s="64" t="e">
        <f>#REF!</f>
        <v>#REF!</v>
      </c>
      <c r="AB171" s="64" t="e">
        <f>#REF!</f>
        <v>#REF!</v>
      </c>
      <c r="AC171" s="64" t="e">
        <f>#REF!</f>
        <v>#REF!</v>
      </c>
      <c r="AD171" s="590"/>
      <c r="AE171" s="615"/>
      <c r="AF171" s="63" t="str">
        <f>HOME!$B$19</f>
        <v>Social Studies</v>
      </c>
      <c r="AG171" s="64" t="str">
        <f>'Overall Result'!$I$29</f>
        <v/>
      </c>
      <c r="AH171" s="64">
        <f>'Overall Result'!$U$29</f>
        <v>3.3333333333333335</v>
      </c>
      <c r="AI171" s="64">
        <f>'Overall Result'!$AA$29</f>
        <v>5</v>
      </c>
      <c r="AJ171" s="64">
        <f>'Overall Result'!$AG$29</f>
        <v>0</v>
      </c>
      <c r="AK171" s="64">
        <f>'Overall Result'!$AM$29</f>
        <v>13.333333333333334</v>
      </c>
      <c r="AL171" s="64" t="str">
        <f>'Overall Result'!$AU$29</f>
        <v>E</v>
      </c>
      <c r="AM171" s="64" t="e">
        <f>#REF!</f>
        <v>#REF!</v>
      </c>
      <c r="AN171" s="64" t="e">
        <f>#REF!</f>
        <v>#REF!</v>
      </c>
      <c r="AO171" s="64" t="e">
        <f>#REF!</f>
        <v>#REF!</v>
      </c>
      <c r="AP171" s="64" t="e">
        <f>#REF!</f>
        <v>#REF!</v>
      </c>
      <c r="AQ171" s="64" t="e">
        <f>#REF!</f>
        <v>#REF!</v>
      </c>
      <c r="AR171" s="64" t="e">
        <f>#REF!</f>
        <v>#REF!</v>
      </c>
      <c r="AS171" s="590"/>
      <c r="AT171" s="677"/>
      <c r="AU171" s="63" t="str">
        <f>HOME!$B$19</f>
        <v>Social Studies</v>
      </c>
      <c r="AV171" s="64" t="str">
        <f>'Overall Result'!$I$39</f>
        <v/>
      </c>
      <c r="AW171" s="64" t="str">
        <f>'Overall Result'!$U$39</f>
        <v/>
      </c>
      <c r="AX171" s="64">
        <f>'Overall Result'!$AA$39</f>
        <v>5</v>
      </c>
      <c r="AY171" s="64">
        <f>'Overall Result'!$AG$39</f>
        <v>0</v>
      </c>
      <c r="AZ171" s="64">
        <f>'Overall Result'!$AM$39</f>
        <v>10</v>
      </c>
      <c r="BA171" s="64" t="str">
        <f>'Overall Result'!$AU$39</f>
        <v>E</v>
      </c>
      <c r="BB171" s="64" t="e">
        <f>#REF!</f>
        <v>#REF!</v>
      </c>
      <c r="BC171" s="64" t="e">
        <f>#REF!</f>
        <v>#REF!</v>
      </c>
      <c r="BD171" s="64" t="e">
        <f>#REF!</f>
        <v>#REF!</v>
      </c>
      <c r="BE171" s="64" t="e">
        <f>#REF!</f>
        <v>#REF!</v>
      </c>
      <c r="BF171" s="64" t="e">
        <f>#REF!</f>
        <v>#REF!</v>
      </c>
      <c r="BG171" s="65" t="e">
        <f>#REF!</f>
        <v>#REF!</v>
      </c>
      <c r="BH171" s="679"/>
      <c r="BI171" s="622"/>
      <c r="BJ171" s="66" t="str">
        <f>HOME!$B$19</f>
        <v>Social Studies</v>
      </c>
      <c r="BK171" s="64" t="e">
        <f>'Overall Result'!#REF!</f>
        <v>#REF!</v>
      </c>
      <c r="BL171" s="64" t="e">
        <f>'Overall Result'!#REF!</f>
        <v>#REF!</v>
      </c>
      <c r="BM171" s="64" t="e">
        <f>'Overall Result'!#REF!</f>
        <v>#REF!</v>
      </c>
      <c r="BN171" s="64" t="e">
        <f>'Overall Result'!#REF!</f>
        <v>#REF!</v>
      </c>
      <c r="BO171" s="64">
        <f>'Overall Result'!$AM$4</f>
        <v>13.333333333333334</v>
      </c>
      <c r="BP171" s="64" t="e">
        <f>'Overall Result'!#REF!</f>
        <v>#REF!</v>
      </c>
      <c r="BQ171" s="64" t="e">
        <f>#REF!</f>
        <v>#REF!</v>
      </c>
      <c r="BR171" s="64" t="e">
        <f>#REF!</f>
        <v>#REF!</v>
      </c>
      <c r="BS171" s="64" t="e">
        <f>#REF!</f>
        <v>#REF!</v>
      </c>
      <c r="BT171" s="64" t="e">
        <f>#REF!</f>
        <v>#REF!</v>
      </c>
      <c r="BU171" s="64" t="e">
        <f>#REF!</f>
        <v>#REF!</v>
      </c>
      <c r="BV171" s="64" t="e">
        <f>#REF!</f>
        <v>#REF!</v>
      </c>
      <c r="BW171" s="590"/>
    </row>
    <row r="172" spans="1:75" ht="15" thickTop="1" thickBot="1" x14ac:dyDescent="0.3">
      <c r="A172" s="677"/>
      <c r="B172" s="616"/>
      <c r="C172" s="617"/>
      <c r="D172" s="617"/>
      <c r="E172" s="617"/>
      <c r="F172" s="617"/>
      <c r="G172" s="617"/>
      <c r="H172" s="617"/>
      <c r="I172" s="617"/>
      <c r="J172" s="617"/>
      <c r="K172" s="617"/>
      <c r="L172" s="617"/>
      <c r="M172" s="617"/>
      <c r="N172" s="618"/>
      <c r="O172" s="590"/>
      <c r="P172" s="615"/>
      <c r="Q172" s="616"/>
      <c r="R172" s="617"/>
      <c r="S172" s="617"/>
      <c r="T172" s="617"/>
      <c r="U172" s="617"/>
      <c r="V172" s="617"/>
      <c r="W172" s="617"/>
      <c r="X172" s="617"/>
      <c r="Y172" s="617"/>
      <c r="Z172" s="617"/>
      <c r="AA172" s="617"/>
      <c r="AB172" s="617"/>
      <c r="AC172" s="618"/>
      <c r="AD172" s="590"/>
      <c r="AE172" s="615"/>
      <c r="AF172" s="616"/>
      <c r="AG172" s="617"/>
      <c r="AH172" s="617"/>
      <c r="AI172" s="617"/>
      <c r="AJ172" s="617"/>
      <c r="AK172" s="617"/>
      <c r="AL172" s="617"/>
      <c r="AM172" s="617"/>
      <c r="AN172" s="617"/>
      <c r="AO172" s="617"/>
      <c r="AP172" s="617"/>
      <c r="AQ172" s="617"/>
      <c r="AR172" s="618"/>
      <c r="AS172" s="590"/>
      <c r="AT172" s="677"/>
      <c r="AU172" s="616"/>
      <c r="AV172" s="617"/>
      <c r="AW172" s="617"/>
      <c r="AX172" s="617"/>
      <c r="AY172" s="617"/>
      <c r="AZ172" s="617"/>
      <c r="BA172" s="617"/>
      <c r="BB172" s="617"/>
      <c r="BC172" s="617"/>
      <c r="BD172" s="617"/>
      <c r="BE172" s="617"/>
      <c r="BF172" s="617"/>
      <c r="BG172" s="618"/>
      <c r="BH172" s="679"/>
      <c r="BI172" s="622"/>
      <c r="BJ172" s="616"/>
      <c r="BK172" s="617"/>
      <c r="BL172" s="617"/>
      <c r="BM172" s="617"/>
      <c r="BN172" s="617"/>
      <c r="BO172" s="617"/>
      <c r="BP172" s="617"/>
      <c r="BQ172" s="617"/>
      <c r="BR172" s="617"/>
      <c r="BS172" s="617"/>
      <c r="BT172" s="617"/>
      <c r="BU172" s="617"/>
      <c r="BV172" s="618"/>
      <c r="BW172" s="590"/>
    </row>
    <row r="173" spans="1:75" ht="16.8" thickTop="1" thickBot="1" x14ac:dyDescent="0.35">
      <c r="A173" s="677"/>
      <c r="B173" s="42" t="s">
        <v>19</v>
      </c>
      <c r="C173" s="619" t="s">
        <v>735</v>
      </c>
      <c r="D173" s="620"/>
      <c r="E173" s="620"/>
      <c r="F173" s="620"/>
      <c r="G173" s="621"/>
      <c r="H173" s="619" t="s">
        <v>736</v>
      </c>
      <c r="I173" s="620"/>
      <c r="J173" s="620"/>
      <c r="K173" s="620"/>
      <c r="L173" s="620"/>
      <c r="M173" s="620"/>
      <c r="N173" s="621"/>
      <c r="O173" s="590"/>
      <c r="P173" s="615"/>
      <c r="Q173" s="42" t="s">
        <v>19</v>
      </c>
      <c r="R173" s="619" t="s">
        <v>735</v>
      </c>
      <c r="S173" s="620"/>
      <c r="T173" s="620"/>
      <c r="U173" s="620"/>
      <c r="V173" s="621"/>
      <c r="W173" s="619" t="s">
        <v>736</v>
      </c>
      <c r="X173" s="620"/>
      <c r="Y173" s="620"/>
      <c r="Z173" s="620"/>
      <c r="AA173" s="620"/>
      <c r="AB173" s="620"/>
      <c r="AC173" s="621"/>
      <c r="AD173" s="590"/>
      <c r="AE173" s="615"/>
      <c r="AF173" s="42" t="s">
        <v>19</v>
      </c>
      <c r="AG173" s="619" t="s">
        <v>735</v>
      </c>
      <c r="AH173" s="620"/>
      <c r="AI173" s="620"/>
      <c r="AJ173" s="620"/>
      <c r="AK173" s="621"/>
      <c r="AL173" s="619" t="s">
        <v>736</v>
      </c>
      <c r="AM173" s="620"/>
      <c r="AN173" s="620"/>
      <c r="AO173" s="620"/>
      <c r="AP173" s="620"/>
      <c r="AQ173" s="620"/>
      <c r="AR173" s="621"/>
      <c r="AS173" s="590"/>
      <c r="AT173" s="677"/>
      <c r="AU173" s="42" t="s">
        <v>19</v>
      </c>
      <c r="AV173" s="619" t="s">
        <v>735</v>
      </c>
      <c r="AW173" s="620"/>
      <c r="AX173" s="620"/>
      <c r="AY173" s="620"/>
      <c r="AZ173" s="621"/>
      <c r="BA173" s="619" t="s">
        <v>736</v>
      </c>
      <c r="BB173" s="620"/>
      <c r="BC173" s="620"/>
      <c r="BD173" s="620"/>
      <c r="BE173" s="620"/>
      <c r="BF173" s="620"/>
      <c r="BG173" s="621"/>
      <c r="BH173" s="679"/>
      <c r="BI173" s="622"/>
      <c r="BJ173" s="53" t="s">
        <v>19</v>
      </c>
      <c r="BK173" s="619" t="s">
        <v>735</v>
      </c>
      <c r="BL173" s="620"/>
      <c r="BM173" s="620"/>
      <c r="BN173" s="620"/>
      <c r="BO173" s="621"/>
      <c r="BP173" s="619" t="s">
        <v>736</v>
      </c>
      <c r="BQ173" s="620"/>
      <c r="BR173" s="620"/>
      <c r="BS173" s="620"/>
      <c r="BT173" s="620"/>
      <c r="BU173" s="620"/>
      <c r="BV173" s="621"/>
      <c r="BW173" s="590"/>
    </row>
    <row r="174" spans="1:75" ht="14.4" thickTop="1" x14ac:dyDescent="0.25">
      <c r="A174" s="677"/>
      <c r="B174" s="623" t="s">
        <v>737</v>
      </c>
      <c r="C174" s="624"/>
      <c r="D174" s="625"/>
      <c r="E174" s="626" t="s">
        <v>17</v>
      </c>
      <c r="F174" s="627"/>
      <c r="G174" s="628"/>
      <c r="H174" s="626" t="s">
        <v>737</v>
      </c>
      <c r="I174" s="627"/>
      <c r="J174" s="627"/>
      <c r="K174" s="628"/>
      <c r="L174" s="626" t="s">
        <v>17</v>
      </c>
      <c r="M174" s="627"/>
      <c r="N174" s="628"/>
      <c r="O174" s="590"/>
      <c r="P174" s="615"/>
      <c r="Q174" s="623" t="s">
        <v>737</v>
      </c>
      <c r="R174" s="624"/>
      <c r="S174" s="625"/>
      <c r="T174" s="626" t="s">
        <v>17</v>
      </c>
      <c r="U174" s="627"/>
      <c r="V174" s="628"/>
      <c r="W174" s="626" t="s">
        <v>737</v>
      </c>
      <c r="X174" s="627"/>
      <c r="Y174" s="627"/>
      <c r="Z174" s="628"/>
      <c r="AA174" s="626" t="s">
        <v>17</v>
      </c>
      <c r="AB174" s="627"/>
      <c r="AC174" s="628"/>
      <c r="AD174" s="590"/>
      <c r="AE174" s="615"/>
      <c r="AF174" s="623" t="s">
        <v>737</v>
      </c>
      <c r="AG174" s="624"/>
      <c r="AH174" s="625"/>
      <c r="AI174" s="626" t="s">
        <v>17</v>
      </c>
      <c r="AJ174" s="627"/>
      <c r="AK174" s="628"/>
      <c r="AL174" s="626" t="s">
        <v>737</v>
      </c>
      <c r="AM174" s="627"/>
      <c r="AN174" s="627"/>
      <c r="AO174" s="628"/>
      <c r="AP174" s="626" t="s">
        <v>17</v>
      </c>
      <c r="AQ174" s="627"/>
      <c r="AR174" s="628"/>
      <c r="AS174" s="590"/>
      <c r="AT174" s="677"/>
      <c r="AU174" s="623" t="s">
        <v>737</v>
      </c>
      <c r="AV174" s="624"/>
      <c r="AW174" s="625"/>
      <c r="AX174" s="626" t="s">
        <v>17</v>
      </c>
      <c r="AY174" s="627"/>
      <c r="AZ174" s="628"/>
      <c r="BA174" s="626" t="s">
        <v>737</v>
      </c>
      <c r="BB174" s="627"/>
      <c r="BC174" s="627"/>
      <c r="BD174" s="628"/>
      <c r="BE174" s="626" t="s">
        <v>17</v>
      </c>
      <c r="BF174" s="627"/>
      <c r="BG174" s="628"/>
      <c r="BH174" s="679"/>
      <c r="BI174" s="622"/>
      <c r="BJ174" s="623" t="s">
        <v>737</v>
      </c>
      <c r="BK174" s="624"/>
      <c r="BL174" s="625"/>
      <c r="BM174" s="626" t="s">
        <v>17</v>
      </c>
      <c r="BN174" s="627"/>
      <c r="BO174" s="628"/>
      <c r="BP174" s="626" t="s">
        <v>737</v>
      </c>
      <c r="BQ174" s="627"/>
      <c r="BR174" s="627"/>
      <c r="BS174" s="628"/>
      <c r="BT174" s="626" t="s">
        <v>17</v>
      </c>
      <c r="BU174" s="627"/>
      <c r="BV174" s="628"/>
      <c r="BW174" s="590"/>
    </row>
    <row r="175" spans="1:75" x14ac:dyDescent="0.25">
      <c r="A175" s="677"/>
      <c r="B175" s="629" t="s">
        <v>22</v>
      </c>
      <c r="C175" s="630"/>
      <c r="D175" s="631"/>
      <c r="E175" s="576" t="str">
        <f>'CO-SCHOLASTIC GRADES'!$D$10</f>
        <v>A</v>
      </c>
      <c r="F175" s="577"/>
      <c r="G175" s="578"/>
      <c r="H175" s="629" t="s">
        <v>22</v>
      </c>
      <c r="I175" s="630"/>
      <c r="J175" s="630"/>
      <c r="K175" s="631"/>
      <c r="L175" s="576" t="e">
        <f>#REF!</f>
        <v>#REF!</v>
      </c>
      <c r="M175" s="577"/>
      <c r="N175" s="578"/>
      <c r="O175" s="590"/>
      <c r="P175" s="615"/>
      <c r="Q175" s="629" t="s">
        <v>22</v>
      </c>
      <c r="R175" s="630"/>
      <c r="S175" s="631"/>
      <c r="T175" s="576" t="str">
        <f>'CO-SCHOLASTIC GRADES'!$D$20</f>
        <v>B</v>
      </c>
      <c r="U175" s="577"/>
      <c r="V175" s="578"/>
      <c r="W175" s="629" t="s">
        <v>22</v>
      </c>
      <c r="X175" s="630"/>
      <c r="Y175" s="630"/>
      <c r="Z175" s="631"/>
      <c r="AA175" s="576" t="e">
        <f>#REF!</f>
        <v>#REF!</v>
      </c>
      <c r="AB175" s="577"/>
      <c r="AC175" s="578"/>
      <c r="AD175" s="590"/>
      <c r="AE175" s="615"/>
      <c r="AF175" s="629" t="s">
        <v>22</v>
      </c>
      <c r="AG175" s="630"/>
      <c r="AH175" s="631"/>
      <c r="AI175" s="576" t="str">
        <f>'CO-SCHOLASTIC GRADES'!$D$30</f>
        <v>B</v>
      </c>
      <c r="AJ175" s="577"/>
      <c r="AK175" s="578"/>
      <c r="AL175" s="629" t="s">
        <v>22</v>
      </c>
      <c r="AM175" s="630"/>
      <c r="AN175" s="630"/>
      <c r="AO175" s="631"/>
      <c r="AP175" s="576" t="e">
        <f>#REF!</f>
        <v>#REF!</v>
      </c>
      <c r="AQ175" s="577"/>
      <c r="AR175" s="578"/>
      <c r="AS175" s="590"/>
      <c r="AT175" s="677"/>
      <c r="AU175" s="629" t="s">
        <v>22</v>
      </c>
      <c r="AV175" s="630"/>
      <c r="AW175" s="631"/>
      <c r="AX175" s="576">
        <f>'CO-SCHOLASTIC GRADES'!$D$40</f>
        <v>0</v>
      </c>
      <c r="AY175" s="577"/>
      <c r="AZ175" s="578"/>
      <c r="BA175" s="629" t="s">
        <v>22</v>
      </c>
      <c r="BB175" s="630"/>
      <c r="BC175" s="630"/>
      <c r="BD175" s="631"/>
      <c r="BE175" s="576" t="e">
        <f>#REF!</f>
        <v>#REF!</v>
      </c>
      <c r="BF175" s="577"/>
      <c r="BG175" s="578"/>
      <c r="BH175" s="679"/>
      <c r="BI175" s="622"/>
      <c r="BJ175" s="629" t="s">
        <v>22</v>
      </c>
      <c r="BK175" s="630"/>
      <c r="BL175" s="631"/>
      <c r="BM175" s="576" t="e">
        <f>'CO-SCHOLASTIC GRADES'!#REF!</f>
        <v>#REF!</v>
      </c>
      <c r="BN175" s="577"/>
      <c r="BO175" s="578"/>
      <c r="BP175" s="629" t="s">
        <v>22</v>
      </c>
      <c r="BQ175" s="630"/>
      <c r="BR175" s="630"/>
      <c r="BS175" s="631"/>
      <c r="BT175" s="576" t="e">
        <f>#REF!</f>
        <v>#REF!</v>
      </c>
      <c r="BU175" s="577"/>
      <c r="BV175" s="578"/>
      <c r="BW175" s="590"/>
    </row>
    <row r="176" spans="1:75" x14ac:dyDescent="0.25">
      <c r="A176" s="677"/>
      <c r="B176" s="67" t="s">
        <v>23</v>
      </c>
      <c r="C176" s="68"/>
      <c r="D176" s="69"/>
      <c r="E176" s="576" t="str">
        <f>'CO-SCHOLASTIC GRADES'!$F$10</f>
        <v>A</v>
      </c>
      <c r="F176" s="577"/>
      <c r="G176" s="578"/>
      <c r="H176" s="629" t="s">
        <v>23</v>
      </c>
      <c r="I176" s="630"/>
      <c r="J176" s="630"/>
      <c r="K176" s="631"/>
      <c r="L176" s="576" t="e">
        <f>#REF!</f>
        <v>#REF!</v>
      </c>
      <c r="M176" s="577"/>
      <c r="N176" s="578"/>
      <c r="O176" s="590"/>
      <c r="P176" s="615"/>
      <c r="Q176" s="67" t="s">
        <v>23</v>
      </c>
      <c r="R176" s="68"/>
      <c r="S176" s="69"/>
      <c r="T176" s="576" t="str">
        <f>'CO-SCHOLASTIC GRADES'!$F$20</f>
        <v>B</v>
      </c>
      <c r="U176" s="577"/>
      <c r="V176" s="578"/>
      <c r="W176" s="629" t="s">
        <v>23</v>
      </c>
      <c r="X176" s="630"/>
      <c r="Y176" s="630"/>
      <c r="Z176" s="631"/>
      <c r="AA176" s="576" t="e">
        <f>#REF!</f>
        <v>#REF!</v>
      </c>
      <c r="AB176" s="577"/>
      <c r="AC176" s="578"/>
      <c r="AD176" s="590"/>
      <c r="AE176" s="615"/>
      <c r="AF176" s="67" t="s">
        <v>23</v>
      </c>
      <c r="AG176" s="68"/>
      <c r="AH176" s="69"/>
      <c r="AI176" s="576" t="str">
        <f>'CO-SCHOLASTIC GRADES'!$F$30</f>
        <v>B</v>
      </c>
      <c r="AJ176" s="577"/>
      <c r="AK176" s="578"/>
      <c r="AL176" s="629" t="s">
        <v>23</v>
      </c>
      <c r="AM176" s="630"/>
      <c r="AN176" s="630"/>
      <c r="AO176" s="631"/>
      <c r="AP176" s="576" t="e">
        <f>#REF!</f>
        <v>#REF!</v>
      </c>
      <c r="AQ176" s="577"/>
      <c r="AR176" s="578"/>
      <c r="AS176" s="590"/>
      <c r="AT176" s="677"/>
      <c r="AU176" s="67" t="s">
        <v>23</v>
      </c>
      <c r="AV176" s="68"/>
      <c r="AW176" s="69"/>
      <c r="AX176" s="576">
        <f>'CO-SCHOLASTIC GRADES'!$F$40</f>
        <v>0</v>
      </c>
      <c r="AY176" s="577"/>
      <c r="AZ176" s="578"/>
      <c r="BA176" s="629" t="s">
        <v>23</v>
      </c>
      <c r="BB176" s="630"/>
      <c r="BC176" s="630"/>
      <c r="BD176" s="631"/>
      <c r="BE176" s="576" t="e">
        <f>#REF!</f>
        <v>#REF!</v>
      </c>
      <c r="BF176" s="577"/>
      <c r="BG176" s="578"/>
      <c r="BH176" s="679"/>
      <c r="BI176" s="622"/>
      <c r="BJ176" s="68" t="s">
        <v>23</v>
      </c>
      <c r="BK176" s="68"/>
      <c r="BL176" s="69"/>
      <c r="BM176" s="576" t="e">
        <f>'CO-SCHOLASTIC GRADES'!#REF!</f>
        <v>#REF!</v>
      </c>
      <c r="BN176" s="577"/>
      <c r="BO176" s="578"/>
      <c r="BP176" s="629" t="s">
        <v>23</v>
      </c>
      <c r="BQ176" s="630"/>
      <c r="BR176" s="630"/>
      <c r="BS176" s="631"/>
      <c r="BT176" s="576" t="e">
        <f>#REF!</f>
        <v>#REF!</v>
      </c>
      <c r="BU176" s="577"/>
      <c r="BV176" s="578"/>
      <c r="BW176" s="590"/>
    </row>
    <row r="177" spans="1:75" x14ac:dyDescent="0.25">
      <c r="A177" s="677"/>
      <c r="B177" s="573" t="s">
        <v>24</v>
      </c>
      <c r="C177" s="574"/>
      <c r="D177" s="575"/>
      <c r="E177" s="576" t="str">
        <f>'CO-SCHOLASTIC GRADES'!$H$10</f>
        <v>A</v>
      </c>
      <c r="F177" s="577"/>
      <c r="G177" s="578"/>
      <c r="H177" s="573" t="s">
        <v>24</v>
      </c>
      <c r="I177" s="574"/>
      <c r="J177" s="574"/>
      <c r="K177" s="575"/>
      <c r="L177" s="576" t="e">
        <f>#REF!</f>
        <v>#REF!</v>
      </c>
      <c r="M177" s="577"/>
      <c r="N177" s="578"/>
      <c r="O177" s="590"/>
      <c r="P177" s="615"/>
      <c r="Q177" s="573" t="s">
        <v>24</v>
      </c>
      <c r="R177" s="574"/>
      <c r="S177" s="575"/>
      <c r="T177" s="576" t="str">
        <f>'CO-SCHOLASTIC GRADES'!$H$20</f>
        <v>B</v>
      </c>
      <c r="U177" s="577"/>
      <c r="V177" s="578"/>
      <c r="W177" s="573" t="s">
        <v>24</v>
      </c>
      <c r="X177" s="574"/>
      <c r="Y177" s="574"/>
      <c r="Z177" s="575"/>
      <c r="AA177" s="576" t="e">
        <f>#REF!</f>
        <v>#REF!</v>
      </c>
      <c r="AB177" s="577"/>
      <c r="AC177" s="578"/>
      <c r="AD177" s="590"/>
      <c r="AE177" s="615"/>
      <c r="AF177" s="573" t="s">
        <v>24</v>
      </c>
      <c r="AG177" s="574"/>
      <c r="AH177" s="575"/>
      <c r="AI177" s="576" t="str">
        <f>'CO-SCHOLASTIC GRADES'!$H$30</f>
        <v>B</v>
      </c>
      <c r="AJ177" s="577"/>
      <c r="AK177" s="578"/>
      <c r="AL177" s="573" t="s">
        <v>24</v>
      </c>
      <c r="AM177" s="574"/>
      <c r="AN177" s="574"/>
      <c r="AO177" s="575"/>
      <c r="AP177" s="576" t="e">
        <f>#REF!</f>
        <v>#REF!</v>
      </c>
      <c r="AQ177" s="577"/>
      <c r="AR177" s="578"/>
      <c r="AS177" s="590"/>
      <c r="AT177" s="677"/>
      <c r="AU177" s="573" t="s">
        <v>24</v>
      </c>
      <c r="AV177" s="574"/>
      <c r="AW177" s="575"/>
      <c r="AX177" s="576">
        <f>'CO-SCHOLASTIC GRADES'!$H$40</f>
        <v>0</v>
      </c>
      <c r="AY177" s="577"/>
      <c r="AZ177" s="578"/>
      <c r="BA177" s="573" t="s">
        <v>24</v>
      </c>
      <c r="BB177" s="574"/>
      <c r="BC177" s="574"/>
      <c r="BD177" s="575"/>
      <c r="BE177" s="576" t="e">
        <f>#REF!</f>
        <v>#REF!</v>
      </c>
      <c r="BF177" s="577"/>
      <c r="BG177" s="578"/>
      <c r="BH177" s="679"/>
      <c r="BI177" s="622"/>
      <c r="BJ177" s="573" t="s">
        <v>24</v>
      </c>
      <c r="BK177" s="574"/>
      <c r="BL177" s="575"/>
      <c r="BM177" s="576" t="e">
        <f>'CO-SCHOLASTIC GRADES'!#REF!</f>
        <v>#REF!</v>
      </c>
      <c r="BN177" s="577"/>
      <c r="BO177" s="578"/>
      <c r="BP177" s="573" t="s">
        <v>24</v>
      </c>
      <c r="BQ177" s="574"/>
      <c r="BR177" s="574"/>
      <c r="BS177" s="575"/>
      <c r="BT177" s="576" t="e">
        <f>#REF!</f>
        <v>#REF!</v>
      </c>
      <c r="BU177" s="577"/>
      <c r="BV177" s="578"/>
      <c r="BW177" s="590"/>
    </row>
    <row r="178" spans="1:75" x14ac:dyDescent="0.25">
      <c r="A178" s="677"/>
      <c r="B178" s="573" t="s">
        <v>738</v>
      </c>
      <c r="C178" s="574"/>
      <c r="D178" s="575"/>
      <c r="E178" s="576" t="str">
        <f>'CO-SCHOLASTIC GRADES'!$J$10</f>
        <v>A</v>
      </c>
      <c r="F178" s="577"/>
      <c r="G178" s="578"/>
      <c r="H178" s="573" t="s">
        <v>738</v>
      </c>
      <c r="I178" s="574"/>
      <c r="J178" s="574"/>
      <c r="K178" s="575"/>
      <c r="L178" s="576" t="e">
        <f>#REF!</f>
        <v>#REF!</v>
      </c>
      <c r="M178" s="577"/>
      <c r="N178" s="578"/>
      <c r="O178" s="590"/>
      <c r="P178" s="615"/>
      <c r="Q178" s="573" t="s">
        <v>738</v>
      </c>
      <c r="R178" s="574"/>
      <c r="S178" s="575"/>
      <c r="T178" s="576" t="str">
        <f>'CO-SCHOLASTIC GRADES'!$J$20</f>
        <v>B</v>
      </c>
      <c r="U178" s="577"/>
      <c r="V178" s="578"/>
      <c r="W178" s="573" t="s">
        <v>738</v>
      </c>
      <c r="X178" s="574"/>
      <c r="Y178" s="574"/>
      <c r="Z178" s="575"/>
      <c r="AA178" s="576" t="e">
        <f>#REF!</f>
        <v>#REF!</v>
      </c>
      <c r="AB178" s="577"/>
      <c r="AC178" s="578"/>
      <c r="AD178" s="590"/>
      <c r="AE178" s="615"/>
      <c r="AF178" s="573" t="s">
        <v>738</v>
      </c>
      <c r="AG178" s="574"/>
      <c r="AH178" s="575"/>
      <c r="AI178" s="576" t="str">
        <f>'CO-SCHOLASTIC GRADES'!$J$30</f>
        <v>B</v>
      </c>
      <c r="AJ178" s="577"/>
      <c r="AK178" s="578"/>
      <c r="AL178" s="573" t="s">
        <v>738</v>
      </c>
      <c r="AM178" s="574"/>
      <c r="AN178" s="574"/>
      <c r="AO178" s="575"/>
      <c r="AP178" s="576" t="e">
        <f>#REF!</f>
        <v>#REF!</v>
      </c>
      <c r="AQ178" s="577"/>
      <c r="AR178" s="578"/>
      <c r="AS178" s="590"/>
      <c r="AT178" s="677"/>
      <c r="AU178" s="573" t="s">
        <v>738</v>
      </c>
      <c r="AV178" s="574"/>
      <c r="AW178" s="575"/>
      <c r="AX178" s="576">
        <f>'CO-SCHOLASTIC GRADES'!$J$40</f>
        <v>0</v>
      </c>
      <c r="AY178" s="577"/>
      <c r="AZ178" s="578"/>
      <c r="BA178" s="573" t="s">
        <v>738</v>
      </c>
      <c r="BB178" s="574"/>
      <c r="BC178" s="574"/>
      <c r="BD178" s="575"/>
      <c r="BE178" s="576" t="e">
        <f>#REF!</f>
        <v>#REF!</v>
      </c>
      <c r="BF178" s="577"/>
      <c r="BG178" s="578"/>
      <c r="BH178" s="679"/>
      <c r="BI178" s="622"/>
      <c r="BJ178" s="573" t="s">
        <v>738</v>
      </c>
      <c r="BK178" s="574"/>
      <c r="BL178" s="575"/>
      <c r="BM178" s="576" t="e">
        <f>'CO-SCHOLASTIC GRADES'!#REF!</f>
        <v>#REF!</v>
      </c>
      <c r="BN178" s="577"/>
      <c r="BO178" s="578"/>
      <c r="BP178" s="573" t="s">
        <v>738</v>
      </c>
      <c r="BQ178" s="574"/>
      <c r="BR178" s="574"/>
      <c r="BS178" s="575"/>
      <c r="BT178" s="576" t="e">
        <f>#REF!</f>
        <v>#REF!</v>
      </c>
      <c r="BU178" s="577"/>
      <c r="BV178" s="578"/>
      <c r="BW178" s="590"/>
    </row>
    <row r="179" spans="1:75" x14ac:dyDescent="0.25">
      <c r="A179" s="677"/>
      <c r="B179" s="613"/>
      <c r="C179" s="613"/>
      <c r="D179" s="613"/>
      <c r="E179" s="613"/>
      <c r="F179" s="613"/>
      <c r="G179" s="613"/>
      <c r="H179" s="613"/>
      <c r="I179" s="613"/>
      <c r="J179" s="613"/>
      <c r="K179" s="613"/>
      <c r="L179" s="613"/>
      <c r="M179" s="613"/>
      <c r="N179" s="614"/>
      <c r="O179" s="590"/>
      <c r="P179" s="615"/>
      <c r="Q179" s="612"/>
      <c r="R179" s="613"/>
      <c r="S179" s="613"/>
      <c r="T179" s="613"/>
      <c r="U179" s="613"/>
      <c r="V179" s="613"/>
      <c r="W179" s="613"/>
      <c r="X179" s="613"/>
      <c r="Y179" s="613"/>
      <c r="Z179" s="613"/>
      <c r="AA179" s="613"/>
      <c r="AB179" s="613"/>
      <c r="AC179" s="614"/>
      <c r="AD179" s="590"/>
      <c r="AE179" s="615"/>
      <c r="AF179" s="612"/>
      <c r="AG179" s="613"/>
      <c r="AH179" s="613"/>
      <c r="AI179" s="613"/>
      <c r="AJ179" s="613"/>
      <c r="AK179" s="613"/>
      <c r="AL179" s="613"/>
      <c r="AM179" s="613"/>
      <c r="AN179" s="613"/>
      <c r="AO179" s="613"/>
      <c r="AP179" s="613"/>
      <c r="AQ179" s="613"/>
      <c r="AR179" s="614"/>
      <c r="AS179" s="590"/>
      <c r="AT179" s="677"/>
      <c r="AU179" s="613"/>
      <c r="AV179" s="613"/>
      <c r="AW179" s="613"/>
      <c r="AX179" s="613"/>
      <c r="AY179" s="613"/>
      <c r="AZ179" s="613"/>
      <c r="BA179" s="613"/>
      <c r="BB179" s="613"/>
      <c r="BC179" s="613"/>
      <c r="BD179" s="613"/>
      <c r="BE179" s="613"/>
      <c r="BF179" s="613"/>
      <c r="BG179" s="614"/>
      <c r="BH179" s="679"/>
      <c r="BI179" s="622"/>
      <c r="BJ179" s="612"/>
      <c r="BK179" s="613"/>
      <c r="BL179" s="613"/>
      <c r="BM179" s="613"/>
      <c r="BN179" s="613"/>
      <c r="BO179" s="613"/>
      <c r="BP179" s="613"/>
      <c r="BQ179" s="613"/>
      <c r="BR179" s="613"/>
      <c r="BS179" s="613"/>
      <c r="BT179" s="613"/>
      <c r="BU179" s="613"/>
      <c r="BV179" s="614"/>
      <c r="BW179" s="590"/>
    </row>
    <row r="180" spans="1:75" x14ac:dyDescent="0.25">
      <c r="A180" s="677"/>
      <c r="B180" s="608" t="s">
        <v>739</v>
      </c>
      <c r="C180" s="608"/>
      <c r="D180" s="609" t="e">
        <f>'Certificte issue Register'!$J$9</f>
        <v>#REF!</v>
      </c>
      <c r="E180" s="609"/>
      <c r="F180" s="609"/>
      <c r="G180" s="609"/>
      <c r="H180" s="609"/>
      <c r="I180" s="609"/>
      <c r="J180" s="609"/>
      <c r="K180" s="609"/>
      <c r="L180" s="609"/>
      <c r="M180" s="609"/>
      <c r="N180" s="610"/>
      <c r="O180" s="590"/>
      <c r="P180" s="615"/>
      <c r="Q180" s="607" t="s">
        <v>739</v>
      </c>
      <c r="R180" s="608"/>
      <c r="S180" s="609" t="e">
        <f>'Certificte issue Register'!$J$19</f>
        <v>#REF!</v>
      </c>
      <c r="T180" s="609"/>
      <c r="U180" s="609"/>
      <c r="V180" s="609"/>
      <c r="W180" s="609"/>
      <c r="X180" s="609"/>
      <c r="Y180" s="609"/>
      <c r="Z180" s="609"/>
      <c r="AA180" s="609"/>
      <c r="AB180" s="609"/>
      <c r="AC180" s="610"/>
      <c r="AD180" s="590"/>
      <c r="AE180" s="615"/>
      <c r="AF180" s="607" t="s">
        <v>739</v>
      </c>
      <c r="AG180" s="608"/>
      <c r="AH180" s="609" t="e">
        <f>'Certificte issue Register'!$J$29</f>
        <v>#REF!</v>
      </c>
      <c r="AI180" s="609"/>
      <c r="AJ180" s="609"/>
      <c r="AK180" s="609"/>
      <c r="AL180" s="609"/>
      <c r="AM180" s="609"/>
      <c r="AN180" s="609"/>
      <c r="AO180" s="609"/>
      <c r="AP180" s="609"/>
      <c r="AQ180" s="609"/>
      <c r="AR180" s="610"/>
      <c r="AS180" s="590"/>
      <c r="AT180" s="677"/>
      <c r="AU180" s="608" t="s">
        <v>739</v>
      </c>
      <c r="AV180" s="608"/>
      <c r="AW180" s="609" t="e">
        <f>'Certificte issue Register'!$J$39</f>
        <v>#REF!</v>
      </c>
      <c r="AX180" s="609"/>
      <c r="AY180" s="609"/>
      <c r="AZ180" s="609"/>
      <c r="BA180" s="609"/>
      <c r="BB180" s="609"/>
      <c r="BC180" s="609"/>
      <c r="BD180" s="609"/>
      <c r="BE180" s="609"/>
      <c r="BF180" s="609"/>
      <c r="BG180" s="610"/>
      <c r="BH180" s="679"/>
      <c r="BI180" s="622"/>
      <c r="BJ180" s="607" t="s">
        <v>739</v>
      </c>
      <c r="BK180" s="608"/>
      <c r="BL180" s="609" t="e">
        <f>'Certificte issue Register'!#REF!</f>
        <v>#REF!</v>
      </c>
      <c r="BM180" s="609"/>
      <c r="BN180" s="609"/>
      <c r="BO180" s="609"/>
      <c r="BP180" s="609"/>
      <c r="BQ180" s="609"/>
      <c r="BR180" s="609"/>
      <c r="BS180" s="609"/>
      <c r="BT180" s="609"/>
      <c r="BU180" s="609"/>
      <c r="BV180" s="610"/>
      <c r="BW180" s="590"/>
    </row>
    <row r="181" spans="1:75" x14ac:dyDescent="0.25">
      <c r="A181" s="677"/>
      <c r="B181" s="70" t="s">
        <v>767</v>
      </c>
      <c r="C181" s="570"/>
      <c r="D181" s="570"/>
      <c r="E181" s="570"/>
      <c r="F181" s="570"/>
      <c r="G181" s="570"/>
      <c r="H181" s="570"/>
      <c r="I181" s="570"/>
      <c r="J181" s="570"/>
      <c r="K181" s="570"/>
      <c r="L181" s="570"/>
      <c r="M181" s="570"/>
      <c r="N181" s="571"/>
      <c r="O181" s="590"/>
      <c r="P181" s="615"/>
      <c r="Q181" s="111" t="s">
        <v>767</v>
      </c>
      <c r="R181" s="570"/>
      <c r="S181" s="570"/>
      <c r="T181" s="570"/>
      <c r="U181" s="570"/>
      <c r="V181" s="570"/>
      <c r="W181" s="570"/>
      <c r="X181" s="570"/>
      <c r="Y181" s="570"/>
      <c r="Z181" s="570"/>
      <c r="AA181" s="570"/>
      <c r="AB181" s="570"/>
      <c r="AC181" s="571"/>
      <c r="AD181" s="590"/>
      <c r="AE181" s="615"/>
      <c r="AF181" s="688" t="s">
        <v>27</v>
      </c>
      <c r="AG181" s="681"/>
      <c r="AH181" s="681"/>
      <c r="AI181" s="681"/>
      <c r="AJ181" s="681"/>
      <c r="AK181" s="681"/>
      <c r="AL181" s="681"/>
      <c r="AM181" s="681"/>
      <c r="AN181" s="681"/>
      <c r="AO181" s="681"/>
      <c r="AP181" s="681"/>
      <c r="AQ181" s="681"/>
      <c r="AR181" s="682"/>
      <c r="AS181" s="590"/>
      <c r="AT181" s="677"/>
      <c r="AU181" s="681" t="s">
        <v>27</v>
      </c>
      <c r="AV181" s="681"/>
      <c r="AW181" s="681"/>
      <c r="AX181" s="681"/>
      <c r="AY181" s="681"/>
      <c r="AZ181" s="681"/>
      <c r="BA181" s="681"/>
      <c r="BB181" s="681"/>
      <c r="BC181" s="681"/>
      <c r="BD181" s="681"/>
      <c r="BE181" s="681"/>
      <c r="BF181" s="681"/>
      <c r="BG181" s="682"/>
      <c r="BH181" s="679"/>
      <c r="BI181" s="622"/>
      <c r="BJ181" s="70" t="s">
        <v>767</v>
      </c>
      <c r="BK181" s="570"/>
      <c r="BL181" s="570"/>
      <c r="BM181" s="570"/>
      <c r="BN181" s="570"/>
      <c r="BO181" s="570"/>
      <c r="BP181" s="570"/>
      <c r="BQ181" s="570"/>
      <c r="BR181" s="570"/>
      <c r="BS181" s="570"/>
      <c r="BT181" s="570"/>
      <c r="BU181" s="570"/>
      <c r="BV181" s="571"/>
      <c r="BW181" s="590"/>
    </row>
    <row r="182" spans="1:75" x14ac:dyDescent="0.25">
      <c r="A182" s="677"/>
      <c r="B182" s="570"/>
      <c r="C182" s="570"/>
      <c r="D182" s="570"/>
      <c r="E182" s="570"/>
      <c r="F182" s="570"/>
      <c r="G182" s="570"/>
      <c r="H182" s="570"/>
      <c r="I182" s="570"/>
      <c r="J182" s="570"/>
      <c r="K182" s="570"/>
      <c r="L182" s="570"/>
      <c r="M182" s="570"/>
      <c r="N182" s="571"/>
      <c r="O182" s="590"/>
      <c r="P182" s="615"/>
      <c r="Q182" s="611"/>
      <c r="R182" s="570"/>
      <c r="S182" s="570"/>
      <c r="T182" s="570"/>
      <c r="U182" s="570"/>
      <c r="V182" s="570"/>
      <c r="W182" s="570"/>
      <c r="X182" s="570"/>
      <c r="Y182" s="570"/>
      <c r="Z182" s="570"/>
      <c r="AA182" s="570"/>
      <c r="AB182" s="570"/>
      <c r="AC182" s="571"/>
      <c r="AD182" s="590"/>
      <c r="AE182" s="615"/>
      <c r="AF182" s="611"/>
      <c r="AG182" s="570"/>
      <c r="AH182" s="570"/>
      <c r="AI182" s="570"/>
      <c r="AJ182" s="570"/>
      <c r="AK182" s="570"/>
      <c r="AL182" s="570"/>
      <c r="AM182" s="570"/>
      <c r="AN182" s="570"/>
      <c r="AO182" s="570"/>
      <c r="AP182" s="570"/>
      <c r="AQ182" s="570"/>
      <c r="AR182" s="571"/>
      <c r="AS182" s="590"/>
      <c r="AT182" s="677"/>
      <c r="AU182" s="570"/>
      <c r="AV182" s="570"/>
      <c r="AW182" s="570"/>
      <c r="AX182" s="570"/>
      <c r="AY182" s="570"/>
      <c r="AZ182" s="570"/>
      <c r="BA182" s="570"/>
      <c r="BB182" s="570"/>
      <c r="BC182" s="570"/>
      <c r="BD182" s="570"/>
      <c r="BE182" s="570"/>
      <c r="BF182" s="570"/>
      <c r="BG182" s="571"/>
      <c r="BH182" s="679"/>
      <c r="BI182" s="622"/>
      <c r="BJ182" s="611"/>
      <c r="BK182" s="570"/>
      <c r="BL182" s="570"/>
      <c r="BM182" s="570"/>
      <c r="BN182" s="570"/>
      <c r="BO182" s="570"/>
      <c r="BP182" s="570"/>
      <c r="BQ182" s="570"/>
      <c r="BR182" s="570"/>
      <c r="BS182" s="570"/>
      <c r="BT182" s="570"/>
      <c r="BU182" s="570"/>
      <c r="BV182" s="571"/>
      <c r="BW182" s="590"/>
    </row>
    <row r="183" spans="1:75" x14ac:dyDescent="0.25">
      <c r="A183" s="677"/>
      <c r="B183" s="570"/>
      <c r="C183" s="570"/>
      <c r="D183" s="570"/>
      <c r="E183" s="570"/>
      <c r="F183" s="570"/>
      <c r="G183" s="570"/>
      <c r="H183" s="570"/>
      <c r="I183" s="570"/>
      <c r="J183" s="570"/>
      <c r="K183" s="570"/>
      <c r="L183" s="570"/>
      <c r="M183" s="570"/>
      <c r="N183" s="571"/>
      <c r="O183" s="590"/>
      <c r="P183" s="615"/>
      <c r="Q183" s="611"/>
      <c r="R183" s="570"/>
      <c r="S183" s="570"/>
      <c r="T183" s="570"/>
      <c r="U183" s="570"/>
      <c r="V183" s="570"/>
      <c r="W183" s="570"/>
      <c r="X183" s="570"/>
      <c r="Y183" s="570"/>
      <c r="Z183" s="570"/>
      <c r="AA183" s="570"/>
      <c r="AB183" s="570"/>
      <c r="AC183" s="571"/>
      <c r="AD183" s="590"/>
      <c r="AE183" s="615"/>
      <c r="AF183" s="611"/>
      <c r="AG183" s="570"/>
      <c r="AH183" s="570"/>
      <c r="AI183" s="570"/>
      <c r="AJ183" s="570"/>
      <c r="AK183" s="570"/>
      <c r="AL183" s="570"/>
      <c r="AM183" s="570"/>
      <c r="AN183" s="570"/>
      <c r="AO183" s="570"/>
      <c r="AP183" s="570"/>
      <c r="AQ183" s="570"/>
      <c r="AR183" s="571"/>
      <c r="AS183" s="590"/>
      <c r="AT183" s="677"/>
      <c r="AU183" s="570"/>
      <c r="AV183" s="570"/>
      <c r="AW183" s="570"/>
      <c r="AX183" s="570"/>
      <c r="AY183" s="570"/>
      <c r="AZ183" s="570"/>
      <c r="BA183" s="570"/>
      <c r="BB183" s="570"/>
      <c r="BC183" s="570"/>
      <c r="BD183" s="570"/>
      <c r="BE183" s="570"/>
      <c r="BF183" s="570"/>
      <c r="BG183" s="571"/>
      <c r="BH183" s="679"/>
      <c r="BI183" s="622"/>
      <c r="BJ183" s="611"/>
      <c r="BK183" s="570"/>
      <c r="BL183" s="570"/>
      <c r="BM183" s="570"/>
      <c r="BN183" s="570"/>
      <c r="BO183" s="570"/>
      <c r="BP183" s="570"/>
      <c r="BQ183" s="570"/>
      <c r="BR183" s="570"/>
      <c r="BS183" s="570"/>
      <c r="BT183" s="570"/>
      <c r="BU183" s="570"/>
      <c r="BV183" s="571"/>
      <c r="BW183" s="590"/>
    </row>
    <row r="184" spans="1:75" x14ac:dyDescent="0.25">
      <c r="A184" s="677"/>
      <c r="B184" s="104" t="s">
        <v>740</v>
      </c>
      <c r="C184" s="70"/>
      <c r="D184" s="70"/>
      <c r="E184" s="570">
        <f>HOME!$G$10</f>
        <v>0</v>
      </c>
      <c r="F184" s="570"/>
      <c r="G184" s="570"/>
      <c r="H184" s="570"/>
      <c r="I184" s="570"/>
      <c r="J184" s="70"/>
      <c r="K184" s="70"/>
      <c r="L184" s="570">
        <f>HOME!$C$33</f>
        <v>0</v>
      </c>
      <c r="M184" s="570"/>
      <c r="N184" s="571"/>
      <c r="O184" s="590"/>
      <c r="P184" s="615"/>
      <c r="Q184" s="112" t="s">
        <v>740</v>
      </c>
      <c r="R184" s="70"/>
      <c r="S184" s="70"/>
      <c r="T184" s="570">
        <f>HOME!$G$10</f>
        <v>0</v>
      </c>
      <c r="U184" s="570"/>
      <c r="V184" s="570"/>
      <c r="W184" s="570"/>
      <c r="X184" s="570"/>
      <c r="Y184" s="70"/>
      <c r="Z184" s="70"/>
      <c r="AA184" s="570">
        <f>HOME!$C$33</f>
        <v>0</v>
      </c>
      <c r="AB184" s="570"/>
      <c r="AC184" s="571"/>
      <c r="AD184" s="590"/>
      <c r="AE184" s="615"/>
      <c r="AF184" s="112" t="s">
        <v>740</v>
      </c>
      <c r="AG184" s="70"/>
      <c r="AH184" s="70"/>
      <c r="AI184" s="570" t="str">
        <f>IF(HOME!$G$10&gt;0,HOME!$G$10,"")</f>
        <v/>
      </c>
      <c r="AJ184" s="570"/>
      <c r="AK184" s="570"/>
      <c r="AL184" s="570"/>
      <c r="AM184" s="570"/>
      <c r="AN184" s="70"/>
      <c r="AO184" s="70"/>
      <c r="AP184" s="570" t="str">
        <f>IF(HOME!$C$33&gt;0,HOME!$C$33,"")</f>
        <v/>
      </c>
      <c r="AQ184" s="570"/>
      <c r="AR184" s="571"/>
      <c r="AS184" s="590"/>
      <c r="AT184" s="677"/>
      <c r="AU184" s="71" t="s">
        <v>740</v>
      </c>
      <c r="AV184" s="70"/>
      <c r="AW184" s="70"/>
      <c r="AX184" s="570" t="str">
        <f>IF(HOME!$G$10&gt;0,HOME!$G$10,"")</f>
        <v/>
      </c>
      <c r="AY184" s="570"/>
      <c r="AZ184" s="570"/>
      <c r="BA184" s="570"/>
      <c r="BB184" s="570"/>
      <c r="BC184" s="70"/>
      <c r="BD184" s="70"/>
      <c r="BE184" s="570" t="str">
        <f>IF(HOME!$C$33&gt;0,HOME!$C$33,"")</f>
        <v/>
      </c>
      <c r="BF184" s="570"/>
      <c r="BG184" s="571"/>
      <c r="BH184" s="679"/>
      <c r="BI184" s="622"/>
      <c r="BJ184" s="104" t="s">
        <v>740</v>
      </c>
      <c r="BK184" s="70"/>
      <c r="BL184" s="70"/>
      <c r="BM184" s="570" t="str">
        <f>IF(HOME!$G$10&gt;0,HOME!$G$10,"")</f>
        <v/>
      </c>
      <c r="BN184" s="570"/>
      <c r="BO184" s="570"/>
      <c r="BP184" s="570"/>
      <c r="BQ184" s="570"/>
      <c r="BR184" s="70"/>
      <c r="BS184" s="70"/>
      <c r="BT184" s="570" t="str">
        <f>IF(HOME!$C$33&gt;0,HOME!$C$33,"")</f>
        <v/>
      </c>
      <c r="BU184" s="570"/>
      <c r="BV184" s="571"/>
      <c r="BW184" s="590"/>
    </row>
    <row r="185" spans="1:75" x14ac:dyDescent="0.25">
      <c r="A185" s="677"/>
      <c r="B185" s="105">
        <f ca="1">NOW()</f>
        <v>44328.595233333333</v>
      </c>
      <c r="C185" s="70"/>
      <c r="D185" s="70"/>
      <c r="E185" s="605" t="str">
        <f>HOME!$B$10</f>
        <v>CLASS TEACHER</v>
      </c>
      <c r="F185" s="605"/>
      <c r="G185" s="605"/>
      <c r="H185" s="605"/>
      <c r="I185" s="605"/>
      <c r="J185" s="70"/>
      <c r="K185" s="70"/>
      <c r="L185" s="605" t="str">
        <f>HOME!$B$33</f>
        <v>PRINCIPAL</v>
      </c>
      <c r="M185" s="605"/>
      <c r="N185" s="606"/>
      <c r="O185" s="590"/>
      <c r="P185" s="615"/>
      <c r="Q185" s="113">
        <f ca="1">NOW()</f>
        <v>44328.595233333333</v>
      </c>
      <c r="R185" s="70"/>
      <c r="S185" s="70"/>
      <c r="T185" s="570" t="str">
        <f>HOME!$B$10</f>
        <v>CLASS TEACHER</v>
      </c>
      <c r="U185" s="570"/>
      <c r="V185" s="570"/>
      <c r="W185" s="570"/>
      <c r="X185" s="570"/>
      <c r="Y185" s="70"/>
      <c r="Z185" s="70"/>
      <c r="AA185" s="570" t="str">
        <f>HOME!$B$33</f>
        <v>PRINCIPAL</v>
      </c>
      <c r="AB185" s="570"/>
      <c r="AC185" s="571"/>
      <c r="AD185" s="590"/>
      <c r="AE185" s="615"/>
      <c r="AF185" s="113">
        <f ca="1">NOW()</f>
        <v>44328.595233333333</v>
      </c>
      <c r="AG185" s="70"/>
      <c r="AH185" s="70"/>
      <c r="AI185" s="570" t="str">
        <f>HOME!$B$10</f>
        <v>CLASS TEACHER</v>
      </c>
      <c r="AJ185" s="570"/>
      <c r="AK185" s="570"/>
      <c r="AL185" s="570"/>
      <c r="AM185" s="570"/>
      <c r="AN185" s="70"/>
      <c r="AO185" s="70"/>
      <c r="AP185" s="570" t="str">
        <f>HOME!$B$33</f>
        <v>PRINCIPAL</v>
      </c>
      <c r="AQ185" s="570"/>
      <c r="AR185" s="571"/>
      <c r="AS185" s="590"/>
      <c r="AT185" s="677"/>
      <c r="AU185" s="72">
        <f ca="1">NOW()</f>
        <v>44328.595233333333</v>
      </c>
      <c r="AV185" s="70"/>
      <c r="AW185" s="70"/>
      <c r="AX185" s="570" t="str">
        <f>HOME!$B$10</f>
        <v>CLASS TEACHER</v>
      </c>
      <c r="AY185" s="570"/>
      <c r="AZ185" s="570"/>
      <c r="BA185" s="570"/>
      <c r="BB185" s="570"/>
      <c r="BC185" s="70"/>
      <c r="BD185" s="70"/>
      <c r="BE185" s="570" t="str">
        <f>HOME!$B$33</f>
        <v>PRINCIPAL</v>
      </c>
      <c r="BF185" s="570"/>
      <c r="BG185" s="571"/>
      <c r="BH185" s="680"/>
      <c r="BI185" s="622"/>
      <c r="BJ185" s="105">
        <f ca="1">NOW()</f>
        <v>44328.595233333333</v>
      </c>
      <c r="BK185" s="70"/>
      <c r="BL185" s="70"/>
      <c r="BM185" s="570" t="str">
        <f>HOME!$B$10</f>
        <v>CLASS TEACHER</v>
      </c>
      <c r="BN185" s="570"/>
      <c r="BO185" s="570"/>
      <c r="BP185" s="570"/>
      <c r="BQ185" s="570"/>
      <c r="BR185" s="70"/>
      <c r="BS185" s="70"/>
      <c r="BT185" s="570" t="str">
        <f>HOME!$B$33</f>
        <v>PRINCIPAL</v>
      </c>
      <c r="BU185" s="570"/>
      <c r="BV185" s="571"/>
      <c r="BW185" s="590"/>
    </row>
    <row r="186" spans="1:75" x14ac:dyDescent="0.25">
      <c r="A186" s="102"/>
      <c r="B186" s="117"/>
      <c r="C186" s="118"/>
      <c r="D186" s="118"/>
      <c r="E186" s="118"/>
      <c r="F186" s="118"/>
      <c r="G186" s="118"/>
      <c r="H186" s="118"/>
      <c r="I186" s="118"/>
      <c r="J186" s="118"/>
      <c r="K186" s="118"/>
      <c r="L186" s="118"/>
      <c r="M186" s="118"/>
      <c r="N186" s="119"/>
      <c r="O186" s="73"/>
      <c r="P186" s="73"/>
      <c r="Q186" s="114"/>
      <c r="R186" s="74"/>
      <c r="S186" s="74"/>
      <c r="T186" s="74"/>
      <c r="U186" s="74"/>
      <c r="V186" s="74"/>
      <c r="W186" s="74"/>
      <c r="X186" s="74"/>
      <c r="Y186" s="74"/>
      <c r="Z186" s="74"/>
      <c r="AA186" s="74"/>
      <c r="AB186" s="74"/>
      <c r="AC186" s="106"/>
      <c r="AD186" s="73"/>
      <c r="AE186" s="73"/>
      <c r="AF186" s="114"/>
      <c r="AG186" s="74"/>
      <c r="AH186" s="74"/>
      <c r="AI186" s="74"/>
      <c r="AJ186" s="74"/>
      <c r="AK186" s="74"/>
      <c r="AL186" s="74"/>
      <c r="AM186" s="74"/>
      <c r="AN186" s="74"/>
      <c r="AO186" s="74"/>
      <c r="AP186" s="74"/>
      <c r="AQ186" s="74"/>
      <c r="AR186" s="106"/>
      <c r="AS186" s="73"/>
      <c r="AT186" s="73"/>
      <c r="AU186" s="74"/>
      <c r="AV186" s="74"/>
      <c r="AW186" s="74"/>
      <c r="AX186" s="74"/>
      <c r="AY186" s="74"/>
      <c r="AZ186" s="74"/>
      <c r="BA186" s="74"/>
      <c r="BB186" s="74"/>
      <c r="BC186" s="74"/>
      <c r="BD186" s="74"/>
      <c r="BE186" s="74"/>
      <c r="BF186" s="74"/>
      <c r="BG186" s="74"/>
      <c r="BH186" s="101"/>
      <c r="BI186" s="102"/>
      <c r="BJ186" s="74"/>
      <c r="BK186" s="74"/>
      <c r="BL186" s="74"/>
      <c r="BM186" s="74"/>
      <c r="BN186" s="74"/>
      <c r="BO186" s="74"/>
      <c r="BP186" s="74"/>
      <c r="BQ186" s="74"/>
      <c r="BR186" s="74"/>
      <c r="BS186" s="74"/>
      <c r="BT186" s="74"/>
      <c r="BU186" s="74"/>
      <c r="BV186" s="106"/>
      <c r="BW186" s="73"/>
    </row>
    <row r="187" spans="1:75" ht="15.6" x14ac:dyDescent="0.3">
      <c r="A187" s="677"/>
      <c r="B187" s="708" t="s">
        <v>726</v>
      </c>
      <c r="C187" s="708"/>
      <c r="D187" s="709" t="str">
        <f>backup!$AX$18</f>
        <v/>
      </c>
      <c r="E187" s="709"/>
      <c r="F187" s="709"/>
      <c r="G187" s="100"/>
      <c r="H187" s="100"/>
      <c r="I187" s="708" t="s">
        <v>727</v>
      </c>
      <c r="J187" s="708"/>
      <c r="K187" s="708"/>
      <c r="L187" s="710" t="str">
        <f>backup!$AY$18</f>
        <v/>
      </c>
      <c r="M187" s="710"/>
      <c r="N187" s="711"/>
      <c r="O187" s="590"/>
      <c r="P187" s="615"/>
      <c r="Q187" s="579" t="s">
        <v>726</v>
      </c>
      <c r="R187" s="580"/>
      <c r="S187" s="581" t="str">
        <f>backup!$AX$28</f>
        <v/>
      </c>
      <c r="T187" s="581"/>
      <c r="U187" s="581"/>
      <c r="V187" s="107"/>
      <c r="W187" s="107"/>
      <c r="X187" s="580" t="s">
        <v>727</v>
      </c>
      <c r="Y187" s="580"/>
      <c r="Z187" s="580"/>
      <c r="AA187" s="582" t="str">
        <f>backup!$AY$28</f>
        <v/>
      </c>
      <c r="AB187" s="582"/>
      <c r="AC187" s="583"/>
      <c r="AD187" s="590"/>
      <c r="AE187" s="615"/>
      <c r="AF187" s="579" t="s">
        <v>726</v>
      </c>
      <c r="AG187" s="580"/>
      <c r="AH187" s="581" t="str">
        <f>backup!$AX$37</f>
        <v/>
      </c>
      <c r="AI187" s="581"/>
      <c r="AJ187" s="581"/>
      <c r="AK187" s="107"/>
      <c r="AL187" s="107"/>
      <c r="AM187" s="580" t="s">
        <v>727</v>
      </c>
      <c r="AN187" s="580"/>
      <c r="AO187" s="580"/>
      <c r="AP187" s="582" t="str">
        <f>backup!$AY$37</f>
        <v/>
      </c>
      <c r="AQ187" s="582"/>
      <c r="AR187" s="583"/>
      <c r="AS187" s="590"/>
      <c r="AT187" s="677"/>
      <c r="AU187" s="656" t="s">
        <v>726</v>
      </c>
      <c r="AV187" s="656"/>
      <c r="AW187" s="657" t="str">
        <f>backup!$AX$47</f>
        <v/>
      </c>
      <c r="AX187" s="657"/>
      <c r="AY187" s="657"/>
      <c r="AZ187" s="96"/>
      <c r="BA187" s="96"/>
      <c r="BB187" s="656" t="s">
        <v>727</v>
      </c>
      <c r="BC187" s="656"/>
      <c r="BD187" s="656"/>
      <c r="BE187" s="668" t="str">
        <f>backup!$AY$47</f>
        <v/>
      </c>
      <c r="BF187" s="668"/>
      <c r="BG187" s="583"/>
      <c r="BH187" s="678"/>
      <c r="BI187" s="622"/>
      <c r="BJ187" s="579" t="s">
        <v>726</v>
      </c>
      <c r="BK187" s="580"/>
      <c r="BL187" s="581" t="e">
        <f>backup!$AX$57</f>
        <v>#REF!</v>
      </c>
      <c r="BM187" s="581"/>
      <c r="BN187" s="581"/>
      <c r="BO187" s="107"/>
      <c r="BP187" s="107"/>
      <c r="BQ187" s="580" t="s">
        <v>727</v>
      </c>
      <c r="BR187" s="580"/>
      <c r="BS187" s="580"/>
      <c r="BT187" s="582" t="e">
        <f>backup!$AY$57</f>
        <v>#REF!</v>
      </c>
      <c r="BU187" s="582"/>
      <c r="BV187" s="583"/>
      <c r="BW187" s="590"/>
    </row>
    <row r="188" spans="1:75" ht="30" x14ac:dyDescent="0.5">
      <c r="A188" s="677"/>
      <c r="B188" s="646" t="str">
        <f>'STUDENT DETAILS'!$D$1</f>
        <v>JAWAHAR NAVODAYA VIDYALAYA</v>
      </c>
      <c r="C188" s="646"/>
      <c r="D188" s="646"/>
      <c r="E188" s="646"/>
      <c r="F188" s="646"/>
      <c r="G188" s="646"/>
      <c r="H188" s="646"/>
      <c r="I188" s="646"/>
      <c r="J188" s="706" t="str">
        <f>'STUDENT DETAILS'!$J$1</f>
        <v/>
      </c>
      <c r="K188" s="706"/>
      <c r="L188" s="706"/>
      <c r="M188" s="706"/>
      <c r="N188" s="707"/>
      <c r="O188" s="590"/>
      <c r="P188" s="615"/>
      <c r="Q188" s="591" t="str">
        <f>'STUDENT DETAILS'!$D$1</f>
        <v>JAWAHAR NAVODAYA VIDYALAYA</v>
      </c>
      <c r="R188" s="592"/>
      <c r="S188" s="592"/>
      <c r="T188" s="592"/>
      <c r="U188" s="592"/>
      <c r="V188" s="592"/>
      <c r="W188" s="592"/>
      <c r="X188" s="592"/>
      <c r="Y188" s="698" t="str">
        <f>'STUDENT DETAILS'!$J$1</f>
        <v/>
      </c>
      <c r="Z188" s="698"/>
      <c r="AA188" s="698"/>
      <c r="AB188" s="698"/>
      <c r="AC188" s="699"/>
      <c r="AD188" s="590"/>
      <c r="AE188" s="615"/>
      <c r="AF188" s="591" t="str">
        <f>'STUDENT DETAILS'!$D$1</f>
        <v>JAWAHAR NAVODAYA VIDYALAYA</v>
      </c>
      <c r="AG188" s="592"/>
      <c r="AH188" s="592"/>
      <c r="AI188" s="592"/>
      <c r="AJ188" s="592"/>
      <c r="AK188" s="592"/>
      <c r="AL188" s="592"/>
      <c r="AM188" s="592"/>
      <c r="AN188" s="593" t="str">
        <f>'STUDENT DETAILS'!$J$1</f>
        <v/>
      </c>
      <c r="AO188" s="593"/>
      <c r="AP188" s="593"/>
      <c r="AQ188" s="593"/>
      <c r="AR188" s="594"/>
      <c r="AS188" s="590"/>
      <c r="AT188" s="677"/>
      <c r="AU188" s="592" t="str">
        <f>'STUDENT DETAILS'!$D$1</f>
        <v>JAWAHAR NAVODAYA VIDYALAYA</v>
      </c>
      <c r="AV188" s="592"/>
      <c r="AW188" s="592"/>
      <c r="AX188" s="592"/>
      <c r="AY188" s="592"/>
      <c r="AZ188" s="592"/>
      <c r="BA188" s="592"/>
      <c r="BB188" s="592"/>
      <c r="BC188" s="593" t="str">
        <f>'STUDENT DETAILS'!$J$1</f>
        <v/>
      </c>
      <c r="BD188" s="593"/>
      <c r="BE188" s="593"/>
      <c r="BF188" s="593"/>
      <c r="BG188" s="594"/>
      <c r="BH188" s="679"/>
      <c r="BI188" s="622"/>
      <c r="BJ188" s="591" t="str">
        <f>'STUDENT DETAILS'!$D$1</f>
        <v>JAWAHAR NAVODAYA VIDYALAYA</v>
      </c>
      <c r="BK188" s="592"/>
      <c r="BL188" s="592"/>
      <c r="BM188" s="592"/>
      <c r="BN188" s="592"/>
      <c r="BO188" s="592"/>
      <c r="BP188" s="592"/>
      <c r="BQ188" s="592"/>
      <c r="BR188" s="593" t="str">
        <f>'STUDENT DETAILS'!$J$1</f>
        <v/>
      </c>
      <c r="BS188" s="593"/>
      <c r="BT188" s="593"/>
      <c r="BU188" s="593"/>
      <c r="BV188" s="594"/>
      <c r="BW188" s="590"/>
    </row>
    <row r="189" spans="1:75" ht="30" x14ac:dyDescent="0.5">
      <c r="A189" s="677"/>
      <c r="B189" s="596" t="str">
        <f>HOME!$B$8</f>
        <v>SESSION</v>
      </c>
      <c r="C189" s="596"/>
      <c r="D189" s="596"/>
      <c r="E189" s="596"/>
      <c r="F189" s="596"/>
      <c r="G189" s="596"/>
      <c r="H189" s="597" t="str">
        <f>IF(HOME!$G$8&gt;0,HOME!$G$8,"")</f>
        <v/>
      </c>
      <c r="I189" s="597"/>
      <c r="J189" s="597"/>
      <c r="K189" s="597"/>
      <c r="L189" s="597"/>
      <c r="M189" s="597"/>
      <c r="N189" s="598"/>
      <c r="O189" s="590"/>
      <c r="P189" s="615"/>
      <c r="Q189" s="595" t="str">
        <f>HOME!$B$8</f>
        <v>SESSION</v>
      </c>
      <c r="R189" s="596"/>
      <c r="S189" s="596"/>
      <c r="T189" s="596"/>
      <c r="U189" s="596"/>
      <c r="V189" s="596"/>
      <c r="W189" s="597" t="str">
        <f>IF(HOME!$G$8&gt;0,HOME!$G$8,"")</f>
        <v/>
      </c>
      <c r="X189" s="597"/>
      <c r="Y189" s="597"/>
      <c r="Z189" s="597"/>
      <c r="AA189" s="597"/>
      <c r="AB189" s="597"/>
      <c r="AC189" s="598"/>
      <c r="AD189" s="590"/>
      <c r="AE189" s="615"/>
      <c r="AF189" s="595" t="str">
        <f>HOME!$B$8</f>
        <v>SESSION</v>
      </c>
      <c r="AG189" s="596"/>
      <c r="AH189" s="596"/>
      <c r="AI189" s="596"/>
      <c r="AJ189" s="596"/>
      <c r="AK189" s="596"/>
      <c r="AL189" s="597" t="str">
        <f>IF(HOME!$G$8&gt;0,HOME!$G$8,"")</f>
        <v/>
      </c>
      <c r="AM189" s="597"/>
      <c r="AN189" s="597"/>
      <c r="AO189" s="597"/>
      <c r="AP189" s="597"/>
      <c r="AQ189" s="597"/>
      <c r="AR189" s="598"/>
      <c r="AS189" s="590"/>
      <c r="AT189" s="677"/>
      <c r="AU189" s="596" t="str">
        <f>HOME!$B$8</f>
        <v>SESSION</v>
      </c>
      <c r="AV189" s="596"/>
      <c r="AW189" s="596"/>
      <c r="AX189" s="596"/>
      <c r="AY189" s="596"/>
      <c r="AZ189" s="596"/>
      <c r="BA189" s="597" t="str">
        <f>IF(HOME!$G$8&gt;0,HOME!$G$8,"")</f>
        <v/>
      </c>
      <c r="BB189" s="597"/>
      <c r="BC189" s="597"/>
      <c r="BD189" s="597"/>
      <c r="BE189" s="597"/>
      <c r="BF189" s="597"/>
      <c r="BG189" s="598"/>
      <c r="BH189" s="679"/>
      <c r="BI189" s="622"/>
      <c r="BJ189" s="595" t="str">
        <f>HOME!$B$8</f>
        <v>SESSION</v>
      </c>
      <c r="BK189" s="596"/>
      <c r="BL189" s="596"/>
      <c r="BM189" s="596"/>
      <c r="BN189" s="596"/>
      <c r="BO189" s="596"/>
      <c r="BP189" s="597" t="str">
        <f>IF(HOME!$G$8&gt;0,HOME!$G$8,"")</f>
        <v/>
      </c>
      <c r="BQ189" s="597"/>
      <c r="BR189" s="597"/>
      <c r="BS189" s="597"/>
      <c r="BT189" s="597"/>
      <c r="BU189" s="597"/>
      <c r="BV189" s="598"/>
      <c r="BW189" s="590"/>
    </row>
    <row r="190" spans="1:75" ht="17.399999999999999" x14ac:dyDescent="0.3">
      <c r="A190" s="677"/>
      <c r="B190" s="600" t="s">
        <v>50</v>
      </c>
      <c r="C190" s="600"/>
      <c r="D190" s="600"/>
      <c r="E190" s="600"/>
      <c r="F190" s="600"/>
      <c r="G190" s="600"/>
      <c r="H190" s="600"/>
      <c r="I190" s="600"/>
      <c r="J190" s="600"/>
      <c r="K190" s="600"/>
      <c r="L190" s="600"/>
      <c r="M190" s="600"/>
      <c r="N190" s="601"/>
      <c r="O190" s="590"/>
      <c r="P190" s="615"/>
      <c r="Q190" s="599" t="s">
        <v>50</v>
      </c>
      <c r="R190" s="600"/>
      <c r="S190" s="600"/>
      <c r="T190" s="600"/>
      <c r="U190" s="600"/>
      <c r="V190" s="600"/>
      <c r="W190" s="600"/>
      <c r="X190" s="600"/>
      <c r="Y190" s="600"/>
      <c r="Z190" s="600"/>
      <c r="AA190" s="600"/>
      <c r="AB190" s="600"/>
      <c r="AC190" s="601"/>
      <c r="AD190" s="590"/>
      <c r="AE190" s="615"/>
      <c r="AF190" s="599" t="s">
        <v>50</v>
      </c>
      <c r="AG190" s="600"/>
      <c r="AH190" s="600"/>
      <c r="AI190" s="600"/>
      <c r="AJ190" s="600"/>
      <c r="AK190" s="600"/>
      <c r="AL190" s="600"/>
      <c r="AM190" s="600"/>
      <c r="AN190" s="600"/>
      <c r="AO190" s="600"/>
      <c r="AP190" s="600"/>
      <c r="AQ190" s="600"/>
      <c r="AR190" s="601"/>
      <c r="AS190" s="590"/>
      <c r="AT190" s="677"/>
      <c r="AU190" s="600" t="s">
        <v>50</v>
      </c>
      <c r="AV190" s="600"/>
      <c r="AW190" s="600"/>
      <c r="AX190" s="600"/>
      <c r="AY190" s="600"/>
      <c r="AZ190" s="600"/>
      <c r="BA190" s="600"/>
      <c r="BB190" s="600"/>
      <c r="BC190" s="600"/>
      <c r="BD190" s="600"/>
      <c r="BE190" s="600"/>
      <c r="BF190" s="600"/>
      <c r="BG190" s="601"/>
      <c r="BH190" s="679"/>
      <c r="BI190" s="622"/>
      <c r="BJ190" s="599" t="s">
        <v>50</v>
      </c>
      <c r="BK190" s="600"/>
      <c r="BL190" s="600"/>
      <c r="BM190" s="600"/>
      <c r="BN190" s="600"/>
      <c r="BO190" s="600"/>
      <c r="BP190" s="600"/>
      <c r="BQ190" s="600"/>
      <c r="BR190" s="600"/>
      <c r="BS190" s="600"/>
      <c r="BT190" s="600"/>
      <c r="BU190" s="600"/>
      <c r="BV190" s="601"/>
      <c r="BW190" s="590"/>
    </row>
    <row r="191" spans="1:75" ht="17.399999999999999" x14ac:dyDescent="0.3">
      <c r="A191" s="677"/>
      <c r="B191" s="43" t="s">
        <v>13</v>
      </c>
      <c r="C191" s="588" t="str">
        <f>IF('STUDENT DETAILS'!$D$13&gt;0,'STUDENT DETAILS'!$D$13,"")</f>
        <v/>
      </c>
      <c r="D191" s="588"/>
      <c r="E191" s="586" t="s">
        <v>749</v>
      </c>
      <c r="F191" s="586"/>
      <c r="G191" s="57"/>
      <c r="H191" s="588" t="str">
        <f>IF(HOME!$G$9&gt;0,HOME!$G$9,"")</f>
        <v/>
      </c>
      <c r="I191" s="588"/>
      <c r="J191" s="586" t="s">
        <v>728</v>
      </c>
      <c r="K191" s="586"/>
      <c r="L191" s="602" t="str">
        <f>IF('STUDENT DETAILS'!$AB$13&gt;0,'STUDENT DETAILS'!$AB$13,"")</f>
        <v/>
      </c>
      <c r="M191" s="602"/>
      <c r="N191" s="603"/>
      <c r="O191" s="590"/>
      <c r="P191" s="615"/>
      <c r="Q191" s="97" t="s">
        <v>13</v>
      </c>
      <c r="R191" s="588" t="str">
        <f>IF('STUDENT DETAILS'!$D$23&gt;0,'STUDENT DETAILS'!$D$23,"")</f>
        <v/>
      </c>
      <c r="S191" s="588"/>
      <c r="T191" s="586" t="s">
        <v>749</v>
      </c>
      <c r="U191" s="586"/>
      <c r="V191" s="57"/>
      <c r="W191" s="588" t="str">
        <f>IF(HOME!$G$9&gt;0,HOME!$G$9,"")</f>
        <v/>
      </c>
      <c r="X191" s="588"/>
      <c r="Y191" s="586" t="s">
        <v>728</v>
      </c>
      <c r="Z191" s="586"/>
      <c r="AA191" s="602" t="str">
        <f>IF('STUDENT DETAILS'!$AB$23&gt;0,'STUDENT DETAILS'!$AB$23,"")</f>
        <v/>
      </c>
      <c r="AB191" s="602"/>
      <c r="AC191" s="603"/>
      <c r="AD191" s="590"/>
      <c r="AE191" s="615"/>
      <c r="AF191" s="97" t="s">
        <v>13</v>
      </c>
      <c r="AG191" s="588" t="str">
        <f>IF('STUDENT DETAILS'!$D$33&gt;0,'STUDENT DETAILS'!$D$33,"")</f>
        <v/>
      </c>
      <c r="AH191" s="588"/>
      <c r="AI191" s="586" t="s">
        <v>749</v>
      </c>
      <c r="AJ191" s="586"/>
      <c r="AK191" s="57"/>
      <c r="AL191" s="588" t="str">
        <f>IF(HOME!$G$9&gt;0,HOME!$G$9,"")</f>
        <v/>
      </c>
      <c r="AM191" s="588"/>
      <c r="AN191" s="586" t="s">
        <v>728</v>
      </c>
      <c r="AO191" s="586"/>
      <c r="AP191" s="602" t="str">
        <f>IF('STUDENT DETAILS'!$AB$33&gt;0,'STUDENT DETAILS'!$AB$33,"")</f>
        <v/>
      </c>
      <c r="AQ191" s="602"/>
      <c r="AR191" s="603"/>
      <c r="AS191" s="590"/>
      <c r="AT191" s="677"/>
      <c r="AU191" s="43" t="s">
        <v>13</v>
      </c>
      <c r="AV191" s="588" t="str">
        <f>IF('STUDENT DETAILS'!$D$43&gt;0,'STUDENT DETAILS'!$D$43,"")</f>
        <v/>
      </c>
      <c r="AW191" s="588"/>
      <c r="AX191" s="586" t="s">
        <v>749</v>
      </c>
      <c r="AY191" s="586"/>
      <c r="AZ191" s="57"/>
      <c r="BA191" s="588" t="str">
        <f>IF(HOME!$G$9&gt;0,HOME!$G$9,"")</f>
        <v/>
      </c>
      <c r="BB191" s="588"/>
      <c r="BC191" s="586" t="s">
        <v>728</v>
      </c>
      <c r="BD191" s="586"/>
      <c r="BE191" s="602" t="str">
        <f>IF('STUDENT DETAILS'!$AB$43&gt;0,'STUDENT DETAILS'!$AB$43,"")</f>
        <v/>
      </c>
      <c r="BF191" s="602"/>
      <c r="BG191" s="603"/>
      <c r="BH191" s="679"/>
      <c r="BI191" s="622"/>
      <c r="BJ191" s="43" t="s">
        <v>13</v>
      </c>
      <c r="BK191" s="588" t="e">
        <f>IF('STUDENT DETAILS'!#REF!&gt;0,'STUDENT DETAILS'!#REF!,"")</f>
        <v>#REF!</v>
      </c>
      <c r="BL191" s="588"/>
      <c r="BM191" s="586" t="s">
        <v>749</v>
      </c>
      <c r="BN191" s="586"/>
      <c r="BO191" s="57"/>
      <c r="BP191" s="588" t="str">
        <f>IF(HOME!$G$9&gt;0,HOME!$G$9,"")</f>
        <v/>
      </c>
      <c r="BQ191" s="588"/>
      <c r="BR191" s="586" t="s">
        <v>728</v>
      </c>
      <c r="BS191" s="586"/>
      <c r="BT191" s="602" t="e">
        <f>IF('STUDENT DETAILS'!#REF!&gt;0,'STUDENT DETAILS'!#REF!,"")</f>
        <v>#REF!</v>
      </c>
      <c r="BU191" s="602"/>
      <c r="BV191" s="603"/>
      <c r="BW191" s="590"/>
    </row>
    <row r="192" spans="1:75" ht="17.399999999999999" x14ac:dyDescent="0.3">
      <c r="A192" s="677"/>
      <c r="B192" s="43" t="s">
        <v>752</v>
      </c>
      <c r="C192" s="588" t="str">
        <f>IF('STUDENT DETAILS'!$C$13&gt;0,'STUDENT DETAILS'!$C$13,"")</f>
        <v/>
      </c>
      <c r="D192" s="588"/>
      <c r="E192" s="586" t="s">
        <v>750</v>
      </c>
      <c r="F192" s="586"/>
      <c r="G192" s="58"/>
      <c r="H192" s="604" t="str">
        <f>IF('STUDENT DETAILS'!$E$13&gt;0,'STUDENT DETAILS'!$E$13,"")</f>
        <v/>
      </c>
      <c r="I192" s="604"/>
      <c r="J192" s="586" t="s">
        <v>14</v>
      </c>
      <c r="K192" s="586"/>
      <c r="L192" s="584" t="str">
        <f>IF('STUDENT DETAILS'!$F$13&gt;0,'STUDENT DETAILS'!$F$13,"")</f>
        <v/>
      </c>
      <c r="M192" s="584"/>
      <c r="N192" s="603"/>
      <c r="O192" s="590"/>
      <c r="P192" s="615"/>
      <c r="Q192" s="97" t="s">
        <v>752</v>
      </c>
      <c r="R192" s="588" t="str">
        <f>IF('STUDENT DETAILS'!$C$23&gt;0,'STUDENT DETAILS'!$C$23,"")</f>
        <v/>
      </c>
      <c r="S192" s="588"/>
      <c r="T192" s="586" t="s">
        <v>750</v>
      </c>
      <c r="U192" s="586"/>
      <c r="V192" s="58"/>
      <c r="W192" s="604" t="str">
        <f>IF('STUDENT DETAILS'!$E$23&gt;0,'STUDENT DETAILS'!$E$23,"")</f>
        <v/>
      </c>
      <c r="X192" s="604"/>
      <c r="Y192" s="586" t="s">
        <v>14</v>
      </c>
      <c r="Z192" s="586"/>
      <c r="AA192" s="584" t="str">
        <f>IF('STUDENT DETAILS'!$F$23&gt;0,'STUDENT DETAILS'!$F$23,"")</f>
        <v/>
      </c>
      <c r="AB192" s="584"/>
      <c r="AC192" s="603"/>
      <c r="AD192" s="590"/>
      <c r="AE192" s="615"/>
      <c r="AF192" s="97" t="s">
        <v>752</v>
      </c>
      <c r="AG192" s="588" t="str">
        <f>IF('STUDENT DETAILS'!$C$33&gt;0,'STUDENT DETAILS'!$C$33,"")</f>
        <v/>
      </c>
      <c r="AH192" s="588"/>
      <c r="AI192" s="586" t="s">
        <v>750</v>
      </c>
      <c r="AJ192" s="586"/>
      <c r="AK192" s="58"/>
      <c r="AL192" s="604" t="str">
        <f>IF('STUDENT DETAILS'!$E$33&gt;0,'STUDENT DETAILS'!$E$33,"")</f>
        <v/>
      </c>
      <c r="AM192" s="604"/>
      <c r="AN192" s="586" t="s">
        <v>14</v>
      </c>
      <c r="AO192" s="586"/>
      <c r="AP192" s="584" t="str">
        <f>IF('STUDENT DETAILS'!$F$33&gt;0,'STUDENT DETAILS'!$F$33,"")</f>
        <v/>
      </c>
      <c r="AQ192" s="584"/>
      <c r="AR192" s="603"/>
      <c r="AS192" s="590"/>
      <c r="AT192" s="677"/>
      <c r="AU192" s="43" t="s">
        <v>752</v>
      </c>
      <c r="AV192" s="588" t="str">
        <f>IF('STUDENT DETAILS'!$C$43&gt;0,'STUDENT DETAILS'!$C$43,"")</f>
        <v/>
      </c>
      <c r="AW192" s="588"/>
      <c r="AX192" s="586" t="s">
        <v>750</v>
      </c>
      <c r="AY192" s="586"/>
      <c r="AZ192" s="58"/>
      <c r="BA192" s="604" t="str">
        <f>IF('STUDENT DETAILS'!$E$43&gt;0,'STUDENT DETAILS'!$E$43,"")</f>
        <v/>
      </c>
      <c r="BB192" s="604"/>
      <c r="BC192" s="586" t="s">
        <v>14</v>
      </c>
      <c r="BD192" s="586"/>
      <c r="BE192" s="584" t="str">
        <f>IF('STUDENT DETAILS'!$F$43&gt;0,'STUDENT DETAILS'!$F$43,"")</f>
        <v/>
      </c>
      <c r="BF192" s="584"/>
      <c r="BG192" s="603"/>
      <c r="BH192" s="679"/>
      <c r="BI192" s="622"/>
      <c r="BJ192" s="43" t="s">
        <v>752</v>
      </c>
      <c r="BK192" s="588" t="e">
        <f>IF('STUDENT DETAILS'!#REF!&gt;0,'STUDENT DETAILS'!#REF!,"")</f>
        <v>#REF!</v>
      </c>
      <c r="BL192" s="588"/>
      <c r="BM192" s="586" t="s">
        <v>750</v>
      </c>
      <c r="BN192" s="586"/>
      <c r="BO192" s="58"/>
      <c r="BP192" s="604" t="e">
        <f>IF('STUDENT DETAILS'!#REF!&gt;0,'STUDENT DETAILS'!#REF!,"")</f>
        <v>#REF!</v>
      </c>
      <c r="BQ192" s="604"/>
      <c r="BR192" s="586" t="s">
        <v>14</v>
      </c>
      <c r="BS192" s="586"/>
      <c r="BT192" s="584" t="e">
        <f>IF('STUDENT DETAILS'!#REF!&gt;0,'STUDENT DETAILS'!#REF!,"")</f>
        <v>#REF!</v>
      </c>
      <c r="BU192" s="584"/>
      <c r="BV192" s="603"/>
      <c r="BW192" s="590"/>
    </row>
    <row r="193" spans="1:75" ht="17.399999999999999" x14ac:dyDescent="0.3">
      <c r="A193" s="677"/>
      <c r="B193" s="43" t="s">
        <v>753</v>
      </c>
      <c r="C193" s="585" t="str">
        <f>IF('STUDENT DETAILS'!$K$13&gt;0,'STUDENT DETAILS'!$K$13,"")</f>
        <v/>
      </c>
      <c r="D193" s="585"/>
      <c r="E193" s="586" t="s">
        <v>751</v>
      </c>
      <c r="F193" s="586"/>
      <c r="G193" s="58"/>
      <c r="H193" s="587" t="str">
        <f>IF('STUDENT DETAILS'!$M$13&gt;0,'STUDENT DETAILS'!$M$13,"")</f>
        <v/>
      </c>
      <c r="I193" s="587"/>
      <c r="J193" s="586" t="s">
        <v>704</v>
      </c>
      <c r="K193" s="586"/>
      <c r="L193" s="588" t="str">
        <f>IF('STUDENT DETAILS'!$J$13&gt;0,'STUDENT DETAILS'!$J$13,"")</f>
        <v/>
      </c>
      <c r="M193" s="588"/>
      <c r="N193" s="603"/>
      <c r="O193" s="590"/>
      <c r="P193" s="615"/>
      <c r="Q193" s="97" t="s">
        <v>753</v>
      </c>
      <c r="R193" s="585" t="str">
        <f>IF('STUDENT DETAILS'!$K$23&gt;0,'STUDENT DETAILS'!$K$23,"")</f>
        <v/>
      </c>
      <c r="S193" s="585"/>
      <c r="T193" s="586" t="s">
        <v>751</v>
      </c>
      <c r="U193" s="586"/>
      <c r="V193" s="58"/>
      <c r="W193" s="587" t="str">
        <f>IF('STUDENT DETAILS'!$M$23&gt;0,'STUDENT DETAILS'!$M$23,"")</f>
        <v/>
      </c>
      <c r="X193" s="587"/>
      <c r="Y193" s="586" t="s">
        <v>704</v>
      </c>
      <c r="Z193" s="586"/>
      <c r="AA193" s="588" t="str">
        <f>IF('STUDENT DETAILS'!$J$23&gt;0,'STUDENT DETAILS'!$J$23,"")</f>
        <v/>
      </c>
      <c r="AB193" s="588"/>
      <c r="AC193" s="603"/>
      <c r="AD193" s="590"/>
      <c r="AE193" s="615"/>
      <c r="AF193" s="97" t="s">
        <v>753</v>
      </c>
      <c r="AG193" s="585" t="str">
        <f>IF('STUDENT DETAILS'!$K$33&gt;0,'STUDENT DETAILS'!$K$33,"")</f>
        <v/>
      </c>
      <c r="AH193" s="585"/>
      <c r="AI193" s="586" t="s">
        <v>751</v>
      </c>
      <c r="AJ193" s="586"/>
      <c r="AK193" s="58"/>
      <c r="AL193" s="587" t="str">
        <f>IF('STUDENT DETAILS'!$M$33&gt;0,'STUDENT DETAILS'!$M$33,"")</f>
        <v/>
      </c>
      <c r="AM193" s="587"/>
      <c r="AN193" s="586" t="s">
        <v>704</v>
      </c>
      <c r="AO193" s="586"/>
      <c r="AP193" s="588" t="str">
        <f>IF('STUDENT DETAILS'!$J$33&gt;0,'STUDENT DETAILS'!$J$33,"")</f>
        <v/>
      </c>
      <c r="AQ193" s="588"/>
      <c r="AR193" s="603"/>
      <c r="AS193" s="590"/>
      <c r="AT193" s="677"/>
      <c r="AU193" s="43" t="s">
        <v>753</v>
      </c>
      <c r="AV193" s="585" t="str">
        <f>IF('STUDENT DETAILS'!$K$43&gt;0,'STUDENT DETAILS'!$K$43,"")</f>
        <v/>
      </c>
      <c r="AW193" s="585"/>
      <c r="AX193" s="586" t="s">
        <v>751</v>
      </c>
      <c r="AY193" s="586"/>
      <c r="AZ193" s="58"/>
      <c r="BA193" s="587" t="str">
        <f>IF('STUDENT DETAILS'!$M$43&gt;0,'STUDENT DETAILS'!$M$43,"")</f>
        <v/>
      </c>
      <c r="BB193" s="587"/>
      <c r="BC193" s="586" t="s">
        <v>704</v>
      </c>
      <c r="BD193" s="586"/>
      <c r="BE193" s="588" t="str">
        <f>IF('STUDENT DETAILS'!$J$43&gt;0,'STUDENT DETAILS'!$J$43,"")</f>
        <v/>
      </c>
      <c r="BF193" s="588"/>
      <c r="BG193" s="603"/>
      <c r="BH193" s="679"/>
      <c r="BI193" s="622"/>
      <c r="BJ193" s="43" t="s">
        <v>753</v>
      </c>
      <c r="BK193" s="585" t="e">
        <f>IF('STUDENT DETAILS'!#REF!&gt;0,'STUDENT DETAILS'!#REF!,"")</f>
        <v>#REF!</v>
      </c>
      <c r="BL193" s="585"/>
      <c r="BM193" s="586" t="s">
        <v>751</v>
      </c>
      <c r="BN193" s="586"/>
      <c r="BO193" s="58"/>
      <c r="BP193" s="587" t="e">
        <f>IF('STUDENT DETAILS'!#REF!&gt;0,'STUDENT DETAILS'!#REF!,"")</f>
        <v>#REF!</v>
      </c>
      <c r="BQ193" s="587"/>
      <c r="BR193" s="586" t="s">
        <v>704</v>
      </c>
      <c r="BS193" s="586"/>
      <c r="BT193" s="588" t="e">
        <f>IF('STUDENT DETAILS'!#REF!&gt;0,'STUDENT DETAILS'!#REF!,"")</f>
        <v>#REF!</v>
      </c>
      <c r="BU193" s="588"/>
      <c r="BV193" s="603"/>
      <c r="BW193" s="590"/>
    </row>
    <row r="194" spans="1:75" ht="16.2" thickBot="1" x14ac:dyDescent="0.35">
      <c r="A194" s="677"/>
      <c r="B194" s="635"/>
      <c r="C194" s="636"/>
      <c r="D194" s="636"/>
      <c r="E194" s="636"/>
      <c r="F194" s="636"/>
      <c r="G194" s="636"/>
      <c r="H194" s="636"/>
      <c r="I194" s="636"/>
      <c r="J194" s="636"/>
      <c r="K194" s="636"/>
      <c r="L194" s="636"/>
      <c r="M194" s="636"/>
      <c r="N194" s="637"/>
      <c r="O194" s="590"/>
      <c r="P194" s="615"/>
      <c r="Q194" s="635"/>
      <c r="R194" s="636"/>
      <c r="S194" s="636"/>
      <c r="T194" s="636"/>
      <c r="U194" s="636"/>
      <c r="V194" s="636"/>
      <c r="W194" s="636"/>
      <c r="X194" s="636"/>
      <c r="Y194" s="636"/>
      <c r="Z194" s="636"/>
      <c r="AA194" s="636"/>
      <c r="AB194" s="636"/>
      <c r="AC194" s="637"/>
      <c r="AD194" s="590"/>
      <c r="AE194" s="615"/>
      <c r="AF194" s="635"/>
      <c r="AG194" s="636"/>
      <c r="AH194" s="636"/>
      <c r="AI194" s="636"/>
      <c r="AJ194" s="636"/>
      <c r="AK194" s="636"/>
      <c r="AL194" s="636"/>
      <c r="AM194" s="636"/>
      <c r="AN194" s="636"/>
      <c r="AO194" s="636"/>
      <c r="AP194" s="636"/>
      <c r="AQ194" s="636"/>
      <c r="AR194" s="637"/>
      <c r="AS194" s="590"/>
      <c r="AT194" s="677"/>
      <c r="AU194" s="635"/>
      <c r="AV194" s="636"/>
      <c r="AW194" s="636"/>
      <c r="AX194" s="636"/>
      <c r="AY194" s="636"/>
      <c r="AZ194" s="636"/>
      <c r="BA194" s="636"/>
      <c r="BB194" s="636"/>
      <c r="BC194" s="636"/>
      <c r="BD194" s="636"/>
      <c r="BE194" s="636"/>
      <c r="BF194" s="636"/>
      <c r="BG194" s="637"/>
      <c r="BH194" s="679"/>
      <c r="BI194" s="622"/>
      <c r="BJ194" s="635"/>
      <c r="BK194" s="636"/>
      <c r="BL194" s="636"/>
      <c r="BM194" s="636"/>
      <c r="BN194" s="636"/>
      <c r="BO194" s="636"/>
      <c r="BP194" s="636"/>
      <c r="BQ194" s="636"/>
      <c r="BR194" s="636"/>
      <c r="BS194" s="636"/>
      <c r="BT194" s="636"/>
      <c r="BU194" s="636"/>
      <c r="BV194" s="637"/>
      <c r="BW194" s="590"/>
    </row>
    <row r="195" spans="1:75" ht="18.600000000000001" thickTop="1" thickBot="1" x14ac:dyDescent="0.35">
      <c r="A195" s="677"/>
      <c r="B195" s="41" t="s">
        <v>18</v>
      </c>
      <c r="C195" s="632" t="s">
        <v>20</v>
      </c>
      <c r="D195" s="633"/>
      <c r="E195" s="633"/>
      <c r="F195" s="633"/>
      <c r="G195" s="633"/>
      <c r="H195" s="634"/>
      <c r="I195" s="632" t="s">
        <v>21</v>
      </c>
      <c r="J195" s="633"/>
      <c r="K195" s="633"/>
      <c r="L195" s="633"/>
      <c r="M195" s="633"/>
      <c r="N195" s="634"/>
      <c r="O195" s="590"/>
      <c r="P195" s="615"/>
      <c r="Q195" s="41" t="s">
        <v>18</v>
      </c>
      <c r="R195" s="632" t="s">
        <v>20</v>
      </c>
      <c r="S195" s="633"/>
      <c r="T195" s="633"/>
      <c r="U195" s="633"/>
      <c r="V195" s="633"/>
      <c r="W195" s="634"/>
      <c r="X195" s="632" t="s">
        <v>21</v>
      </c>
      <c r="Y195" s="633"/>
      <c r="Z195" s="633"/>
      <c r="AA195" s="633"/>
      <c r="AB195" s="633"/>
      <c r="AC195" s="634"/>
      <c r="AD195" s="590"/>
      <c r="AE195" s="615"/>
      <c r="AF195" s="41" t="s">
        <v>18</v>
      </c>
      <c r="AG195" s="632" t="s">
        <v>20</v>
      </c>
      <c r="AH195" s="633"/>
      <c r="AI195" s="633"/>
      <c r="AJ195" s="633"/>
      <c r="AK195" s="633"/>
      <c r="AL195" s="634"/>
      <c r="AM195" s="632" t="s">
        <v>21</v>
      </c>
      <c r="AN195" s="633"/>
      <c r="AO195" s="633"/>
      <c r="AP195" s="633"/>
      <c r="AQ195" s="633"/>
      <c r="AR195" s="634"/>
      <c r="AS195" s="590"/>
      <c r="AT195" s="677"/>
      <c r="AU195" s="41" t="s">
        <v>18</v>
      </c>
      <c r="AV195" s="632" t="s">
        <v>20</v>
      </c>
      <c r="AW195" s="633"/>
      <c r="AX195" s="633"/>
      <c r="AY195" s="633"/>
      <c r="AZ195" s="633"/>
      <c r="BA195" s="634"/>
      <c r="BB195" s="632" t="s">
        <v>21</v>
      </c>
      <c r="BC195" s="633"/>
      <c r="BD195" s="633"/>
      <c r="BE195" s="633"/>
      <c r="BF195" s="633"/>
      <c r="BG195" s="634"/>
      <c r="BH195" s="679"/>
      <c r="BI195" s="622"/>
      <c r="BJ195" s="51" t="s">
        <v>18</v>
      </c>
      <c r="BK195" s="632" t="s">
        <v>20</v>
      </c>
      <c r="BL195" s="633"/>
      <c r="BM195" s="633"/>
      <c r="BN195" s="633"/>
      <c r="BO195" s="633"/>
      <c r="BP195" s="634"/>
      <c r="BQ195" s="632" t="s">
        <v>21</v>
      </c>
      <c r="BR195" s="633"/>
      <c r="BS195" s="633"/>
      <c r="BT195" s="633"/>
      <c r="BU195" s="633"/>
      <c r="BV195" s="634"/>
      <c r="BW195" s="590"/>
    </row>
    <row r="196" spans="1:75" ht="106.2" x14ac:dyDescent="0.25">
      <c r="A196" s="677"/>
      <c r="B196" s="40" t="s">
        <v>15</v>
      </c>
      <c r="C196" s="40" t="s">
        <v>16</v>
      </c>
      <c r="D196" s="40" t="s">
        <v>729</v>
      </c>
      <c r="E196" s="40" t="s">
        <v>730</v>
      </c>
      <c r="F196" s="40" t="s">
        <v>731</v>
      </c>
      <c r="G196" s="40" t="s">
        <v>732</v>
      </c>
      <c r="H196" s="40" t="s">
        <v>17</v>
      </c>
      <c r="I196" s="40" t="s">
        <v>733</v>
      </c>
      <c r="J196" s="40" t="s">
        <v>734</v>
      </c>
      <c r="K196" s="40" t="s">
        <v>730</v>
      </c>
      <c r="L196" s="40" t="s">
        <v>741</v>
      </c>
      <c r="M196" s="40" t="s">
        <v>732</v>
      </c>
      <c r="N196" s="40" t="s">
        <v>17</v>
      </c>
      <c r="O196" s="590"/>
      <c r="P196" s="615"/>
      <c r="Q196" s="40" t="s">
        <v>15</v>
      </c>
      <c r="R196" s="40" t="s">
        <v>16</v>
      </c>
      <c r="S196" s="40" t="s">
        <v>729</v>
      </c>
      <c r="T196" s="40" t="s">
        <v>730</v>
      </c>
      <c r="U196" s="40" t="s">
        <v>731</v>
      </c>
      <c r="V196" s="40" t="s">
        <v>732</v>
      </c>
      <c r="W196" s="40" t="s">
        <v>17</v>
      </c>
      <c r="X196" s="40" t="s">
        <v>733</v>
      </c>
      <c r="Y196" s="40" t="s">
        <v>734</v>
      </c>
      <c r="Z196" s="40" t="s">
        <v>730</v>
      </c>
      <c r="AA196" s="40" t="s">
        <v>741</v>
      </c>
      <c r="AB196" s="40" t="s">
        <v>732</v>
      </c>
      <c r="AC196" s="40" t="s">
        <v>17</v>
      </c>
      <c r="AD196" s="590"/>
      <c r="AE196" s="615"/>
      <c r="AF196" s="40" t="s">
        <v>15</v>
      </c>
      <c r="AG196" s="40" t="s">
        <v>733</v>
      </c>
      <c r="AH196" s="40" t="s">
        <v>729</v>
      </c>
      <c r="AI196" s="40" t="s">
        <v>730</v>
      </c>
      <c r="AJ196" s="40" t="s">
        <v>731</v>
      </c>
      <c r="AK196" s="40" t="s">
        <v>732</v>
      </c>
      <c r="AL196" s="40" t="s">
        <v>17</v>
      </c>
      <c r="AM196" s="40" t="s">
        <v>733</v>
      </c>
      <c r="AN196" s="40" t="s">
        <v>734</v>
      </c>
      <c r="AO196" s="40" t="s">
        <v>730</v>
      </c>
      <c r="AP196" s="40" t="s">
        <v>741</v>
      </c>
      <c r="AQ196" s="40" t="s">
        <v>732</v>
      </c>
      <c r="AR196" s="40" t="s">
        <v>17</v>
      </c>
      <c r="AS196" s="590"/>
      <c r="AT196" s="677"/>
      <c r="AU196" s="40" t="s">
        <v>15</v>
      </c>
      <c r="AV196" s="40" t="s">
        <v>16</v>
      </c>
      <c r="AW196" s="40" t="s">
        <v>729</v>
      </c>
      <c r="AX196" s="40" t="s">
        <v>730</v>
      </c>
      <c r="AY196" s="40" t="s">
        <v>731</v>
      </c>
      <c r="AZ196" s="40" t="s">
        <v>732</v>
      </c>
      <c r="BA196" s="40" t="s">
        <v>17</v>
      </c>
      <c r="BB196" s="40" t="s">
        <v>733</v>
      </c>
      <c r="BC196" s="40" t="s">
        <v>734</v>
      </c>
      <c r="BD196" s="40" t="s">
        <v>730</v>
      </c>
      <c r="BE196" s="40" t="s">
        <v>741</v>
      </c>
      <c r="BF196" s="40" t="s">
        <v>732</v>
      </c>
      <c r="BG196" s="54" t="s">
        <v>17</v>
      </c>
      <c r="BH196" s="679"/>
      <c r="BI196" s="622"/>
      <c r="BJ196" s="52" t="s">
        <v>15</v>
      </c>
      <c r="BK196" s="40" t="s">
        <v>16</v>
      </c>
      <c r="BL196" s="40" t="s">
        <v>729</v>
      </c>
      <c r="BM196" s="40" t="s">
        <v>730</v>
      </c>
      <c r="BN196" s="40" t="s">
        <v>731</v>
      </c>
      <c r="BO196" s="40" t="s">
        <v>732</v>
      </c>
      <c r="BP196" s="40" t="s">
        <v>17</v>
      </c>
      <c r="BQ196" s="40" t="s">
        <v>733</v>
      </c>
      <c r="BR196" s="40" t="s">
        <v>734</v>
      </c>
      <c r="BS196" s="40" t="s">
        <v>730</v>
      </c>
      <c r="BT196" s="40" t="s">
        <v>741</v>
      </c>
      <c r="BU196" s="40" t="s">
        <v>732</v>
      </c>
      <c r="BV196" s="40" t="s">
        <v>17</v>
      </c>
      <c r="BW196" s="590"/>
    </row>
    <row r="197" spans="1:75" ht="15.6" x14ac:dyDescent="0.3">
      <c r="A197" s="677"/>
      <c r="B197" s="59" t="str">
        <f>HOME!$B$15</f>
        <v>ENGLISH</v>
      </c>
      <c r="C197" s="60" t="str">
        <f>'Overall Result'!$D$10</f>
        <v/>
      </c>
      <c r="D197" s="60">
        <f>'Overall Result'!$P$10</f>
        <v>3.3333333333333335</v>
      </c>
      <c r="E197" s="60">
        <f>'Overall Result'!$V$10</f>
        <v>5</v>
      </c>
      <c r="F197" s="60">
        <f>'Overall Result'!$AB$4</f>
        <v>0</v>
      </c>
      <c r="G197" s="60">
        <f>'Overall Result'!$AH$10</f>
        <v>13.333333333333334</v>
      </c>
      <c r="H197" s="60" t="str">
        <f>'Overall Result'!$AP$10</f>
        <v>E</v>
      </c>
      <c r="I197" s="60" t="e">
        <f>#REF!</f>
        <v>#REF!</v>
      </c>
      <c r="J197" s="60" t="e">
        <f>#REF!</f>
        <v>#REF!</v>
      </c>
      <c r="K197" s="60" t="e">
        <f>#REF!</f>
        <v>#REF!</v>
      </c>
      <c r="L197" s="60" t="e">
        <f>#REF!</f>
        <v>#REF!</v>
      </c>
      <c r="M197" s="60" t="e">
        <f>#REF!</f>
        <v>#REF!</v>
      </c>
      <c r="N197" s="94" t="e">
        <f>#REF!</f>
        <v>#REF!</v>
      </c>
      <c r="O197" s="590"/>
      <c r="P197" s="615"/>
      <c r="Q197" s="59" t="str">
        <f>HOME!$B$15</f>
        <v>ENGLISH</v>
      </c>
      <c r="R197" s="94" t="str">
        <f>'Overall Result'!$D$20</f>
        <v/>
      </c>
      <c r="S197" s="94">
        <f>'Overall Result'!$P$20</f>
        <v>3.3333333333333335</v>
      </c>
      <c r="T197" s="94">
        <f>'Overall Result'!$V$20</f>
        <v>5</v>
      </c>
      <c r="U197" s="94">
        <f>'Overall Result'!$AB$20</f>
        <v>0</v>
      </c>
      <c r="V197" s="94">
        <f>'Overall Result'!$AH$20</f>
        <v>13.333333333333334</v>
      </c>
      <c r="W197" s="94" t="str">
        <f>'Overall Result'!$AP$20</f>
        <v>E</v>
      </c>
      <c r="X197" s="94" t="e">
        <f>#REF!</f>
        <v>#REF!</v>
      </c>
      <c r="Y197" s="94" t="e">
        <f>#REF!</f>
        <v>#REF!</v>
      </c>
      <c r="Z197" s="94" t="e">
        <f>#REF!</f>
        <v>#REF!</v>
      </c>
      <c r="AA197" s="94" t="e">
        <f>#REF!</f>
        <v>#REF!</v>
      </c>
      <c r="AB197" s="94" t="e">
        <f>#REF!</f>
        <v>#REF!</v>
      </c>
      <c r="AC197" s="94" t="e">
        <f>#REF!</f>
        <v>#REF!</v>
      </c>
      <c r="AD197" s="590"/>
      <c r="AE197" s="615"/>
      <c r="AF197" s="59" t="str">
        <f>HOME!$B$15</f>
        <v>ENGLISH</v>
      </c>
      <c r="AG197" s="94" t="str">
        <f>'Overall Result'!$D$30</f>
        <v/>
      </c>
      <c r="AH197" s="94">
        <f>'Overall Result'!$P$30</f>
        <v>3.3333333333333335</v>
      </c>
      <c r="AI197" s="94">
        <f>'Overall Result'!$V$30</f>
        <v>5</v>
      </c>
      <c r="AJ197" s="94">
        <f>'Overall Result'!$AB$30</f>
        <v>0</v>
      </c>
      <c r="AK197" s="94">
        <f>'Overall Result'!$AH$30</f>
        <v>13.333333333333334</v>
      </c>
      <c r="AL197" s="94" t="str">
        <f>'Overall Result'!$AP$30</f>
        <v>E</v>
      </c>
      <c r="AM197" s="94" t="e">
        <f>#REF!</f>
        <v>#REF!</v>
      </c>
      <c r="AN197" s="94" t="e">
        <f>#REF!</f>
        <v>#REF!</v>
      </c>
      <c r="AO197" s="94" t="e">
        <f>#REF!</f>
        <v>#REF!</v>
      </c>
      <c r="AP197" s="94" t="e">
        <f>#REF!</f>
        <v>#REF!</v>
      </c>
      <c r="AQ197" s="94" t="e">
        <f>#REF!</f>
        <v>#REF!</v>
      </c>
      <c r="AR197" s="94" t="e">
        <f>#REF!</f>
        <v>#REF!</v>
      </c>
      <c r="AS197" s="590"/>
      <c r="AT197" s="677"/>
      <c r="AU197" s="59" t="str">
        <f>HOME!$B$15</f>
        <v>ENGLISH</v>
      </c>
      <c r="AV197" s="60" t="str">
        <f>'Overall Result'!$D$40</f>
        <v/>
      </c>
      <c r="AW197" s="60">
        <f>'Overall Result'!$P$40</f>
        <v>3.3333333333333335</v>
      </c>
      <c r="AX197" s="60">
        <f>'Overall Result'!$V$40</f>
        <v>5</v>
      </c>
      <c r="AY197" s="60">
        <f>'Overall Result'!$AB$40</f>
        <v>0</v>
      </c>
      <c r="AZ197" s="60">
        <f>'Overall Result'!$AH$40</f>
        <v>13.333333333333334</v>
      </c>
      <c r="BA197" s="60" t="str">
        <f>'Overall Result'!$AP$40</f>
        <v>E</v>
      </c>
      <c r="BB197" s="60" t="e">
        <f>#REF!</f>
        <v>#REF!</v>
      </c>
      <c r="BC197" s="60" t="e">
        <f>#REF!</f>
        <v>#REF!</v>
      </c>
      <c r="BD197" s="60" t="e">
        <f>#REF!</f>
        <v>#REF!</v>
      </c>
      <c r="BE197" s="60" t="e">
        <f>#REF!</f>
        <v>#REF!</v>
      </c>
      <c r="BF197" s="60" t="e">
        <f>#REF!</f>
        <v>#REF!</v>
      </c>
      <c r="BG197" s="95" t="e">
        <f>#REF!</f>
        <v>#REF!</v>
      </c>
      <c r="BH197" s="679"/>
      <c r="BI197" s="622"/>
      <c r="BJ197" s="62" t="str">
        <f>HOME!$B$15</f>
        <v>ENGLISH</v>
      </c>
      <c r="BK197" s="60" t="e">
        <f>'Overall Result'!#REF!</f>
        <v>#REF!</v>
      </c>
      <c r="BL197" s="60" t="e">
        <f>'Overall Result'!#REF!</f>
        <v>#REF!</v>
      </c>
      <c r="BM197" s="60" t="e">
        <f>'Overall Result'!#REF!</f>
        <v>#REF!</v>
      </c>
      <c r="BN197" s="60" t="e">
        <f>'Overall Result'!#REF!</f>
        <v>#REF!</v>
      </c>
      <c r="BO197" s="60" t="e">
        <f>'Overall Result'!#REF!</f>
        <v>#REF!</v>
      </c>
      <c r="BP197" s="60" t="e">
        <f>'Overall Result'!#REF!</f>
        <v>#REF!</v>
      </c>
      <c r="BQ197" s="60" t="e">
        <f>#REF!</f>
        <v>#REF!</v>
      </c>
      <c r="BR197" s="60" t="e">
        <f>#REF!</f>
        <v>#REF!</v>
      </c>
      <c r="BS197" s="60" t="e">
        <f>#REF!</f>
        <v>#REF!</v>
      </c>
      <c r="BT197" s="60" t="e">
        <f>#REF!</f>
        <v>#REF!</v>
      </c>
      <c r="BU197" s="60" t="e">
        <f>#REF!</f>
        <v>#REF!</v>
      </c>
      <c r="BV197" s="94" t="e">
        <f>#REF!</f>
        <v>#REF!</v>
      </c>
      <c r="BW197" s="590"/>
    </row>
    <row r="198" spans="1:75" ht="15.6" x14ac:dyDescent="0.3">
      <c r="A198" s="677"/>
      <c r="B198" s="59" t="str">
        <f>HOME!$B$16</f>
        <v>HINDI</v>
      </c>
      <c r="C198" s="60" t="str">
        <f>'Overall Result'!E10</f>
        <v/>
      </c>
      <c r="D198" s="60">
        <f>'Overall Result'!$Q$10</f>
        <v>3.3333333333333335</v>
      </c>
      <c r="E198" s="60">
        <f>'Overall Result'!$W$10</f>
        <v>5</v>
      </c>
      <c r="F198" s="60">
        <f>'Overall Result'!$AC$10</f>
        <v>0</v>
      </c>
      <c r="G198" s="60">
        <f>'Overall Result'!$AI$10</f>
        <v>13.333333333333334</v>
      </c>
      <c r="H198" s="60" t="str">
        <f>'Overall Result'!$AQ$10</f>
        <v>E</v>
      </c>
      <c r="I198" s="60" t="e">
        <f>#REF!</f>
        <v>#REF!</v>
      </c>
      <c r="J198" s="60" t="e">
        <f>#REF!</f>
        <v>#REF!</v>
      </c>
      <c r="K198" s="60" t="e">
        <f>#REF!</f>
        <v>#REF!</v>
      </c>
      <c r="L198" s="60" t="e">
        <f>#REF!</f>
        <v>#REF!</v>
      </c>
      <c r="M198" s="60" t="e">
        <f>#REF!</f>
        <v>#REF!</v>
      </c>
      <c r="N198" s="94" t="e">
        <f>#REF!</f>
        <v>#REF!</v>
      </c>
      <c r="O198" s="590"/>
      <c r="P198" s="615"/>
      <c r="Q198" s="59" t="str">
        <f>HOME!$B$16</f>
        <v>HINDI</v>
      </c>
      <c r="R198" s="94" t="str">
        <f>'Overall Result'!$E$20</f>
        <v/>
      </c>
      <c r="S198" s="94">
        <f>'Overall Result'!$Q$20</f>
        <v>3.3333333333333335</v>
      </c>
      <c r="T198" s="94">
        <f>'Overall Result'!$W$20</f>
        <v>5</v>
      </c>
      <c r="U198" s="94">
        <f>'Overall Result'!$AC$20</f>
        <v>0</v>
      </c>
      <c r="V198" s="94">
        <f>'Overall Result'!$AI$20</f>
        <v>13.333333333333334</v>
      </c>
      <c r="W198" s="94" t="str">
        <f>'Overall Result'!$AQ$20</f>
        <v>E</v>
      </c>
      <c r="X198" s="94" t="e">
        <f>#REF!</f>
        <v>#REF!</v>
      </c>
      <c r="Y198" s="94" t="e">
        <f>#REF!</f>
        <v>#REF!</v>
      </c>
      <c r="Z198" s="94" t="e">
        <f>#REF!</f>
        <v>#REF!</v>
      </c>
      <c r="AA198" s="94" t="e">
        <f>#REF!</f>
        <v>#REF!</v>
      </c>
      <c r="AB198" s="94" t="e">
        <f>#REF!</f>
        <v>#REF!</v>
      </c>
      <c r="AC198" s="94" t="e">
        <f>#REF!</f>
        <v>#REF!</v>
      </c>
      <c r="AD198" s="590"/>
      <c r="AE198" s="615"/>
      <c r="AF198" s="59" t="str">
        <f>HOME!$B$16</f>
        <v>HINDI</v>
      </c>
      <c r="AG198" s="94" t="str">
        <f>'Overall Result'!$E$30</f>
        <v/>
      </c>
      <c r="AH198" s="94">
        <f>'Overall Result'!$Q$30</f>
        <v>3.3333333333333335</v>
      </c>
      <c r="AI198" s="94">
        <f>'Overall Result'!$W$30</f>
        <v>5</v>
      </c>
      <c r="AJ198" s="94">
        <f>'Overall Result'!$AC$30</f>
        <v>0</v>
      </c>
      <c r="AK198" s="94">
        <f>'Overall Result'!$AI$30</f>
        <v>13.333333333333334</v>
      </c>
      <c r="AL198" s="94" t="str">
        <f>'Overall Result'!$AQ$30</f>
        <v>E</v>
      </c>
      <c r="AM198" s="94" t="e">
        <f>#REF!</f>
        <v>#REF!</v>
      </c>
      <c r="AN198" s="94" t="e">
        <f>#REF!</f>
        <v>#REF!</v>
      </c>
      <c r="AO198" s="94" t="e">
        <f>#REF!</f>
        <v>#REF!</v>
      </c>
      <c r="AP198" s="94" t="e">
        <f>#REF!</f>
        <v>#REF!</v>
      </c>
      <c r="AQ198" s="94" t="e">
        <f>#REF!</f>
        <v>#REF!</v>
      </c>
      <c r="AR198" s="94" t="e">
        <f>#REF!</f>
        <v>#REF!</v>
      </c>
      <c r="AS198" s="590"/>
      <c r="AT198" s="677"/>
      <c r="AU198" s="59" t="str">
        <f>HOME!$B$16</f>
        <v>HINDI</v>
      </c>
      <c r="AV198" s="93" t="str">
        <f>'Overall Result'!$E$40</f>
        <v/>
      </c>
      <c r="AW198" s="60">
        <f>'Overall Result'!$Q$40</f>
        <v>3.3333333333333335</v>
      </c>
      <c r="AX198" s="60">
        <f>'Overall Result'!$W$40</f>
        <v>5</v>
      </c>
      <c r="AY198" s="60">
        <f>'Overall Result'!$AC$40</f>
        <v>0</v>
      </c>
      <c r="AZ198" s="60">
        <f>'Overall Result'!$AI$40</f>
        <v>13.333333333333334</v>
      </c>
      <c r="BA198" s="60" t="str">
        <f>'Overall Result'!$AQ$40</f>
        <v>E</v>
      </c>
      <c r="BB198" s="60" t="e">
        <f>#REF!</f>
        <v>#REF!</v>
      </c>
      <c r="BC198" s="60" t="e">
        <f>#REF!</f>
        <v>#REF!</v>
      </c>
      <c r="BD198" s="60" t="e">
        <f>#REF!</f>
        <v>#REF!</v>
      </c>
      <c r="BE198" s="60" t="e">
        <f>#REF!</f>
        <v>#REF!</v>
      </c>
      <c r="BF198" s="60" t="e">
        <f>#REF!</f>
        <v>#REF!</v>
      </c>
      <c r="BG198" s="95" t="e">
        <f>#REF!</f>
        <v>#REF!</v>
      </c>
      <c r="BH198" s="679"/>
      <c r="BI198" s="622"/>
      <c r="BJ198" s="62" t="str">
        <f>HOME!$B$16</f>
        <v>HINDI</v>
      </c>
      <c r="BK198" s="93" t="e">
        <f>'Overall Result'!#REF!</f>
        <v>#REF!</v>
      </c>
      <c r="BL198" s="60" t="e">
        <f>'Overall Result'!#REF!</f>
        <v>#REF!</v>
      </c>
      <c r="BM198" s="60" t="e">
        <f>'Overall Result'!#REF!</f>
        <v>#REF!</v>
      </c>
      <c r="BN198" s="60" t="e">
        <f>'Overall Result'!#REF!</f>
        <v>#REF!</v>
      </c>
      <c r="BO198" s="60" t="e">
        <f>'Overall Result'!#REF!</f>
        <v>#REF!</v>
      </c>
      <c r="BP198" s="60" t="e">
        <f>'Overall Result'!#REF!</f>
        <v>#REF!</v>
      </c>
      <c r="BQ198" s="60" t="e">
        <f>#REF!</f>
        <v>#REF!</v>
      </c>
      <c r="BR198" s="60" t="e">
        <f>#REF!</f>
        <v>#REF!</v>
      </c>
      <c r="BS198" s="60" t="e">
        <f>#REF!</f>
        <v>#REF!</v>
      </c>
      <c r="BT198" s="60" t="e">
        <f>#REF!</f>
        <v>#REF!</v>
      </c>
      <c r="BU198" s="60" t="e">
        <f>#REF!</f>
        <v>#REF!</v>
      </c>
      <c r="BV198" s="94" t="e">
        <f>#REF!</f>
        <v>#REF!</v>
      </c>
      <c r="BW198" s="590"/>
    </row>
    <row r="199" spans="1:75" ht="15.6" x14ac:dyDescent="0.3">
      <c r="A199" s="677"/>
      <c r="B199" s="59" t="e">
        <f>HOME!#REF!</f>
        <v>#REF!</v>
      </c>
      <c r="C199" s="60" t="str">
        <f>'Overall Result'!$F$10</f>
        <v/>
      </c>
      <c r="D199" s="60">
        <f>'Overall Result'!$R$10</f>
        <v>3.3333333333333335</v>
      </c>
      <c r="E199" s="60">
        <f>'Overall Result'!$X$10</f>
        <v>5</v>
      </c>
      <c r="F199" s="60" t="e">
        <f>'Overall Result'!$AD$10</f>
        <v>#REF!</v>
      </c>
      <c r="G199" s="60" t="e">
        <f>'Overall Result'!$AJ$10</f>
        <v>#REF!</v>
      </c>
      <c r="H199" s="60" t="e">
        <f>'Overall Result'!$AR$10</f>
        <v>#REF!</v>
      </c>
      <c r="I199" s="60" t="e">
        <f>#REF!</f>
        <v>#REF!</v>
      </c>
      <c r="J199" s="60" t="e">
        <f>#REF!</f>
        <v>#REF!</v>
      </c>
      <c r="K199" s="60" t="e">
        <f>#REF!</f>
        <v>#REF!</v>
      </c>
      <c r="L199" s="60" t="e">
        <f>#REF!</f>
        <v>#REF!</v>
      </c>
      <c r="M199" s="60" t="e">
        <f>#REF!</f>
        <v>#REF!</v>
      </c>
      <c r="N199" s="94" t="e">
        <f>#REF!</f>
        <v>#REF!</v>
      </c>
      <c r="O199" s="590"/>
      <c r="P199" s="615"/>
      <c r="Q199" s="59" t="e">
        <f>HOME!#REF!</f>
        <v>#REF!</v>
      </c>
      <c r="R199" s="94" t="str">
        <f>'Overall Result'!$F$20</f>
        <v/>
      </c>
      <c r="S199" s="94">
        <f>'Overall Result'!$R$20</f>
        <v>3.3333333333333335</v>
      </c>
      <c r="T199" s="94">
        <f>'Overall Result'!$X$20</f>
        <v>5</v>
      </c>
      <c r="U199" s="94" t="e">
        <f>'Overall Result'!$AD$20</f>
        <v>#REF!</v>
      </c>
      <c r="V199" s="94" t="e">
        <f>'Overall Result'!$AJ$20</f>
        <v>#REF!</v>
      </c>
      <c r="W199" s="94" t="e">
        <f>'Overall Result'!$AR$20</f>
        <v>#REF!</v>
      </c>
      <c r="X199" s="94" t="e">
        <f>#REF!</f>
        <v>#REF!</v>
      </c>
      <c r="Y199" s="94" t="e">
        <f>#REF!</f>
        <v>#REF!</v>
      </c>
      <c r="Z199" s="94" t="e">
        <f>#REF!</f>
        <v>#REF!</v>
      </c>
      <c r="AA199" s="94" t="e">
        <f>#REF!</f>
        <v>#REF!</v>
      </c>
      <c r="AB199" s="94" t="e">
        <f>#REF!</f>
        <v>#REF!</v>
      </c>
      <c r="AC199" s="94" t="e">
        <f>#REF!</f>
        <v>#REF!</v>
      </c>
      <c r="AD199" s="590"/>
      <c r="AE199" s="615"/>
      <c r="AF199" s="59" t="e">
        <f>HOME!#REF!</f>
        <v>#REF!</v>
      </c>
      <c r="AG199" s="94" t="str">
        <f>'Overall Result'!$F$30</f>
        <v/>
      </c>
      <c r="AH199" s="94">
        <f>'Overall Result'!$R$30</f>
        <v>3.3333333333333335</v>
      </c>
      <c r="AI199" s="94">
        <f>'Overall Result'!$X$30</f>
        <v>5</v>
      </c>
      <c r="AJ199" s="94" t="e">
        <f>'Overall Result'!$AD$30</f>
        <v>#REF!</v>
      </c>
      <c r="AK199" s="94" t="e">
        <f>'Overall Result'!$AJ$30</f>
        <v>#REF!</v>
      </c>
      <c r="AL199" s="94" t="e">
        <f>'Overall Result'!$AR$30</f>
        <v>#REF!</v>
      </c>
      <c r="AM199" s="94" t="e">
        <f>#REF!</f>
        <v>#REF!</v>
      </c>
      <c r="AN199" s="94" t="e">
        <f>#REF!</f>
        <v>#REF!</v>
      </c>
      <c r="AO199" s="94" t="e">
        <f>#REF!</f>
        <v>#REF!</v>
      </c>
      <c r="AP199" s="94" t="e">
        <f>#REF!</f>
        <v>#REF!</v>
      </c>
      <c r="AQ199" s="94" t="e">
        <f>#REF!</f>
        <v>#REF!</v>
      </c>
      <c r="AR199" s="94" t="e">
        <f>#REF!</f>
        <v>#REF!</v>
      </c>
      <c r="AS199" s="590"/>
      <c r="AT199" s="677"/>
      <c r="AU199" s="59" t="e">
        <f>HOME!#REF!</f>
        <v>#REF!</v>
      </c>
      <c r="AV199" s="60" t="str">
        <f>'Overall Result'!$F$40</f>
        <v/>
      </c>
      <c r="AW199" s="60">
        <f>'Overall Result'!$R$40</f>
        <v>3.3333333333333335</v>
      </c>
      <c r="AX199" s="60">
        <f>'Overall Result'!$X$40</f>
        <v>5</v>
      </c>
      <c r="AY199" s="60" t="e">
        <f>'Overall Result'!$AD$40</f>
        <v>#REF!</v>
      </c>
      <c r="AZ199" s="60" t="e">
        <f>'Overall Result'!$AJ$40</f>
        <v>#REF!</v>
      </c>
      <c r="BA199" s="60" t="e">
        <f>'Overall Result'!$AR$40</f>
        <v>#REF!</v>
      </c>
      <c r="BB199" s="60" t="e">
        <f>#REF!</f>
        <v>#REF!</v>
      </c>
      <c r="BC199" s="60" t="e">
        <f>#REF!</f>
        <v>#REF!</v>
      </c>
      <c r="BD199" s="60" t="e">
        <f>#REF!</f>
        <v>#REF!</v>
      </c>
      <c r="BE199" s="60" t="e">
        <f>#REF!</f>
        <v>#REF!</v>
      </c>
      <c r="BF199" s="60" t="e">
        <f>#REF!</f>
        <v>#REF!</v>
      </c>
      <c r="BG199" s="95" t="e">
        <f>#REF!</f>
        <v>#REF!</v>
      </c>
      <c r="BH199" s="679"/>
      <c r="BI199" s="622"/>
      <c r="BJ199" s="62" t="e">
        <f>HOME!#REF!</f>
        <v>#REF!</v>
      </c>
      <c r="BK199" s="60" t="e">
        <f>'Overall Result'!#REF!</f>
        <v>#REF!</v>
      </c>
      <c r="BL199" s="60" t="e">
        <f>'Overall Result'!#REF!</f>
        <v>#REF!</v>
      </c>
      <c r="BM199" s="60" t="e">
        <f>'Overall Result'!#REF!</f>
        <v>#REF!</v>
      </c>
      <c r="BN199" s="60" t="e">
        <f>'Overall Result'!#REF!</f>
        <v>#REF!</v>
      </c>
      <c r="BO199" s="60" t="e">
        <f>'Overall Result'!#REF!</f>
        <v>#REF!</v>
      </c>
      <c r="BP199" s="60" t="e">
        <f>'Overall Result'!#REF!</f>
        <v>#REF!</v>
      </c>
      <c r="BQ199" s="60" t="e">
        <f>#REF!</f>
        <v>#REF!</v>
      </c>
      <c r="BR199" s="60" t="e">
        <f>#REF!</f>
        <v>#REF!</v>
      </c>
      <c r="BS199" s="60" t="e">
        <f>#REF!</f>
        <v>#REF!</v>
      </c>
      <c r="BT199" s="60" t="e">
        <f>#REF!</f>
        <v>#REF!</v>
      </c>
      <c r="BU199" s="60" t="e">
        <f>#REF!</f>
        <v>#REF!</v>
      </c>
      <c r="BV199" s="94" t="e">
        <f>#REF!</f>
        <v>#REF!</v>
      </c>
      <c r="BW199" s="590"/>
    </row>
    <row r="200" spans="1:75" ht="15.6" x14ac:dyDescent="0.3">
      <c r="A200" s="677"/>
      <c r="B200" s="59" t="str">
        <f>HOME!$B$17</f>
        <v>MATHS</v>
      </c>
      <c r="C200" s="60" t="str">
        <f>'Overall Result'!$G$10</f>
        <v/>
      </c>
      <c r="D200" s="60">
        <f>'Overall Result'!$S$10</f>
        <v>3.3333333333333335</v>
      </c>
      <c r="E200" s="60">
        <f>'Overall Result'!$Y$10</f>
        <v>5</v>
      </c>
      <c r="F200" s="60">
        <f>'Overall Result'!$AE$10</f>
        <v>0</v>
      </c>
      <c r="G200" s="60">
        <f>'Overall Result'!$AK$10</f>
        <v>13.333333333333334</v>
      </c>
      <c r="H200" s="60" t="str">
        <f>'Overall Result'!$AS$10</f>
        <v>E</v>
      </c>
      <c r="I200" s="60" t="e">
        <f>#REF!</f>
        <v>#REF!</v>
      </c>
      <c r="J200" s="60" t="e">
        <f>#REF!</f>
        <v>#REF!</v>
      </c>
      <c r="K200" s="60" t="e">
        <f>#REF!</f>
        <v>#REF!</v>
      </c>
      <c r="L200" s="60" t="e">
        <f>#REF!</f>
        <v>#REF!</v>
      </c>
      <c r="M200" s="60" t="e">
        <f>#REF!</f>
        <v>#REF!</v>
      </c>
      <c r="N200" s="94" t="e">
        <f>#REF!</f>
        <v>#REF!</v>
      </c>
      <c r="O200" s="590"/>
      <c r="P200" s="615"/>
      <c r="Q200" s="59" t="str">
        <f>HOME!$B$17</f>
        <v>MATHS</v>
      </c>
      <c r="R200" s="94" t="str">
        <f>'Overall Result'!$G20</f>
        <v/>
      </c>
      <c r="S200" s="94">
        <f>'Overall Result'!$S$20</f>
        <v>3.3333333333333335</v>
      </c>
      <c r="T200" s="94">
        <f>'Overall Result'!$Y$20</f>
        <v>5</v>
      </c>
      <c r="U200" s="94">
        <f>'Overall Result'!$AE$20</f>
        <v>0</v>
      </c>
      <c r="V200" s="94">
        <f>'Overall Result'!$AK$20</f>
        <v>13.333333333333334</v>
      </c>
      <c r="W200" s="94" t="str">
        <f>'Overall Result'!$AS$20</f>
        <v>E</v>
      </c>
      <c r="X200" s="94" t="e">
        <f>#REF!</f>
        <v>#REF!</v>
      </c>
      <c r="Y200" s="94" t="e">
        <f>#REF!</f>
        <v>#REF!</v>
      </c>
      <c r="Z200" s="94" t="e">
        <f>#REF!</f>
        <v>#REF!</v>
      </c>
      <c r="AA200" s="94" t="e">
        <f>#REF!</f>
        <v>#REF!</v>
      </c>
      <c r="AB200" s="94" t="e">
        <f>#REF!</f>
        <v>#REF!</v>
      </c>
      <c r="AC200" s="94" t="e">
        <f>#REF!</f>
        <v>#REF!</v>
      </c>
      <c r="AD200" s="590"/>
      <c r="AE200" s="615"/>
      <c r="AF200" s="59" t="str">
        <f>HOME!$B$17</f>
        <v>MATHS</v>
      </c>
      <c r="AG200" s="94" t="str">
        <f>'Overall Result'!$G$30</f>
        <v/>
      </c>
      <c r="AH200" s="94">
        <f>'Overall Result'!$S$30</f>
        <v>3.3333333333333335</v>
      </c>
      <c r="AI200" s="94">
        <f>'Overall Result'!$Y$30</f>
        <v>5</v>
      </c>
      <c r="AJ200" s="94">
        <f>'Overall Result'!$AE$30</f>
        <v>0</v>
      </c>
      <c r="AK200" s="94">
        <f>'Overall Result'!$AK$30</f>
        <v>13.333333333333334</v>
      </c>
      <c r="AL200" s="94" t="str">
        <f>'Overall Result'!$AS$30</f>
        <v>E</v>
      </c>
      <c r="AM200" s="94" t="e">
        <f>#REF!</f>
        <v>#REF!</v>
      </c>
      <c r="AN200" s="94" t="e">
        <f>#REF!</f>
        <v>#REF!</v>
      </c>
      <c r="AO200" s="94" t="e">
        <f>#REF!</f>
        <v>#REF!</v>
      </c>
      <c r="AP200" s="94" t="e">
        <f>#REF!</f>
        <v>#REF!</v>
      </c>
      <c r="AQ200" s="94" t="e">
        <f>#REF!</f>
        <v>#REF!</v>
      </c>
      <c r="AR200" s="94" t="e">
        <f>#REF!</f>
        <v>#REF!</v>
      </c>
      <c r="AS200" s="590"/>
      <c r="AT200" s="677"/>
      <c r="AU200" s="59" t="str">
        <f>HOME!$B$17</f>
        <v>MATHS</v>
      </c>
      <c r="AV200" s="60" t="str">
        <f>'Overall Result'!$G$40</f>
        <v/>
      </c>
      <c r="AW200" s="60">
        <f>'Overall Result'!$S$40</f>
        <v>3.3333333333333335</v>
      </c>
      <c r="AX200" s="60">
        <f>'Overall Result'!$Y$40</f>
        <v>5</v>
      </c>
      <c r="AY200" s="60">
        <f>'Overall Result'!$AE$40</f>
        <v>0</v>
      </c>
      <c r="AZ200" s="60">
        <f>'Overall Result'!$AK$40</f>
        <v>13.333333333333334</v>
      </c>
      <c r="BA200" s="60" t="str">
        <f>'Overall Result'!$AS$40</f>
        <v>E</v>
      </c>
      <c r="BB200" s="60" t="e">
        <f>#REF!</f>
        <v>#REF!</v>
      </c>
      <c r="BC200" s="60" t="e">
        <f>#REF!</f>
        <v>#REF!</v>
      </c>
      <c r="BD200" s="60" t="e">
        <f>#REF!</f>
        <v>#REF!</v>
      </c>
      <c r="BE200" s="60" t="e">
        <f>#REF!</f>
        <v>#REF!</v>
      </c>
      <c r="BF200" s="60" t="e">
        <f>#REF!</f>
        <v>#REF!</v>
      </c>
      <c r="BG200" s="95" t="e">
        <f>#REF!</f>
        <v>#REF!</v>
      </c>
      <c r="BH200" s="679"/>
      <c r="BI200" s="622"/>
      <c r="BJ200" s="62" t="str">
        <f>HOME!$B$17</f>
        <v>MATHS</v>
      </c>
      <c r="BK200" s="60" t="e">
        <f>'Overall Result'!#REF!</f>
        <v>#REF!</v>
      </c>
      <c r="BL200" s="60" t="e">
        <f>'Overall Result'!#REF!</f>
        <v>#REF!</v>
      </c>
      <c r="BM200" s="60" t="e">
        <f>'Overall Result'!#REF!</f>
        <v>#REF!</v>
      </c>
      <c r="BN200" s="60" t="e">
        <f>'Overall Result'!#REF!</f>
        <v>#REF!</v>
      </c>
      <c r="BO200" s="60" t="e">
        <f>'Overall Result'!#REF!</f>
        <v>#REF!</v>
      </c>
      <c r="BP200" s="60" t="e">
        <f>'Overall Result'!#REF!</f>
        <v>#REF!</v>
      </c>
      <c r="BQ200" s="60" t="e">
        <f>#REF!</f>
        <v>#REF!</v>
      </c>
      <c r="BR200" s="60" t="e">
        <f>#REF!</f>
        <v>#REF!</v>
      </c>
      <c r="BS200" s="60" t="e">
        <f>#REF!</f>
        <v>#REF!</v>
      </c>
      <c r="BT200" s="60" t="e">
        <f>#REF!</f>
        <v>#REF!</v>
      </c>
      <c r="BU200" s="60" t="e">
        <f>#REF!</f>
        <v>#REF!</v>
      </c>
      <c r="BV200" s="94" t="e">
        <f>#REF!</f>
        <v>#REF!</v>
      </c>
      <c r="BW200" s="590"/>
    </row>
    <row r="201" spans="1:75" ht="15.6" x14ac:dyDescent="0.3">
      <c r="A201" s="677"/>
      <c r="B201" s="59" t="str">
        <f>HOME!$B$18</f>
        <v>SCIENCE</v>
      </c>
      <c r="C201" s="60" t="str">
        <f>'Overall Result'!$H$10</f>
        <v/>
      </c>
      <c r="D201" s="60">
        <f>'Overall Result'!$T$10</f>
        <v>3.3333333333333335</v>
      </c>
      <c r="E201" s="60">
        <f>'Overall Result'!$Z$10</f>
        <v>5</v>
      </c>
      <c r="F201" s="60">
        <f>'Overall Result'!$AF$10</f>
        <v>0</v>
      </c>
      <c r="G201" s="60">
        <f>'Overall Result'!$AL$10</f>
        <v>13.333333333333334</v>
      </c>
      <c r="H201" s="60" t="str">
        <f>'Overall Result'!$AT$10</f>
        <v>E</v>
      </c>
      <c r="I201" s="60" t="e">
        <f>#REF!</f>
        <v>#REF!</v>
      </c>
      <c r="J201" s="60" t="e">
        <f>#REF!</f>
        <v>#REF!</v>
      </c>
      <c r="K201" s="60" t="e">
        <f>#REF!</f>
        <v>#REF!</v>
      </c>
      <c r="L201" s="60" t="e">
        <f>#REF!</f>
        <v>#REF!</v>
      </c>
      <c r="M201" s="60" t="e">
        <f>#REF!</f>
        <v>#REF!</v>
      </c>
      <c r="N201" s="94" t="e">
        <f>#REF!</f>
        <v>#REF!</v>
      </c>
      <c r="O201" s="590"/>
      <c r="P201" s="615"/>
      <c r="Q201" s="59" t="str">
        <f>HOME!$B$18</f>
        <v>SCIENCE</v>
      </c>
      <c r="R201" s="94" t="str">
        <f>'Overall Result'!$H$20</f>
        <v/>
      </c>
      <c r="S201" s="94">
        <f>'Overall Result'!$T$20</f>
        <v>3.3333333333333335</v>
      </c>
      <c r="T201" s="94">
        <f>'Overall Result'!$Z$20</f>
        <v>5</v>
      </c>
      <c r="U201" s="94">
        <f>'Overall Result'!$AF$20</f>
        <v>0</v>
      </c>
      <c r="V201" s="94">
        <f>'Overall Result'!$AL$20</f>
        <v>13.333333333333334</v>
      </c>
      <c r="W201" s="94" t="str">
        <f>'Overall Result'!$AT$20</f>
        <v>E</v>
      </c>
      <c r="X201" s="94" t="e">
        <f>#REF!</f>
        <v>#REF!</v>
      </c>
      <c r="Y201" s="94" t="e">
        <f>#REF!</f>
        <v>#REF!</v>
      </c>
      <c r="Z201" s="94" t="e">
        <f>#REF!</f>
        <v>#REF!</v>
      </c>
      <c r="AA201" s="94" t="e">
        <f>#REF!</f>
        <v>#REF!</v>
      </c>
      <c r="AB201" s="94" t="e">
        <f>#REF!</f>
        <v>#REF!</v>
      </c>
      <c r="AC201" s="94" t="e">
        <f>#REF!</f>
        <v>#REF!</v>
      </c>
      <c r="AD201" s="590"/>
      <c r="AE201" s="615"/>
      <c r="AF201" s="59" t="str">
        <f>HOME!$B$18</f>
        <v>SCIENCE</v>
      </c>
      <c r="AG201" s="94" t="str">
        <f>'Overall Result'!$H$30</f>
        <v/>
      </c>
      <c r="AH201" s="94">
        <f>'Overall Result'!$T$30</f>
        <v>3.3333333333333335</v>
      </c>
      <c r="AI201" s="94">
        <f>'Overall Result'!$Z$30</f>
        <v>5</v>
      </c>
      <c r="AJ201" s="94">
        <f>'Overall Result'!$AF$30</f>
        <v>0</v>
      </c>
      <c r="AK201" s="94">
        <f>'Overall Result'!$AL$30</f>
        <v>13.333333333333334</v>
      </c>
      <c r="AL201" s="94" t="str">
        <f>'Overall Result'!$AT$30</f>
        <v>E</v>
      </c>
      <c r="AM201" s="94" t="e">
        <f>#REF!</f>
        <v>#REF!</v>
      </c>
      <c r="AN201" s="94" t="e">
        <f>#REF!</f>
        <v>#REF!</v>
      </c>
      <c r="AO201" s="94" t="e">
        <f>#REF!</f>
        <v>#REF!</v>
      </c>
      <c r="AP201" s="94" t="e">
        <f>#REF!</f>
        <v>#REF!</v>
      </c>
      <c r="AQ201" s="94" t="e">
        <f>#REF!</f>
        <v>#REF!</v>
      </c>
      <c r="AR201" s="94" t="e">
        <f>#REF!</f>
        <v>#REF!</v>
      </c>
      <c r="AS201" s="590"/>
      <c r="AT201" s="677"/>
      <c r="AU201" s="59" t="str">
        <f>HOME!$B$18</f>
        <v>SCIENCE</v>
      </c>
      <c r="AV201" s="60" t="str">
        <f>'Overall Result'!$H$40</f>
        <v/>
      </c>
      <c r="AW201" s="60">
        <f>'Overall Result'!$T$40</f>
        <v>3.3333333333333335</v>
      </c>
      <c r="AX201" s="60">
        <f>'Overall Result'!$Z$40</f>
        <v>5</v>
      </c>
      <c r="AY201" s="60">
        <f>'Overall Result'!$AF$40</f>
        <v>0</v>
      </c>
      <c r="AZ201" s="60">
        <f>'Overall Result'!$AL$40</f>
        <v>13.333333333333334</v>
      </c>
      <c r="BA201" s="60" t="str">
        <f>'Overall Result'!$AT$40</f>
        <v>E</v>
      </c>
      <c r="BB201" s="60" t="e">
        <f>#REF!</f>
        <v>#REF!</v>
      </c>
      <c r="BC201" s="60" t="e">
        <f>#REF!</f>
        <v>#REF!</v>
      </c>
      <c r="BD201" s="60" t="e">
        <f>#REF!</f>
        <v>#REF!</v>
      </c>
      <c r="BE201" s="60" t="e">
        <f>#REF!</f>
        <v>#REF!</v>
      </c>
      <c r="BF201" s="60" t="e">
        <f>#REF!</f>
        <v>#REF!</v>
      </c>
      <c r="BG201" s="95" t="e">
        <f>#REF!</f>
        <v>#REF!</v>
      </c>
      <c r="BH201" s="679"/>
      <c r="BI201" s="622"/>
      <c r="BJ201" s="62" t="str">
        <f>HOME!$B$18</f>
        <v>SCIENCE</v>
      </c>
      <c r="BK201" s="60" t="e">
        <f>'Overall Result'!#REF!</f>
        <v>#REF!</v>
      </c>
      <c r="BL201" s="60" t="e">
        <f>'Overall Result'!#REF!</f>
        <v>#REF!</v>
      </c>
      <c r="BM201" s="60" t="e">
        <f>'Overall Result'!#REF!</f>
        <v>#REF!</v>
      </c>
      <c r="BN201" s="60" t="e">
        <f>'Overall Result'!#REF!</f>
        <v>#REF!</v>
      </c>
      <c r="BO201" s="60" t="e">
        <f>'Overall Result'!#REF!</f>
        <v>#REF!</v>
      </c>
      <c r="BP201" s="60" t="e">
        <f>'Overall Result'!#REF!</f>
        <v>#REF!</v>
      </c>
      <c r="BQ201" s="60" t="e">
        <f>#REF!</f>
        <v>#REF!</v>
      </c>
      <c r="BR201" s="60" t="e">
        <f>#REF!</f>
        <v>#REF!</v>
      </c>
      <c r="BS201" s="60" t="e">
        <f>#REF!</f>
        <v>#REF!</v>
      </c>
      <c r="BT201" s="60" t="e">
        <f>#REF!</f>
        <v>#REF!</v>
      </c>
      <c r="BU201" s="60" t="e">
        <f>#REF!</f>
        <v>#REF!</v>
      </c>
      <c r="BV201" s="94" t="e">
        <f>#REF!</f>
        <v>#REF!</v>
      </c>
      <c r="BW201" s="590"/>
    </row>
    <row r="202" spans="1:75" ht="15.75" customHeight="1" thickBot="1" x14ac:dyDescent="0.35">
      <c r="A202" s="677"/>
      <c r="B202" s="63" t="str">
        <f>HOME!$B$19</f>
        <v>Social Studies</v>
      </c>
      <c r="C202" s="64" t="str">
        <f>'Overall Result'!$I$10</f>
        <v/>
      </c>
      <c r="D202" s="64">
        <f>'Overall Result'!$U$10</f>
        <v>3.3333333333333335</v>
      </c>
      <c r="E202" s="64">
        <f>'Overall Result'!$AA$10</f>
        <v>5</v>
      </c>
      <c r="F202" s="64">
        <f>'Overall Result'!$AG$10</f>
        <v>0</v>
      </c>
      <c r="G202" s="64">
        <f>'Overall Result'!$AM$10</f>
        <v>13.333333333333334</v>
      </c>
      <c r="H202" s="64" t="str">
        <f>'Overall Result'!$AU$10</f>
        <v>E</v>
      </c>
      <c r="I202" s="64" t="e">
        <f>#REF!</f>
        <v>#REF!</v>
      </c>
      <c r="J202" s="64" t="e">
        <f>#REF!</f>
        <v>#REF!</v>
      </c>
      <c r="K202" s="64" t="e">
        <f>#REF!</f>
        <v>#REF!</v>
      </c>
      <c r="L202" s="64" t="e">
        <f>#REF!</f>
        <v>#REF!</v>
      </c>
      <c r="M202" s="64" t="e">
        <f>#REF!</f>
        <v>#REF!</v>
      </c>
      <c r="N202" s="64" t="e">
        <f>#REF!</f>
        <v>#REF!</v>
      </c>
      <c r="O202" s="590"/>
      <c r="P202" s="615"/>
      <c r="Q202" s="63" t="str">
        <f>HOME!$B$19</f>
        <v>Social Studies</v>
      </c>
      <c r="R202" s="64" t="str">
        <f>'Overall Result'!$I$20</f>
        <v/>
      </c>
      <c r="S202" s="64">
        <f>'Overall Result'!$U$20</f>
        <v>3.3333333333333335</v>
      </c>
      <c r="T202" s="64">
        <f>'Overall Result'!$AA$20</f>
        <v>5</v>
      </c>
      <c r="U202" s="64">
        <f>'Overall Result'!$AG$20</f>
        <v>0</v>
      </c>
      <c r="V202" s="64">
        <f>'Overall Result'!$AM$20</f>
        <v>13.333333333333334</v>
      </c>
      <c r="W202" s="64" t="str">
        <f>'Overall Result'!$AU$20</f>
        <v>E</v>
      </c>
      <c r="X202" s="64" t="e">
        <f>#REF!</f>
        <v>#REF!</v>
      </c>
      <c r="Y202" s="64" t="e">
        <f>#REF!</f>
        <v>#REF!</v>
      </c>
      <c r="Z202" s="64" t="e">
        <f>#REF!</f>
        <v>#REF!</v>
      </c>
      <c r="AA202" s="64" t="e">
        <f>#REF!</f>
        <v>#REF!</v>
      </c>
      <c r="AB202" s="64" t="e">
        <f>#REF!</f>
        <v>#REF!</v>
      </c>
      <c r="AC202" s="64" t="e">
        <f>#REF!</f>
        <v>#REF!</v>
      </c>
      <c r="AD202" s="590"/>
      <c r="AE202" s="615"/>
      <c r="AF202" s="63" t="str">
        <f>HOME!$B$19</f>
        <v>Social Studies</v>
      </c>
      <c r="AG202" s="64" t="str">
        <f>'Overall Result'!$I$30</f>
        <v/>
      </c>
      <c r="AH202" s="64">
        <f>'Overall Result'!$U$30</f>
        <v>3.3333333333333335</v>
      </c>
      <c r="AI202" s="64">
        <f>'Overall Result'!$AA$30</f>
        <v>5</v>
      </c>
      <c r="AJ202" s="64">
        <f>'Overall Result'!$AG$30</f>
        <v>0</v>
      </c>
      <c r="AK202" s="64">
        <f>'Overall Result'!$AM$30</f>
        <v>13.333333333333334</v>
      </c>
      <c r="AL202" s="64" t="str">
        <f>'Overall Result'!$AU$30</f>
        <v>E</v>
      </c>
      <c r="AM202" s="64" t="e">
        <f>#REF!</f>
        <v>#REF!</v>
      </c>
      <c r="AN202" s="64" t="e">
        <f>#REF!</f>
        <v>#REF!</v>
      </c>
      <c r="AO202" s="64" t="e">
        <f>#REF!</f>
        <v>#REF!</v>
      </c>
      <c r="AP202" s="64" t="e">
        <f>#REF!</f>
        <v>#REF!</v>
      </c>
      <c r="AQ202" s="64" t="e">
        <f>#REF!</f>
        <v>#REF!</v>
      </c>
      <c r="AR202" s="64" t="e">
        <f>#REF!</f>
        <v>#REF!</v>
      </c>
      <c r="AS202" s="590"/>
      <c r="AT202" s="677"/>
      <c r="AU202" s="63" t="str">
        <f>HOME!$B$19</f>
        <v>Social Studies</v>
      </c>
      <c r="AV202" s="64" t="str">
        <f>'Overall Result'!$I$40</f>
        <v/>
      </c>
      <c r="AW202" s="64">
        <f>'Overall Result'!$U$40</f>
        <v>3.3333333333333335</v>
      </c>
      <c r="AX202" s="64">
        <f>'Overall Result'!$AA$40</f>
        <v>5</v>
      </c>
      <c r="AY202" s="64">
        <f>'Overall Result'!$AG$40</f>
        <v>0</v>
      </c>
      <c r="AZ202" s="64">
        <f>'Overall Result'!$AM$40</f>
        <v>13.333333333333334</v>
      </c>
      <c r="BA202" s="64" t="str">
        <f>'Overall Result'!$AU$40</f>
        <v>E</v>
      </c>
      <c r="BB202" s="64" t="e">
        <f>#REF!</f>
        <v>#REF!</v>
      </c>
      <c r="BC202" s="64" t="e">
        <f>#REF!</f>
        <v>#REF!</v>
      </c>
      <c r="BD202" s="64" t="e">
        <f>#REF!</f>
        <v>#REF!</v>
      </c>
      <c r="BE202" s="64" t="e">
        <f>#REF!</f>
        <v>#REF!</v>
      </c>
      <c r="BF202" s="64" t="e">
        <f>#REF!</f>
        <v>#REF!</v>
      </c>
      <c r="BG202" s="65" t="e">
        <f>#REF!</f>
        <v>#REF!</v>
      </c>
      <c r="BH202" s="679"/>
      <c r="BI202" s="622"/>
      <c r="BJ202" s="66" t="str">
        <f>HOME!$B$19</f>
        <v>Social Studies</v>
      </c>
      <c r="BK202" s="64" t="e">
        <f>'Overall Result'!#REF!</f>
        <v>#REF!</v>
      </c>
      <c r="BL202" s="64" t="e">
        <f>'Overall Result'!#REF!</f>
        <v>#REF!</v>
      </c>
      <c r="BM202" s="64" t="e">
        <f>'Overall Result'!#REF!</f>
        <v>#REF!</v>
      </c>
      <c r="BN202" s="64" t="e">
        <f>'Overall Result'!#REF!</f>
        <v>#REF!</v>
      </c>
      <c r="BO202" s="64" t="e">
        <f>'Overall Result'!#REF!</f>
        <v>#REF!</v>
      </c>
      <c r="BP202" s="64" t="e">
        <f>'Overall Result'!#REF!</f>
        <v>#REF!</v>
      </c>
      <c r="BQ202" s="64" t="e">
        <f>#REF!</f>
        <v>#REF!</v>
      </c>
      <c r="BR202" s="64" t="e">
        <f>#REF!</f>
        <v>#REF!</v>
      </c>
      <c r="BS202" s="64" t="e">
        <f>#REF!</f>
        <v>#REF!</v>
      </c>
      <c r="BT202" s="64" t="e">
        <f>#REF!</f>
        <v>#REF!</v>
      </c>
      <c r="BU202" s="64" t="e">
        <f>#REF!</f>
        <v>#REF!</v>
      </c>
      <c r="BV202" s="64" t="e">
        <f>#REF!</f>
        <v>#REF!</v>
      </c>
      <c r="BW202" s="590"/>
    </row>
    <row r="203" spans="1:75" ht="15" thickTop="1" thickBot="1" x14ac:dyDescent="0.3">
      <c r="A203" s="677"/>
      <c r="B203" s="616"/>
      <c r="C203" s="617"/>
      <c r="D203" s="617"/>
      <c r="E203" s="617"/>
      <c r="F203" s="617"/>
      <c r="G203" s="617"/>
      <c r="H203" s="617"/>
      <c r="I203" s="617"/>
      <c r="J203" s="617"/>
      <c r="K203" s="617"/>
      <c r="L203" s="617"/>
      <c r="M203" s="617"/>
      <c r="N203" s="618"/>
      <c r="O203" s="590"/>
      <c r="P203" s="615"/>
      <c r="Q203" s="616"/>
      <c r="R203" s="617"/>
      <c r="S203" s="617"/>
      <c r="T203" s="617"/>
      <c r="U203" s="617"/>
      <c r="V203" s="617"/>
      <c r="W203" s="617"/>
      <c r="X203" s="617"/>
      <c r="Y203" s="617"/>
      <c r="Z203" s="617"/>
      <c r="AA203" s="617"/>
      <c r="AB203" s="617"/>
      <c r="AC203" s="618"/>
      <c r="AD203" s="590"/>
      <c r="AE203" s="615"/>
      <c r="AF203" s="616"/>
      <c r="AG203" s="617"/>
      <c r="AH203" s="617"/>
      <c r="AI203" s="617"/>
      <c r="AJ203" s="617"/>
      <c r="AK203" s="617"/>
      <c r="AL203" s="617"/>
      <c r="AM203" s="617"/>
      <c r="AN203" s="617"/>
      <c r="AO203" s="617"/>
      <c r="AP203" s="617"/>
      <c r="AQ203" s="617"/>
      <c r="AR203" s="618"/>
      <c r="AS203" s="590"/>
      <c r="AT203" s="677"/>
      <c r="AU203" s="616"/>
      <c r="AV203" s="617"/>
      <c r="AW203" s="617"/>
      <c r="AX203" s="617"/>
      <c r="AY203" s="617"/>
      <c r="AZ203" s="617"/>
      <c r="BA203" s="617"/>
      <c r="BB203" s="617"/>
      <c r="BC203" s="617"/>
      <c r="BD203" s="617"/>
      <c r="BE203" s="617"/>
      <c r="BF203" s="617"/>
      <c r="BG203" s="618"/>
      <c r="BH203" s="679"/>
      <c r="BI203" s="622"/>
      <c r="BJ203" s="616"/>
      <c r="BK203" s="617"/>
      <c r="BL203" s="617"/>
      <c r="BM203" s="617"/>
      <c r="BN203" s="617"/>
      <c r="BO203" s="617"/>
      <c r="BP203" s="617"/>
      <c r="BQ203" s="617"/>
      <c r="BR203" s="617"/>
      <c r="BS203" s="617"/>
      <c r="BT203" s="617"/>
      <c r="BU203" s="617"/>
      <c r="BV203" s="618"/>
      <c r="BW203" s="590"/>
    </row>
    <row r="204" spans="1:75" ht="16.8" thickTop="1" thickBot="1" x14ac:dyDescent="0.35">
      <c r="A204" s="677"/>
      <c r="B204" s="42" t="s">
        <v>19</v>
      </c>
      <c r="C204" s="619" t="s">
        <v>735</v>
      </c>
      <c r="D204" s="620"/>
      <c r="E204" s="620"/>
      <c r="F204" s="620"/>
      <c r="G204" s="621"/>
      <c r="H204" s="619" t="s">
        <v>736</v>
      </c>
      <c r="I204" s="620"/>
      <c r="J204" s="620"/>
      <c r="K204" s="620"/>
      <c r="L204" s="620"/>
      <c r="M204" s="620"/>
      <c r="N204" s="621"/>
      <c r="O204" s="590"/>
      <c r="P204" s="615"/>
      <c r="Q204" s="42" t="s">
        <v>19</v>
      </c>
      <c r="R204" s="619" t="s">
        <v>735</v>
      </c>
      <c r="S204" s="620"/>
      <c r="T204" s="620"/>
      <c r="U204" s="620"/>
      <c r="V204" s="621"/>
      <c r="W204" s="619" t="s">
        <v>736</v>
      </c>
      <c r="X204" s="620"/>
      <c r="Y204" s="620"/>
      <c r="Z204" s="620"/>
      <c r="AA204" s="620"/>
      <c r="AB204" s="620"/>
      <c r="AC204" s="621"/>
      <c r="AD204" s="590"/>
      <c r="AE204" s="615"/>
      <c r="AF204" s="42" t="s">
        <v>19</v>
      </c>
      <c r="AG204" s="619" t="s">
        <v>735</v>
      </c>
      <c r="AH204" s="620"/>
      <c r="AI204" s="620"/>
      <c r="AJ204" s="620"/>
      <c r="AK204" s="621"/>
      <c r="AL204" s="619" t="s">
        <v>736</v>
      </c>
      <c r="AM204" s="620"/>
      <c r="AN204" s="620"/>
      <c r="AO204" s="620"/>
      <c r="AP204" s="620"/>
      <c r="AQ204" s="620"/>
      <c r="AR204" s="621"/>
      <c r="AS204" s="590"/>
      <c r="AT204" s="677"/>
      <c r="AU204" s="42" t="s">
        <v>19</v>
      </c>
      <c r="AV204" s="619" t="s">
        <v>735</v>
      </c>
      <c r="AW204" s="620"/>
      <c r="AX204" s="620"/>
      <c r="AY204" s="620"/>
      <c r="AZ204" s="621"/>
      <c r="BA204" s="619" t="s">
        <v>736</v>
      </c>
      <c r="BB204" s="620"/>
      <c r="BC204" s="620"/>
      <c r="BD204" s="620"/>
      <c r="BE204" s="620"/>
      <c r="BF204" s="620"/>
      <c r="BG204" s="621"/>
      <c r="BH204" s="679"/>
      <c r="BI204" s="622"/>
      <c r="BJ204" s="53" t="s">
        <v>19</v>
      </c>
      <c r="BK204" s="619" t="s">
        <v>735</v>
      </c>
      <c r="BL204" s="620"/>
      <c r="BM204" s="620"/>
      <c r="BN204" s="620"/>
      <c r="BO204" s="621"/>
      <c r="BP204" s="619" t="s">
        <v>736</v>
      </c>
      <c r="BQ204" s="620"/>
      <c r="BR204" s="620"/>
      <c r="BS204" s="620"/>
      <c r="BT204" s="620"/>
      <c r="BU204" s="620"/>
      <c r="BV204" s="621"/>
      <c r="BW204" s="590"/>
    </row>
    <row r="205" spans="1:75" ht="14.4" thickTop="1" x14ac:dyDescent="0.25">
      <c r="A205" s="677"/>
      <c r="B205" s="623" t="s">
        <v>737</v>
      </c>
      <c r="C205" s="624"/>
      <c r="D205" s="625"/>
      <c r="E205" s="626" t="s">
        <v>17</v>
      </c>
      <c r="F205" s="627"/>
      <c r="G205" s="628"/>
      <c r="H205" s="626" t="s">
        <v>737</v>
      </c>
      <c r="I205" s="627"/>
      <c r="J205" s="627"/>
      <c r="K205" s="628"/>
      <c r="L205" s="626" t="s">
        <v>17</v>
      </c>
      <c r="M205" s="627"/>
      <c r="N205" s="628"/>
      <c r="O205" s="590"/>
      <c r="P205" s="615"/>
      <c r="Q205" s="623" t="s">
        <v>737</v>
      </c>
      <c r="R205" s="624"/>
      <c r="S205" s="625"/>
      <c r="T205" s="626" t="s">
        <v>17</v>
      </c>
      <c r="U205" s="627"/>
      <c r="V205" s="628"/>
      <c r="W205" s="626" t="s">
        <v>737</v>
      </c>
      <c r="X205" s="627"/>
      <c r="Y205" s="627"/>
      <c r="Z205" s="628"/>
      <c r="AA205" s="626" t="s">
        <v>17</v>
      </c>
      <c r="AB205" s="627"/>
      <c r="AC205" s="628"/>
      <c r="AD205" s="590"/>
      <c r="AE205" s="615"/>
      <c r="AF205" s="623" t="s">
        <v>737</v>
      </c>
      <c r="AG205" s="624"/>
      <c r="AH205" s="625"/>
      <c r="AI205" s="626" t="s">
        <v>17</v>
      </c>
      <c r="AJ205" s="627"/>
      <c r="AK205" s="628"/>
      <c r="AL205" s="626" t="s">
        <v>737</v>
      </c>
      <c r="AM205" s="627"/>
      <c r="AN205" s="627"/>
      <c r="AO205" s="628"/>
      <c r="AP205" s="626" t="s">
        <v>17</v>
      </c>
      <c r="AQ205" s="627"/>
      <c r="AR205" s="628"/>
      <c r="AS205" s="590"/>
      <c r="AT205" s="677"/>
      <c r="AU205" s="623" t="s">
        <v>737</v>
      </c>
      <c r="AV205" s="624"/>
      <c r="AW205" s="625"/>
      <c r="AX205" s="626" t="s">
        <v>17</v>
      </c>
      <c r="AY205" s="627"/>
      <c r="AZ205" s="628"/>
      <c r="BA205" s="626" t="s">
        <v>737</v>
      </c>
      <c r="BB205" s="627"/>
      <c r="BC205" s="627"/>
      <c r="BD205" s="628"/>
      <c r="BE205" s="626" t="s">
        <v>17</v>
      </c>
      <c r="BF205" s="627"/>
      <c r="BG205" s="628"/>
      <c r="BH205" s="679"/>
      <c r="BI205" s="622"/>
      <c r="BJ205" s="623" t="s">
        <v>737</v>
      </c>
      <c r="BK205" s="624"/>
      <c r="BL205" s="625"/>
      <c r="BM205" s="626" t="s">
        <v>17</v>
      </c>
      <c r="BN205" s="627"/>
      <c r="BO205" s="628"/>
      <c r="BP205" s="626" t="s">
        <v>737</v>
      </c>
      <c r="BQ205" s="627"/>
      <c r="BR205" s="627"/>
      <c r="BS205" s="628"/>
      <c r="BT205" s="626" t="s">
        <v>17</v>
      </c>
      <c r="BU205" s="627"/>
      <c r="BV205" s="628"/>
      <c r="BW205" s="590"/>
    </row>
    <row r="206" spans="1:75" x14ac:dyDescent="0.25">
      <c r="A206" s="677"/>
      <c r="B206" s="629" t="s">
        <v>22</v>
      </c>
      <c r="C206" s="630"/>
      <c r="D206" s="631"/>
      <c r="E206" s="576" t="str">
        <f>'CO-SCHOLASTIC GRADES'!$D$11</f>
        <v>A</v>
      </c>
      <c r="F206" s="577"/>
      <c r="G206" s="578"/>
      <c r="H206" s="629" t="s">
        <v>22</v>
      </c>
      <c r="I206" s="630"/>
      <c r="J206" s="630"/>
      <c r="K206" s="631"/>
      <c r="L206" s="576" t="e">
        <f>#REF!</f>
        <v>#REF!</v>
      </c>
      <c r="M206" s="577"/>
      <c r="N206" s="578"/>
      <c r="O206" s="590"/>
      <c r="P206" s="615"/>
      <c r="Q206" s="629" t="s">
        <v>22</v>
      </c>
      <c r="R206" s="630"/>
      <c r="S206" s="631"/>
      <c r="T206" s="576" t="str">
        <f>'CO-SCHOLASTIC GRADES'!$D$21</f>
        <v>A</v>
      </c>
      <c r="U206" s="577"/>
      <c r="V206" s="578"/>
      <c r="W206" s="629" t="s">
        <v>22</v>
      </c>
      <c r="X206" s="630"/>
      <c r="Y206" s="630"/>
      <c r="Z206" s="631"/>
      <c r="AA206" s="576" t="e">
        <f>#REF!</f>
        <v>#REF!</v>
      </c>
      <c r="AB206" s="577"/>
      <c r="AC206" s="578"/>
      <c r="AD206" s="590"/>
      <c r="AE206" s="615"/>
      <c r="AF206" s="629" t="s">
        <v>22</v>
      </c>
      <c r="AG206" s="630"/>
      <c r="AH206" s="631"/>
      <c r="AI206" s="576" t="str">
        <f>'CO-SCHOLASTIC GRADES'!$D$31</f>
        <v>A</v>
      </c>
      <c r="AJ206" s="577"/>
      <c r="AK206" s="578"/>
      <c r="AL206" s="629" t="s">
        <v>22</v>
      </c>
      <c r="AM206" s="630"/>
      <c r="AN206" s="630"/>
      <c r="AO206" s="631"/>
      <c r="AP206" s="576" t="e">
        <f>#REF!</f>
        <v>#REF!</v>
      </c>
      <c r="AQ206" s="577"/>
      <c r="AR206" s="578"/>
      <c r="AS206" s="590"/>
      <c r="AT206" s="677"/>
      <c r="AU206" s="629" t="s">
        <v>22</v>
      </c>
      <c r="AV206" s="630"/>
      <c r="AW206" s="631"/>
      <c r="AX206" s="576" t="str">
        <f>'CO-SCHOLASTIC GRADES'!$D$41</f>
        <v>A</v>
      </c>
      <c r="AY206" s="577"/>
      <c r="AZ206" s="578"/>
      <c r="BA206" s="629" t="s">
        <v>22</v>
      </c>
      <c r="BB206" s="630"/>
      <c r="BC206" s="630"/>
      <c r="BD206" s="631"/>
      <c r="BE206" s="576" t="e">
        <f>#REF!</f>
        <v>#REF!</v>
      </c>
      <c r="BF206" s="577"/>
      <c r="BG206" s="578"/>
      <c r="BH206" s="679"/>
      <c r="BI206" s="622"/>
      <c r="BJ206" s="629" t="s">
        <v>22</v>
      </c>
      <c r="BK206" s="630"/>
      <c r="BL206" s="631"/>
      <c r="BM206" s="576" t="e">
        <f>'CO-SCHOLASTIC GRADES'!#REF!</f>
        <v>#REF!</v>
      </c>
      <c r="BN206" s="577"/>
      <c r="BO206" s="578"/>
      <c r="BP206" s="629" t="s">
        <v>22</v>
      </c>
      <c r="BQ206" s="630"/>
      <c r="BR206" s="630"/>
      <c r="BS206" s="631"/>
      <c r="BT206" s="576" t="e">
        <f>#REF!</f>
        <v>#REF!</v>
      </c>
      <c r="BU206" s="577"/>
      <c r="BV206" s="578"/>
      <c r="BW206" s="590"/>
    </row>
    <row r="207" spans="1:75" x14ac:dyDescent="0.25">
      <c r="A207" s="677"/>
      <c r="B207" s="67" t="s">
        <v>23</v>
      </c>
      <c r="C207" s="68"/>
      <c r="D207" s="69"/>
      <c r="E207" s="576" t="str">
        <f>'CO-SCHOLASTIC GRADES'!$F$11</f>
        <v>A</v>
      </c>
      <c r="F207" s="577"/>
      <c r="G207" s="578"/>
      <c r="H207" s="629" t="s">
        <v>23</v>
      </c>
      <c r="I207" s="630"/>
      <c r="J207" s="630"/>
      <c r="K207" s="631"/>
      <c r="L207" s="576" t="e">
        <f>#REF!</f>
        <v>#REF!</v>
      </c>
      <c r="M207" s="577"/>
      <c r="N207" s="578"/>
      <c r="O207" s="590"/>
      <c r="P207" s="615"/>
      <c r="Q207" s="67" t="s">
        <v>23</v>
      </c>
      <c r="R207" s="68"/>
      <c r="S207" s="69"/>
      <c r="T207" s="576" t="str">
        <f>'CO-SCHOLASTIC GRADES'!$F$21</f>
        <v>A</v>
      </c>
      <c r="U207" s="577"/>
      <c r="V207" s="578"/>
      <c r="W207" s="629" t="s">
        <v>23</v>
      </c>
      <c r="X207" s="630"/>
      <c r="Y207" s="630"/>
      <c r="Z207" s="631"/>
      <c r="AA207" s="576" t="e">
        <f>#REF!</f>
        <v>#REF!</v>
      </c>
      <c r="AB207" s="577"/>
      <c r="AC207" s="578"/>
      <c r="AD207" s="590"/>
      <c r="AE207" s="615"/>
      <c r="AF207" s="67" t="s">
        <v>23</v>
      </c>
      <c r="AG207" s="68"/>
      <c r="AH207" s="69"/>
      <c r="AI207" s="576" t="str">
        <f>'CO-SCHOLASTIC GRADES'!$F$31</f>
        <v>A</v>
      </c>
      <c r="AJ207" s="577"/>
      <c r="AK207" s="578"/>
      <c r="AL207" s="629" t="s">
        <v>23</v>
      </c>
      <c r="AM207" s="630"/>
      <c r="AN207" s="630"/>
      <c r="AO207" s="631"/>
      <c r="AP207" s="576" t="e">
        <f>#REF!</f>
        <v>#REF!</v>
      </c>
      <c r="AQ207" s="577"/>
      <c r="AR207" s="578"/>
      <c r="AS207" s="590"/>
      <c r="AT207" s="677"/>
      <c r="AU207" s="67" t="s">
        <v>23</v>
      </c>
      <c r="AV207" s="68"/>
      <c r="AW207" s="69"/>
      <c r="AX207" s="576" t="str">
        <f>'CO-SCHOLASTIC GRADES'!$F$41</f>
        <v>A</v>
      </c>
      <c r="AY207" s="577"/>
      <c r="AZ207" s="578"/>
      <c r="BA207" s="629" t="s">
        <v>23</v>
      </c>
      <c r="BB207" s="630"/>
      <c r="BC207" s="630"/>
      <c r="BD207" s="631"/>
      <c r="BE207" s="576" t="e">
        <f>#REF!</f>
        <v>#REF!</v>
      </c>
      <c r="BF207" s="577"/>
      <c r="BG207" s="578"/>
      <c r="BH207" s="679"/>
      <c r="BI207" s="622"/>
      <c r="BJ207" s="68" t="s">
        <v>23</v>
      </c>
      <c r="BK207" s="68"/>
      <c r="BL207" s="69"/>
      <c r="BM207" s="576" t="e">
        <f>'CO-SCHOLASTIC GRADES'!#REF!</f>
        <v>#REF!</v>
      </c>
      <c r="BN207" s="577"/>
      <c r="BO207" s="578"/>
      <c r="BP207" s="629" t="s">
        <v>23</v>
      </c>
      <c r="BQ207" s="630"/>
      <c r="BR207" s="630"/>
      <c r="BS207" s="631"/>
      <c r="BT207" s="576" t="e">
        <f>#REF!</f>
        <v>#REF!</v>
      </c>
      <c r="BU207" s="577"/>
      <c r="BV207" s="578"/>
      <c r="BW207" s="590"/>
    </row>
    <row r="208" spans="1:75" x14ac:dyDescent="0.25">
      <c r="A208" s="677"/>
      <c r="B208" s="573" t="s">
        <v>24</v>
      </c>
      <c r="C208" s="574"/>
      <c r="D208" s="575"/>
      <c r="E208" s="576" t="str">
        <f>'CO-SCHOLASTIC GRADES'!$H$11</f>
        <v>A</v>
      </c>
      <c r="F208" s="577"/>
      <c r="G208" s="578"/>
      <c r="H208" s="573" t="s">
        <v>24</v>
      </c>
      <c r="I208" s="574"/>
      <c r="J208" s="574"/>
      <c r="K208" s="575"/>
      <c r="L208" s="576" t="e">
        <f>#REF!</f>
        <v>#REF!</v>
      </c>
      <c r="M208" s="577"/>
      <c r="N208" s="578"/>
      <c r="O208" s="590"/>
      <c r="P208" s="615"/>
      <c r="Q208" s="573" t="s">
        <v>24</v>
      </c>
      <c r="R208" s="574"/>
      <c r="S208" s="575"/>
      <c r="T208" s="576" t="str">
        <f>'CO-SCHOLASTIC GRADES'!$H$21</f>
        <v>A</v>
      </c>
      <c r="U208" s="577"/>
      <c r="V208" s="578"/>
      <c r="W208" s="573" t="s">
        <v>24</v>
      </c>
      <c r="X208" s="574"/>
      <c r="Y208" s="574"/>
      <c r="Z208" s="575"/>
      <c r="AA208" s="576" t="e">
        <f>#REF!</f>
        <v>#REF!</v>
      </c>
      <c r="AB208" s="577"/>
      <c r="AC208" s="578"/>
      <c r="AD208" s="590"/>
      <c r="AE208" s="615"/>
      <c r="AF208" s="573" t="s">
        <v>24</v>
      </c>
      <c r="AG208" s="574"/>
      <c r="AH208" s="575"/>
      <c r="AI208" s="576" t="str">
        <f>'CO-SCHOLASTIC GRADES'!$H$31</f>
        <v>A</v>
      </c>
      <c r="AJ208" s="577"/>
      <c r="AK208" s="578"/>
      <c r="AL208" s="573" t="s">
        <v>24</v>
      </c>
      <c r="AM208" s="574"/>
      <c r="AN208" s="574"/>
      <c r="AO208" s="575"/>
      <c r="AP208" s="576" t="e">
        <f>#REF!</f>
        <v>#REF!</v>
      </c>
      <c r="AQ208" s="577"/>
      <c r="AR208" s="578"/>
      <c r="AS208" s="590"/>
      <c r="AT208" s="677"/>
      <c r="AU208" s="573" t="s">
        <v>24</v>
      </c>
      <c r="AV208" s="574"/>
      <c r="AW208" s="575"/>
      <c r="AX208" s="576" t="str">
        <f>'CO-SCHOLASTIC GRADES'!$H$41</f>
        <v>A</v>
      </c>
      <c r="AY208" s="577"/>
      <c r="AZ208" s="578"/>
      <c r="BA208" s="573" t="s">
        <v>24</v>
      </c>
      <c r="BB208" s="574"/>
      <c r="BC208" s="574"/>
      <c r="BD208" s="575"/>
      <c r="BE208" s="576" t="e">
        <f>#REF!</f>
        <v>#REF!</v>
      </c>
      <c r="BF208" s="577"/>
      <c r="BG208" s="578"/>
      <c r="BH208" s="679"/>
      <c r="BI208" s="622"/>
      <c r="BJ208" s="573" t="s">
        <v>24</v>
      </c>
      <c r="BK208" s="574"/>
      <c r="BL208" s="575"/>
      <c r="BM208" s="576" t="e">
        <f>'CO-SCHOLASTIC GRADES'!#REF!</f>
        <v>#REF!</v>
      </c>
      <c r="BN208" s="577"/>
      <c r="BO208" s="578"/>
      <c r="BP208" s="573" t="s">
        <v>24</v>
      </c>
      <c r="BQ208" s="574"/>
      <c r="BR208" s="574"/>
      <c r="BS208" s="575"/>
      <c r="BT208" s="576" t="e">
        <f>#REF!</f>
        <v>#REF!</v>
      </c>
      <c r="BU208" s="577"/>
      <c r="BV208" s="578"/>
      <c r="BW208" s="590"/>
    </row>
    <row r="209" spans="1:75" x14ac:dyDescent="0.25">
      <c r="A209" s="677"/>
      <c r="B209" s="573" t="s">
        <v>738</v>
      </c>
      <c r="C209" s="574"/>
      <c r="D209" s="575"/>
      <c r="E209" s="576" t="str">
        <f>'CO-SCHOLASTIC GRADES'!$J$11</f>
        <v>A</v>
      </c>
      <c r="F209" s="577"/>
      <c r="G209" s="578"/>
      <c r="H209" s="573" t="s">
        <v>738</v>
      </c>
      <c r="I209" s="574"/>
      <c r="J209" s="574"/>
      <c r="K209" s="575"/>
      <c r="L209" s="576" t="e">
        <f>#REF!</f>
        <v>#REF!</v>
      </c>
      <c r="M209" s="577"/>
      <c r="N209" s="578"/>
      <c r="O209" s="590"/>
      <c r="P209" s="615"/>
      <c r="Q209" s="573" t="s">
        <v>738</v>
      </c>
      <c r="R209" s="574"/>
      <c r="S209" s="575"/>
      <c r="T209" s="576" t="str">
        <f>'CO-SCHOLASTIC GRADES'!$J$21</f>
        <v>A</v>
      </c>
      <c r="U209" s="577"/>
      <c r="V209" s="578"/>
      <c r="W209" s="573" t="s">
        <v>738</v>
      </c>
      <c r="X209" s="574"/>
      <c r="Y209" s="574"/>
      <c r="Z209" s="575"/>
      <c r="AA209" s="576" t="e">
        <f>#REF!</f>
        <v>#REF!</v>
      </c>
      <c r="AB209" s="577"/>
      <c r="AC209" s="578"/>
      <c r="AD209" s="590"/>
      <c r="AE209" s="615"/>
      <c r="AF209" s="573" t="s">
        <v>738</v>
      </c>
      <c r="AG209" s="574"/>
      <c r="AH209" s="575"/>
      <c r="AI209" s="576" t="str">
        <f>'CO-SCHOLASTIC GRADES'!$J$31</f>
        <v>A</v>
      </c>
      <c r="AJ209" s="577"/>
      <c r="AK209" s="578"/>
      <c r="AL209" s="573" t="s">
        <v>738</v>
      </c>
      <c r="AM209" s="574"/>
      <c r="AN209" s="574"/>
      <c r="AO209" s="575"/>
      <c r="AP209" s="576" t="e">
        <f>#REF!</f>
        <v>#REF!</v>
      </c>
      <c r="AQ209" s="577"/>
      <c r="AR209" s="578"/>
      <c r="AS209" s="590"/>
      <c r="AT209" s="677"/>
      <c r="AU209" s="573" t="s">
        <v>738</v>
      </c>
      <c r="AV209" s="574"/>
      <c r="AW209" s="575"/>
      <c r="AX209" s="576" t="str">
        <f>'CO-SCHOLASTIC GRADES'!$J$41</f>
        <v>A</v>
      </c>
      <c r="AY209" s="577"/>
      <c r="AZ209" s="578"/>
      <c r="BA209" s="573" t="s">
        <v>738</v>
      </c>
      <c r="BB209" s="574"/>
      <c r="BC209" s="574"/>
      <c r="BD209" s="575"/>
      <c r="BE209" s="576" t="e">
        <f>#REF!</f>
        <v>#REF!</v>
      </c>
      <c r="BF209" s="577"/>
      <c r="BG209" s="578"/>
      <c r="BH209" s="679"/>
      <c r="BI209" s="622"/>
      <c r="BJ209" s="573" t="s">
        <v>738</v>
      </c>
      <c r="BK209" s="574"/>
      <c r="BL209" s="575"/>
      <c r="BM209" s="576" t="e">
        <f>'CO-SCHOLASTIC GRADES'!#REF!</f>
        <v>#REF!</v>
      </c>
      <c r="BN209" s="577"/>
      <c r="BO209" s="578"/>
      <c r="BP209" s="573" t="s">
        <v>738</v>
      </c>
      <c r="BQ209" s="574"/>
      <c r="BR209" s="574"/>
      <c r="BS209" s="575"/>
      <c r="BT209" s="576" t="e">
        <f>#REF!</f>
        <v>#REF!</v>
      </c>
      <c r="BU209" s="577"/>
      <c r="BV209" s="578"/>
      <c r="BW209" s="590"/>
    </row>
    <row r="210" spans="1:75" x14ac:dyDescent="0.25">
      <c r="A210" s="677"/>
      <c r="B210" s="613"/>
      <c r="C210" s="613"/>
      <c r="D210" s="613"/>
      <c r="E210" s="613"/>
      <c r="F210" s="613"/>
      <c r="G210" s="613"/>
      <c r="H210" s="613"/>
      <c r="I210" s="613"/>
      <c r="J210" s="613"/>
      <c r="K210" s="613"/>
      <c r="L210" s="613"/>
      <c r="M210" s="613"/>
      <c r="N210" s="614"/>
      <c r="O210" s="590"/>
      <c r="P210" s="615"/>
      <c r="Q210" s="612"/>
      <c r="R210" s="613"/>
      <c r="S210" s="613"/>
      <c r="T210" s="613"/>
      <c r="U210" s="613"/>
      <c r="V210" s="613"/>
      <c r="W210" s="613"/>
      <c r="X210" s="613"/>
      <c r="Y210" s="613"/>
      <c r="Z210" s="613"/>
      <c r="AA210" s="613"/>
      <c r="AB210" s="613"/>
      <c r="AC210" s="614"/>
      <c r="AD210" s="590"/>
      <c r="AE210" s="615"/>
      <c r="AF210" s="612"/>
      <c r="AG210" s="613"/>
      <c r="AH210" s="613"/>
      <c r="AI210" s="613"/>
      <c r="AJ210" s="613"/>
      <c r="AK210" s="613"/>
      <c r="AL210" s="613"/>
      <c r="AM210" s="613"/>
      <c r="AN210" s="613"/>
      <c r="AO210" s="613"/>
      <c r="AP210" s="613"/>
      <c r="AQ210" s="613"/>
      <c r="AR210" s="614"/>
      <c r="AS210" s="590"/>
      <c r="AT210" s="677"/>
      <c r="AU210" s="613"/>
      <c r="AV210" s="613"/>
      <c r="AW210" s="613"/>
      <c r="AX210" s="613"/>
      <c r="AY210" s="613"/>
      <c r="AZ210" s="613"/>
      <c r="BA210" s="613"/>
      <c r="BB210" s="613"/>
      <c r="BC210" s="613"/>
      <c r="BD210" s="613"/>
      <c r="BE210" s="613"/>
      <c r="BF210" s="613"/>
      <c r="BG210" s="614"/>
      <c r="BH210" s="679"/>
      <c r="BI210" s="622"/>
      <c r="BJ210" s="612"/>
      <c r="BK210" s="613"/>
      <c r="BL210" s="613"/>
      <c r="BM210" s="613"/>
      <c r="BN210" s="613"/>
      <c r="BO210" s="613"/>
      <c r="BP210" s="613"/>
      <c r="BQ210" s="613"/>
      <c r="BR210" s="613"/>
      <c r="BS210" s="613"/>
      <c r="BT210" s="613"/>
      <c r="BU210" s="613"/>
      <c r="BV210" s="614"/>
      <c r="BW210" s="590"/>
    </row>
    <row r="211" spans="1:75" x14ac:dyDescent="0.25">
      <c r="A211" s="677"/>
      <c r="B211" s="608" t="s">
        <v>739</v>
      </c>
      <c r="C211" s="608"/>
      <c r="D211" s="609" t="e">
        <f>'Certificte issue Register'!$J$10</f>
        <v>#REF!</v>
      </c>
      <c r="E211" s="609"/>
      <c r="F211" s="609"/>
      <c r="G211" s="609"/>
      <c r="H211" s="609"/>
      <c r="I211" s="609"/>
      <c r="J211" s="609"/>
      <c r="K211" s="609"/>
      <c r="L211" s="609"/>
      <c r="M211" s="609"/>
      <c r="N211" s="610"/>
      <c r="O211" s="590"/>
      <c r="P211" s="615"/>
      <c r="Q211" s="607" t="s">
        <v>739</v>
      </c>
      <c r="R211" s="608"/>
      <c r="S211" s="609" t="e">
        <f>'Certificte issue Register'!$J$20</f>
        <v>#REF!</v>
      </c>
      <c r="T211" s="609"/>
      <c r="U211" s="609"/>
      <c r="V211" s="609"/>
      <c r="W211" s="609"/>
      <c r="X211" s="609"/>
      <c r="Y211" s="609"/>
      <c r="Z211" s="609"/>
      <c r="AA211" s="609"/>
      <c r="AB211" s="609"/>
      <c r="AC211" s="610"/>
      <c r="AD211" s="590"/>
      <c r="AE211" s="615"/>
      <c r="AF211" s="607" t="s">
        <v>739</v>
      </c>
      <c r="AG211" s="608"/>
      <c r="AH211" s="609" t="e">
        <f>'Certificte issue Register'!$J$30</f>
        <v>#REF!</v>
      </c>
      <c r="AI211" s="609"/>
      <c r="AJ211" s="609"/>
      <c r="AK211" s="609"/>
      <c r="AL211" s="609"/>
      <c r="AM211" s="609"/>
      <c r="AN211" s="609"/>
      <c r="AO211" s="609"/>
      <c r="AP211" s="609"/>
      <c r="AQ211" s="609"/>
      <c r="AR211" s="610"/>
      <c r="AS211" s="590"/>
      <c r="AT211" s="677"/>
      <c r="AU211" s="608" t="s">
        <v>739</v>
      </c>
      <c r="AV211" s="608"/>
      <c r="AW211" s="609" t="e">
        <f>'Certificte issue Register'!$J$40</f>
        <v>#REF!</v>
      </c>
      <c r="AX211" s="609"/>
      <c r="AY211" s="609"/>
      <c r="AZ211" s="609"/>
      <c r="BA211" s="609"/>
      <c r="BB211" s="609"/>
      <c r="BC211" s="609"/>
      <c r="BD211" s="609"/>
      <c r="BE211" s="609"/>
      <c r="BF211" s="609"/>
      <c r="BG211" s="610"/>
      <c r="BH211" s="679"/>
      <c r="BI211" s="622"/>
      <c r="BJ211" s="607" t="s">
        <v>739</v>
      </c>
      <c r="BK211" s="608"/>
      <c r="BL211" s="609" t="e">
        <f>'Certificte issue Register'!#REF!</f>
        <v>#REF!</v>
      </c>
      <c r="BM211" s="609"/>
      <c r="BN211" s="609"/>
      <c r="BO211" s="609"/>
      <c r="BP211" s="609"/>
      <c r="BQ211" s="609"/>
      <c r="BR211" s="609"/>
      <c r="BS211" s="609"/>
      <c r="BT211" s="609"/>
      <c r="BU211" s="609"/>
      <c r="BV211" s="610"/>
      <c r="BW211" s="590"/>
    </row>
    <row r="212" spans="1:75" x14ac:dyDescent="0.25">
      <c r="A212" s="677"/>
      <c r="B212" s="70" t="s">
        <v>767</v>
      </c>
      <c r="C212" s="570"/>
      <c r="D212" s="570"/>
      <c r="E212" s="570"/>
      <c r="F212" s="570"/>
      <c r="G212" s="570"/>
      <c r="H212" s="570"/>
      <c r="I212" s="570"/>
      <c r="J212" s="570"/>
      <c r="K212" s="570"/>
      <c r="L212" s="570"/>
      <c r="M212" s="570"/>
      <c r="N212" s="571"/>
      <c r="O212" s="590"/>
      <c r="P212" s="615"/>
      <c r="Q212" s="111" t="s">
        <v>767</v>
      </c>
      <c r="R212" s="570"/>
      <c r="S212" s="570"/>
      <c r="T212" s="570"/>
      <c r="U212" s="570"/>
      <c r="V212" s="570"/>
      <c r="W212" s="570"/>
      <c r="X212" s="570"/>
      <c r="Y212" s="570"/>
      <c r="Z212" s="570"/>
      <c r="AA212" s="570"/>
      <c r="AB212" s="570"/>
      <c r="AC212" s="571"/>
      <c r="AD212" s="590"/>
      <c r="AE212" s="615"/>
      <c r="AF212" s="111" t="s">
        <v>767</v>
      </c>
      <c r="AG212" s="570"/>
      <c r="AH212" s="570"/>
      <c r="AI212" s="570"/>
      <c r="AJ212" s="570"/>
      <c r="AK212" s="570"/>
      <c r="AL212" s="570"/>
      <c r="AM212" s="570"/>
      <c r="AN212" s="570"/>
      <c r="AO212" s="570"/>
      <c r="AP212" s="570"/>
      <c r="AQ212" s="570"/>
      <c r="AR212" s="571"/>
      <c r="AS212" s="590"/>
      <c r="AT212" s="677"/>
      <c r="AU212" s="70" t="s">
        <v>767</v>
      </c>
      <c r="AV212" s="570"/>
      <c r="AW212" s="570"/>
      <c r="AX212" s="570"/>
      <c r="AY212" s="570"/>
      <c r="AZ212" s="570"/>
      <c r="BA212" s="570"/>
      <c r="BB212" s="570"/>
      <c r="BC212" s="570"/>
      <c r="BD212" s="570"/>
      <c r="BE212" s="570"/>
      <c r="BF212" s="570"/>
      <c r="BG212" s="571"/>
      <c r="BH212" s="679"/>
      <c r="BI212" s="622"/>
      <c r="BJ212" s="70" t="s">
        <v>767</v>
      </c>
      <c r="BK212" s="570"/>
      <c r="BL212" s="570"/>
      <c r="BM212" s="570"/>
      <c r="BN212" s="570"/>
      <c r="BO212" s="570"/>
      <c r="BP212" s="570"/>
      <c r="BQ212" s="570"/>
      <c r="BR212" s="570"/>
      <c r="BS212" s="570"/>
      <c r="BT212" s="570"/>
      <c r="BU212" s="570"/>
      <c r="BV212" s="571"/>
      <c r="BW212" s="590"/>
    </row>
    <row r="213" spans="1:75" x14ac:dyDescent="0.25">
      <c r="A213" s="677"/>
      <c r="B213" s="570"/>
      <c r="C213" s="570"/>
      <c r="D213" s="570"/>
      <c r="E213" s="570"/>
      <c r="F213" s="570"/>
      <c r="G213" s="570"/>
      <c r="H213" s="570"/>
      <c r="I213" s="570"/>
      <c r="J213" s="570"/>
      <c r="K213" s="570"/>
      <c r="L213" s="570"/>
      <c r="M213" s="570"/>
      <c r="N213" s="571"/>
      <c r="O213" s="590"/>
      <c r="P213" s="615"/>
      <c r="Q213" s="611"/>
      <c r="R213" s="570"/>
      <c r="S213" s="570"/>
      <c r="T213" s="570"/>
      <c r="U213" s="570"/>
      <c r="V213" s="570"/>
      <c r="W213" s="570"/>
      <c r="X213" s="570"/>
      <c r="Y213" s="570"/>
      <c r="Z213" s="570"/>
      <c r="AA213" s="570"/>
      <c r="AB213" s="570"/>
      <c r="AC213" s="571"/>
      <c r="AD213" s="590"/>
      <c r="AE213" s="615"/>
      <c r="AF213" s="611"/>
      <c r="AG213" s="570"/>
      <c r="AH213" s="570"/>
      <c r="AI213" s="570"/>
      <c r="AJ213" s="570"/>
      <c r="AK213" s="570"/>
      <c r="AL213" s="570"/>
      <c r="AM213" s="570"/>
      <c r="AN213" s="570"/>
      <c r="AO213" s="570"/>
      <c r="AP213" s="570"/>
      <c r="AQ213" s="570"/>
      <c r="AR213" s="571"/>
      <c r="AS213" s="590"/>
      <c r="AT213" s="677"/>
      <c r="AU213" s="570"/>
      <c r="AV213" s="570"/>
      <c r="AW213" s="570"/>
      <c r="AX213" s="570"/>
      <c r="AY213" s="570"/>
      <c r="AZ213" s="570"/>
      <c r="BA213" s="570"/>
      <c r="BB213" s="570"/>
      <c r="BC213" s="570"/>
      <c r="BD213" s="570"/>
      <c r="BE213" s="570"/>
      <c r="BF213" s="570"/>
      <c r="BG213" s="571"/>
      <c r="BH213" s="679"/>
      <c r="BI213" s="622"/>
      <c r="BJ213" s="611"/>
      <c r="BK213" s="570"/>
      <c r="BL213" s="570"/>
      <c r="BM213" s="570"/>
      <c r="BN213" s="570"/>
      <c r="BO213" s="570"/>
      <c r="BP213" s="570"/>
      <c r="BQ213" s="570"/>
      <c r="BR213" s="570"/>
      <c r="BS213" s="570"/>
      <c r="BT213" s="570"/>
      <c r="BU213" s="570"/>
      <c r="BV213" s="571"/>
      <c r="BW213" s="590"/>
    </row>
    <row r="214" spans="1:75" x14ac:dyDescent="0.25">
      <c r="A214" s="677"/>
      <c r="B214" s="570"/>
      <c r="C214" s="570"/>
      <c r="D214" s="570"/>
      <c r="E214" s="570"/>
      <c r="F214" s="570"/>
      <c r="G214" s="570"/>
      <c r="H214" s="570"/>
      <c r="I214" s="570"/>
      <c r="J214" s="570"/>
      <c r="K214" s="570"/>
      <c r="L214" s="570"/>
      <c r="M214" s="570"/>
      <c r="N214" s="571"/>
      <c r="O214" s="590"/>
      <c r="P214" s="615"/>
      <c r="Q214" s="611"/>
      <c r="R214" s="570"/>
      <c r="S214" s="570"/>
      <c r="T214" s="570"/>
      <c r="U214" s="570"/>
      <c r="V214" s="570"/>
      <c r="W214" s="570"/>
      <c r="X214" s="570"/>
      <c r="Y214" s="570"/>
      <c r="Z214" s="570"/>
      <c r="AA214" s="570"/>
      <c r="AB214" s="570"/>
      <c r="AC214" s="571"/>
      <c r="AD214" s="590"/>
      <c r="AE214" s="615"/>
      <c r="AF214" s="611"/>
      <c r="AG214" s="570"/>
      <c r="AH214" s="570"/>
      <c r="AI214" s="570"/>
      <c r="AJ214" s="570"/>
      <c r="AK214" s="570"/>
      <c r="AL214" s="570"/>
      <c r="AM214" s="570"/>
      <c r="AN214" s="570"/>
      <c r="AO214" s="570"/>
      <c r="AP214" s="570"/>
      <c r="AQ214" s="570"/>
      <c r="AR214" s="571"/>
      <c r="AS214" s="590"/>
      <c r="AT214" s="677"/>
      <c r="AU214" s="570"/>
      <c r="AV214" s="570"/>
      <c r="AW214" s="570"/>
      <c r="AX214" s="570"/>
      <c r="AY214" s="570"/>
      <c r="AZ214" s="570"/>
      <c r="BA214" s="570"/>
      <c r="BB214" s="570"/>
      <c r="BC214" s="570"/>
      <c r="BD214" s="570"/>
      <c r="BE214" s="570"/>
      <c r="BF214" s="570"/>
      <c r="BG214" s="571"/>
      <c r="BH214" s="679"/>
      <c r="BI214" s="622"/>
      <c r="BJ214" s="611"/>
      <c r="BK214" s="570"/>
      <c r="BL214" s="570"/>
      <c r="BM214" s="570"/>
      <c r="BN214" s="570"/>
      <c r="BO214" s="570"/>
      <c r="BP214" s="570"/>
      <c r="BQ214" s="570"/>
      <c r="BR214" s="570"/>
      <c r="BS214" s="570"/>
      <c r="BT214" s="570"/>
      <c r="BU214" s="570"/>
      <c r="BV214" s="571"/>
      <c r="BW214" s="590"/>
    </row>
    <row r="215" spans="1:75" x14ac:dyDescent="0.25">
      <c r="A215" s="677"/>
      <c r="B215" s="104" t="s">
        <v>740</v>
      </c>
      <c r="C215" s="70"/>
      <c r="D215" s="70"/>
      <c r="E215" s="570">
        <f>HOME!$G$10</f>
        <v>0</v>
      </c>
      <c r="F215" s="570"/>
      <c r="G215" s="570"/>
      <c r="H215" s="570"/>
      <c r="I215" s="570"/>
      <c r="J215" s="70"/>
      <c r="K215" s="70"/>
      <c r="L215" s="570">
        <f>HOME!$C$33</f>
        <v>0</v>
      </c>
      <c r="M215" s="570"/>
      <c r="N215" s="571"/>
      <c r="O215" s="590"/>
      <c r="P215" s="615"/>
      <c r="Q215" s="112" t="s">
        <v>740</v>
      </c>
      <c r="R215" s="70"/>
      <c r="S215" s="70"/>
      <c r="T215" s="570">
        <f>HOME!$G$10</f>
        <v>0</v>
      </c>
      <c r="U215" s="570"/>
      <c r="V215" s="570"/>
      <c r="W215" s="570"/>
      <c r="X215" s="570"/>
      <c r="Y215" s="70"/>
      <c r="Z215" s="70"/>
      <c r="AA215" s="570">
        <f>HOME!$C$33</f>
        <v>0</v>
      </c>
      <c r="AB215" s="570"/>
      <c r="AC215" s="571"/>
      <c r="AD215" s="590"/>
      <c r="AE215" s="615"/>
      <c r="AF215" s="112" t="s">
        <v>740</v>
      </c>
      <c r="AG215" s="70"/>
      <c r="AH215" s="70"/>
      <c r="AI215" s="570" t="str">
        <f>IF(HOME!$G$10&gt;0,HOME!$G$10,"")</f>
        <v/>
      </c>
      <c r="AJ215" s="570"/>
      <c r="AK215" s="570"/>
      <c r="AL215" s="570"/>
      <c r="AM215" s="570"/>
      <c r="AN215" s="70"/>
      <c r="AO215" s="70"/>
      <c r="AP215" s="570" t="str">
        <f>IF(HOME!$C$33&gt;0,HOME!$C$33,"")</f>
        <v/>
      </c>
      <c r="AQ215" s="570"/>
      <c r="AR215" s="571"/>
      <c r="AS215" s="590"/>
      <c r="AT215" s="677"/>
      <c r="AU215" s="71" t="s">
        <v>740</v>
      </c>
      <c r="AV215" s="70"/>
      <c r="AW215" s="70"/>
      <c r="AX215" s="570" t="str">
        <f>IF(HOME!$G$10&gt;0,HOME!$G$10,"")</f>
        <v/>
      </c>
      <c r="AY215" s="570"/>
      <c r="AZ215" s="570"/>
      <c r="BA215" s="570"/>
      <c r="BB215" s="570"/>
      <c r="BC215" s="70"/>
      <c r="BD215" s="70"/>
      <c r="BE215" s="570" t="str">
        <f>IF(HOME!$C$33&gt;0,HOME!$C$33,"")</f>
        <v/>
      </c>
      <c r="BF215" s="570"/>
      <c r="BG215" s="571"/>
      <c r="BH215" s="679"/>
      <c r="BI215" s="622"/>
      <c r="BJ215" s="104" t="s">
        <v>740</v>
      </c>
      <c r="BK215" s="70"/>
      <c r="BL215" s="70"/>
      <c r="BM215" s="570" t="str">
        <f>IF(HOME!$G$10&gt;0,HOME!$G$10,"")</f>
        <v/>
      </c>
      <c r="BN215" s="570"/>
      <c r="BO215" s="570"/>
      <c r="BP215" s="570"/>
      <c r="BQ215" s="570"/>
      <c r="BR215" s="70"/>
      <c r="BS215" s="70"/>
      <c r="BT215" s="570" t="str">
        <f>IF(HOME!$C$33&gt;0,HOME!$C$33,"")</f>
        <v/>
      </c>
      <c r="BU215" s="570"/>
      <c r="BV215" s="571"/>
      <c r="BW215" s="590"/>
    </row>
    <row r="216" spans="1:75" x14ac:dyDescent="0.25">
      <c r="A216" s="677"/>
      <c r="B216" s="105">
        <f ca="1">NOW()</f>
        <v>44328.595233333333</v>
      </c>
      <c r="C216" s="70"/>
      <c r="D216" s="70"/>
      <c r="E216" s="570" t="str">
        <f>HOME!$B$10</f>
        <v>CLASS TEACHER</v>
      </c>
      <c r="F216" s="570"/>
      <c r="G216" s="570"/>
      <c r="H216" s="570"/>
      <c r="I216" s="570"/>
      <c r="J216" s="70"/>
      <c r="K216" s="70"/>
      <c r="L216" s="570" t="str">
        <f>HOME!$B$33</f>
        <v>PRINCIPAL</v>
      </c>
      <c r="M216" s="570"/>
      <c r="N216" s="571"/>
      <c r="O216" s="590"/>
      <c r="P216" s="615"/>
      <c r="Q216" s="113">
        <f ca="1">NOW()</f>
        <v>44328.595233333333</v>
      </c>
      <c r="R216" s="70"/>
      <c r="S216" s="70"/>
      <c r="T216" s="570" t="str">
        <f>HOME!$B$10</f>
        <v>CLASS TEACHER</v>
      </c>
      <c r="U216" s="570"/>
      <c r="V216" s="570"/>
      <c r="W216" s="570"/>
      <c r="X216" s="570"/>
      <c r="Y216" s="70"/>
      <c r="Z216" s="70"/>
      <c r="AA216" s="570" t="str">
        <f>HOME!$B$33</f>
        <v>PRINCIPAL</v>
      </c>
      <c r="AB216" s="570"/>
      <c r="AC216" s="571"/>
      <c r="AD216" s="590"/>
      <c r="AE216" s="615"/>
      <c r="AF216" s="113">
        <f ca="1">NOW()</f>
        <v>44328.595233333333</v>
      </c>
      <c r="AG216" s="70"/>
      <c r="AH216" s="70"/>
      <c r="AI216" s="570" t="str">
        <f>HOME!$B$10</f>
        <v>CLASS TEACHER</v>
      </c>
      <c r="AJ216" s="570"/>
      <c r="AK216" s="570"/>
      <c r="AL216" s="570"/>
      <c r="AM216" s="570"/>
      <c r="AN216" s="70"/>
      <c r="AO216" s="70"/>
      <c r="AP216" s="570" t="str">
        <f>HOME!$B$33</f>
        <v>PRINCIPAL</v>
      </c>
      <c r="AQ216" s="570"/>
      <c r="AR216" s="571"/>
      <c r="AS216" s="590"/>
      <c r="AT216" s="677"/>
      <c r="AU216" s="72">
        <f ca="1">NOW()</f>
        <v>44328.595233333333</v>
      </c>
      <c r="AV216" s="70"/>
      <c r="AW216" s="70"/>
      <c r="AX216" s="570" t="str">
        <f>HOME!$B$10</f>
        <v>CLASS TEACHER</v>
      </c>
      <c r="AY216" s="570"/>
      <c r="AZ216" s="570"/>
      <c r="BA216" s="570"/>
      <c r="BB216" s="570"/>
      <c r="BC216" s="70"/>
      <c r="BD216" s="70"/>
      <c r="BE216" s="570" t="str">
        <f>HOME!$B$33</f>
        <v>PRINCIPAL</v>
      </c>
      <c r="BF216" s="570"/>
      <c r="BG216" s="571"/>
      <c r="BH216" s="680"/>
      <c r="BI216" s="622"/>
      <c r="BJ216" s="105">
        <f ca="1">NOW()</f>
        <v>44328.595233333333</v>
      </c>
      <c r="BK216" s="70"/>
      <c r="BL216" s="70"/>
      <c r="BM216" s="570" t="str">
        <f>HOME!$B$10</f>
        <v>CLASS TEACHER</v>
      </c>
      <c r="BN216" s="570"/>
      <c r="BO216" s="570"/>
      <c r="BP216" s="570"/>
      <c r="BQ216" s="570"/>
      <c r="BR216" s="70"/>
      <c r="BS216" s="70"/>
      <c r="BT216" s="570" t="str">
        <f>HOME!$B$33</f>
        <v>PRINCIPAL</v>
      </c>
      <c r="BU216" s="570"/>
      <c r="BV216" s="571"/>
      <c r="BW216" s="590"/>
    </row>
    <row r="217" spans="1:75" x14ac:dyDescent="0.25">
      <c r="A217" s="102"/>
      <c r="B217" s="74"/>
      <c r="C217" s="74"/>
      <c r="D217" s="74"/>
      <c r="E217" s="74"/>
      <c r="F217" s="74"/>
      <c r="G217" s="74"/>
      <c r="H217" s="74"/>
      <c r="I217" s="74"/>
      <c r="J217" s="74"/>
      <c r="K217" s="74"/>
      <c r="L217" s="74"/>
      <c r="M217" s="74"/>
      <c r="N217" s="106"/>
      <c r="O217" s="73"/>
      <c r="P217" s="73"/>
      <c r="Q217" s="114"/>
      <c r="R217" s="74"/>
      <c r="S217" s="74"/>
      <c r="T217" s="74"/>
      <c r="U217" s="74"/>
      <c r="V217" s="74"/>
      <c r="W217" s="74"/>
      <c r="X217" s="74"/>
      <c r="Y217" s="74"/>
      <c r="Z217" s="74"/>
      <c r="AA217" s="74"/>
      <c r="AB217" s="74"/>
      <c r="AC217" s="106"/>
      <c r="AD217" s="73"/>
      <c r="AE217" s="73"/>
      <c r="AF217" s="114"/>
      <c r="AG217" s="74"/>
      <c r="AH217" s="74"/>
      <c r="AI217" s="74"/>
      <c r="AJ217" s="74"/>
      <c r="AK217" s="74"/>
      <c r="AL217" s="74"/>
      <c r="AM217" s="74"/>
      <c r="AN217" s="74"/>
      <c r="AO217" s="74"/>
      <c r="AP217" s="74"/>
      <c r="AQ217" s="74"/>
      <c r="AR217" s="106"/>
      <c r="AS217" s="73"/>
      <c r="AT217" s="73"/>
      <c r="AU217" s="74"/>
      <c r="AV217" s="74"/>
      <c r="AW217" s="74"/>
      <c r="AX217" s="74"/>
      <c r="AY217" s="74"/>
      <c r="AZ217" s="74"/>
      <c r="BA217" s="74"/>
      <c r="BB217" s="74"/>
      <c r="BC217" s="74"/>
      <c r="BD217" s="74"/>
      <c r="BE217" s="74"/>
      <c r="BF217" s="74"/>
      <c r="BG217" s="74"/>
      <c r="BH217" s="101"/>
      <c r="BI217" s="102"/>
      <c r="BJ217" s="74"/>
      <c r="BK217" s="74"/>
      <c r="BL217" s="74"/>
      <c r="BM217" s="74"/>
      <c r="BN217" s="74"/>
      <c r="BO217" s="74"/>
      <c r="BP217" s="74"/>
      <c r="BQ217" s="74"/>
      <c r="BR217" s="74"/>
      <c r="BS217" s="74"/>
      <c r="BT217" s="74"/>
      <c r="BU217" s="74"/>
      <c r="BV217" s="106"/>
      <c r="BW217" s="73"/>
    </row>
    <row r="218" spans="1:75" ht="15.6" x14ac:dyDescent="0.3">
      <c r="A218" s="677"/>
      <c r="B218" s="580" t="s">
        <v>726</v>
      </c>
      <c r="C218" s="580"/>
      <c r="D218" s="581" t="str">
        <f>backup!$AX$19</f>
        <v/>
      </c>
      <c r="E218" s="581"/>
      <c r="F218" s="581"/>
      <c r="G218" s="107"/>
      <c r="H218" s="107"/>
      <c r="I218" s="580" t="s">
        <v>727</v>
      </c>
      <c r="J218" s="580"/>
      <c r="K218" s="580"/>
      <c r="L218" s="582" t="str">
        <f>backup!$AY$19</f>
        <v/>
      </c>
      <c r="M218" s="582"/>
      <c r="N218" s="583"/>
      <c r="O218" s="590"/>
      <c r="P218" s="615"/>
      <c r="Q218" s="579" t="s">
        <v>726</v>
      </c>
      <c r="R218" s="580"/>
      <c r="S218" s="581" t="str">
        <f>backup!$AX$29</f>
        <v/>
      </c>
      <c r="T218" s="581"/>
      <c r="U218" s="581"/>
      <c r="V218" s="107"/>
      <c r="W218" s="107"/>
      <c r="X218" s="580" t="s">
        <v>727</v>
      </c>
      <c r="Y218" s="580"/>
      <c r="Z218" s="580"/>
      <c r="AA218" s="582" t="str">
        <f>backup!$AY$29</f>
        <v/>
      </c>
      <c r="AB218" s="582"/>
      <c r="AC218" s="583"/>
      <c r="AD218" s="590"/>
      <c r="AE218" s="615"/>
      <c r="AF218" s="579" t="s">
        <v>726</v>
      </c>
      <c r="AG218" s="580"/>
      <c r="AH218" s="581" t="str">
        <f>backup!$AX$38</f>
        <v/>
      </c>
      <c r="AI218" s="581"/>
      <c r="AJ218" s="581"/>
      <c r="AK218" s="107"/>
      <c r="AL218" s="107"/>
      <c r="AM218" s="580" t="s">
        <v>727</v>
      </c>
      <c r="AN218" s="580"/>
      <c r="AO218" s="580"/>
      <c r="AP218" s="582" t="str">
        <f>backup!$AY$38</f>
        <v/>
      </c>
      <c r="AQ218" s="582"/>
      <c r="AR218" s="583"/>
      <c r="AS218" s="590"/>
      <c r="AT218" s="677"/>
      <c r="AU218" s="656" t="s">
        <v>726</v>
      </c>
      <c r="AV218" s="656"/>
      <c r="AW218" s="657" t="str">
        <f>backup!$AX$48</f>
        <v/>
      </c>
      <c r="AX218" s="657"/>
      <c r="AY218" s="657"/>
      <c r="AZ218" s="96"/>
      <c r="BA218" s="96"/>
      <c r="BB218" s="656" t="s">
        <v>727</v>
      </c>
      <c r="BC218" s="656"/>
      <c r="BD218" s="656"/>
      <c r="BE218" s="668" t="str">
        <f>backup!$AY$48</f>
        <v/>
      </c>
      <c r="BF218" s="668"/>
      <c r="BG218" s="583"/>
      <c r="BH218" s="678"/>
      <c r="BI218" s="622"/>
      <c r="BJ218" s="579" t="s">
        <v>726</v>
      </c>
      <c r="BK218" s="580"/>
      <c r="BL218" s="581" t="e">
        <f>backup!$AX$58</f>
        <v>#REF!</v>
      </c>
      <c r="BM218" s="581"/>
      <c r="BN218" s="581"/>
      <c r="BO218" s="107"/>
      <c r="BP218" s="107"/>
      <c r="BQ218" s="580" t="s">
        <v>727</v>
      </c>
      <c r="BR218" s="580"/>
      <c r="BS218" s="580"/>
      <c r="BT218" s="582" t="e">
        <f>backup!$AY$58</f>
        <v>#REF!</v>
      </c>
      <c r="BU218" s="582"/>
      <c r="BV218" s="583"/>
      <c r="BW218" s="590"/>
    </row>
    <row r="219" spans="1:75" ht="30" x14ac:dyDescent="0.5">
      <c r="A219" s="677"/>
      <c r="B219" s="592" t="str">
        <f>'STUDENT DETAILS'!$D$1</f>
        <v>JAWAHAR NAVODAYA VIDYALAYA</v>
      </c>
      <c r="C219" s="592"/>
      <c r="D219" s="592"/>
      <c r="E219" s="592"/>
      <c r="F219" s="592"/>
      <c r="G219" s="592"/>
      <c r="H219" s="592"/>
      <c r="I219" s="592"/>
      <c r="J219" s="698" t="str">
        <f>'STUDENT DETAILS'!$J$1</f>
        <v/>
      </c>
      <c r="K219" s="698"/>
      <c r="L219" s="698"/>
      <c r="M219" s="698"/>
      <c r="N219" s="699"/>
      <c r="O219" s="590"/>
      <c r="P219" s="615"/>
      <c r="Q219" s="591" t="str">
        <f>'STUDENT DETAILS'!$D$1</f>
        <v>JAWAHAR NAVODAYA VIDYALAYA</v>
      </c>
      <c r="R219" s="592"/>
      <c r="S219" s="592"/>
      <c r="T219" s="592"/>
      <c r="U219" s="592"/>
      <c r="V219" s="592"/>
      <c r="W219" s="592"/>
      <c r="X219" s="592"/>
      <c r="Y219" s="698" t="str">
        <f>'STUDENT DETAILS'!$J$1</f>
        <v/>
      </c>
      <c r="Z219" s="698"/>
      <c r="AA219" s="698"/>
      <c r="AB219" s="698"/>
      <c r="AC219" s="699"/>
      <c r="AD219" s="590"/>
      <c r="AE219" s="615"/>
      <c r="AF219" s="686" t="str">
        <f>'STUDENT DETAILS'!$D$1</f>
        <v>JAWAHAR NAVODAYA VIDYALAYA</v>
      </c>
      <c r="AG219" s="687"/>
      <c r="AH219" s="687"/>
      <c r="AI219" s="687"/>
      <c r="AJ219" s="687"/>
      <c r="AK219" s="687"/>
      <c r="AL219" s="687"/>
      <c r="AM219" s="687"/>
      <c r="AN219" s="593" t="str">
        <f>'STUDENT DETAILS'!$J$1</f>
        <v/>
      </c>
      <c r="AO219" s="593"/>
      <c r="AP219" s="593"/>
      <c r="AQ219" s="593"/>
      <c r="AR219" s="594"/>
      <c r="AS219" s="590"/>
      <c r="AT219" s="677"/>
      <c r="AU219" s="592" t="str">
        <f>'STUDENT DETAILS'!$D$1</f>
        <v>JAWAHAR NAVODAYA VIDYALAYA</v>
      </c>
      <c r="AV219" s="592"/>
      <c r="AW219" s="592"/>
      <c r="AX219" s="592"/>
      <c r="AY219" s="592"/>
      <c r="AZ219" s="592"/>
      <c r="BA219" s="592"/>
      <c r="BB219" s="592"/>
      <c r="BC219" s="593" t="str">
        <f>'STUDENT DETAILS'!$J$1</f>
        <v/>
      </c>
      <c r="BD219" s="593"/>
      <c r="BE219" s="593"/>
      <c r="BF219" s="593"/>
      <c r="BG219" s="594"/>
      <c r="BH219" s="679"/>
      <c r="BI219" s="622"/>
      <c r="BJ219" s="591" t="str">
        <f>'STUDENT DETAILS'!$D$1</f>
        <v>JAWAHAR NAVODAYA VIDYALAYA</v>
      </c>
      <c r="BK219" s="592"/>
      <c r="BL219" s="592"/>
      <c r="BM219" s="592"/>
      <c r="BN219" s="592"/>
      <c r="BO219" s="592"/>
      <c r="BP219" s="592"/>
      <c r="BQ219" s="592"/>
      <c r="BR219" s="593" t="str">
        <f>'STUDENT DETAILS'!$J$1</f>
        <v/>
      </c>
      <c r="BS219" s="593"/>
      <c r="BT219" s="593"/>
      <c r="BU219" s="593"/>
      <c r="BV219" s="594"/>
      <c r="BW219" s="590"/>
    </row>
    <row r="220" spans="1:75" ht="30" x14ac:dyDescent="0.5">
      <c r="A220" s="677"/>
      <c r="B220" s="596" t="str">
        <f>HOME!$B$8</f>
        <v>SESSION</v>
      </c>
      <c r="C220" s="596"/>
      <c r="D220" s="596"/>
      <c r="E220" s="596"/>
      <c r="F220" s="596"/>
      <c r="G220" s="596"/>
      <c r="H220" s="597" t="str">
        <f>IF(HOME!$G$8&gt;0,HOME!$G$8,"")</f>
        <v/>
      </c>
      <c r="I220" s="597"/>
      <c r="J220" s="597"/>
      <c r="K220" s="597"/>
      <c r="L220" s="597"/>
      <c r="M220" s="597"/>
      <c r="N220" s="598"/>
      <c r="O220" s="590"/>
      <c r="P220" s="615"/>
      <c r="Q220" s="595" t="str">
        <f>HOME!$B$8</f>
        <v>SESSION</v>
      </c>
      <c r="R220" s="596"/>
      <c r="S220" s="596"/>
      <c r="T220" s="596"/>
      <c r="U220" s="596"/>
      <c r="V220" s="596"/>
      <c r="W220" s="597" t="str">
        <f>IF(HOME!$G$8&gt;0,HOME!$G$8,"")</f>
        <v/>
      </c>
      <c r="X220" s="597"/>
      <c r="Y220" s="597"/>
      <c r="Z220" s="597"/>
      <c r="AA220" s="597"/>
      <c r="AB220" s="597"/>
      <c r="AC220" s="598"/>
      <c r="AD220" s="590"/>
      <c r="AE220" s="615"/>
      <c r="AF220" s="595" t="str">
        <f>HOME!$B$8</f>
        <v>SESSION</v>
      </c>
      <c r="AG220" s="596"/>
      <c r="AH220" s="596"/>
      <c r="AI220" s="596"/>
      <c r="AJ220" s="596"/>
      <c r="AK220" s="596"/>
      <c r="AL220" s="597" t="str">
        <f>IF(HOME!$G$8&gt;0,HOME!$G$8,"")</f>
        <v/>
      </c>
      <c r="AM220" s="597"/>
      <c r="AN220" s="597"/>
      <c r="AO220" s="597"/>
      <c r="AP220" s="597"/>
      <c r="AQ220" s="597"/>
      <c r="AR220" s="598"/>
      <c r="AS220" s="590"/>
      <c r="AT220" s="677"/>
      <c r="AU220" s="596" t="str">
        <f>HOME!$B$8</f>
        <v>SESSION</v>
      </c>
      <c r="AV220" s="596"/>
      <c r="AW220" s="596"/>
      <c r="AX220" s="596"/>
      <c r="AY220" s="596"/>
      <c r="AZ220" s="596"/>
      <c r="BA220" s="597" t="str">
        <f>IF(HOME!$G$8&gt;0,HOME!$G$8,"")</f>
        <v/>
      </c>
      <c r="BB220" s="597"/>
      <c r="BC220" s="597"/>
      <c r="BD220" s="597"/>
      <c r="BE220" s="597"/>
      <c r="BF220" s="597"/>
      <c r="BG220" s="598"/>
      <c r="BH220" s="679"/>
      <c r="BI220" s="622"/>
      <c r="BJ220" s="595" t="str">
        <f>HOME!$B$8</f>
        <v>SESSION</v>
      </c>
      <c r="BK220" s="596"/>
      <c r="BL220" s="596"/>
      <c r="BM220" s="596"/>
      <c r="BN220" s="596"/>
      <c r="BO220" s="596"/>
      <c r="BP220" s="597" t="str">
        <f>IF(HOME!$G$8&gt;0,HOME!$G$8,"")</f>
        <v/>
      </c>
      <c r="BQ220" s="597"/>
      <c r="BR220" s="597"/>
      <c r="BS220" s="597"/>
      <c r="BT220" s="597"/>
      <c r="BU220" s="597"/>
      <c r="BV220" s="598"/>
      <c r="BW220" s="590"/>
    </row>
    <row r="221" spans="1:75" ht="17.399999999999999" x14ac:dyDescent="0.3">
      <c r="A221" s="677"/>
      <c r="B221" s="600" t="s">
        <v>50</v>
      </c>
      <c r="C221" s="600"/>
      <c r="D221" s="600"/>
      <c r="E221" s="600"/>
      <c r="F221" s="600"/>
      <c r="G221" s="600"/>
      <c r="H221" s="600"/>
      <c r="I221" s="600"/>
      <c r="J221" s="600"/>
      <c r="K221" s="600"/>
      <c r="L221" s="600"/>
      <c r="M221" s="600"/>
      <c r="N221" s="601"/>
      <c r="O221" s="590"/>
      <c r="P221" s="615"/>
      <c r="Q221" s="599" t="s">
        <v>50</v>
      </c>
      <c r="R221" s="600"/>
      <c r="S221" s="600"/>
      <c r="T221" s="600"/>
      <c r="U221" s="600"/>
      <c r="V221" s="600"/>
      <c r="W221" s="600"/>
      <c r="X221" s="600"/>
      <c r="Y221" s="600"/>
      <c r="Z221" s="600"/>
      <c r="AA221" s="600"/>
      <c r="AB221" s="600"/>
      <c r="AC221" s="601"/>
      <c r="AD221" s="590"/>
      <c r="AE221" s="615"/>
      <c r="AF221" s="599" t="s">
        <v>50</v>
      </c>
      <c r="AG221" s="600"/>
      <c r="AH221" s="600"/>
      <c r="AI221" s="600"/>
      <c r="AJ221" s="600"/>
      <c r="AK221" s="600"/>
      <c r="AL221" s="600"/>
      <c r="AM221" s="600"/>
      <c r="AN221" s="600"/>
      <c r="AO221" s="600"/>
      <c r="AP221" s="600"/>
      <c r="AQ221" s="600"/>
      <c r="AR221" s="601"/>
      <c r="AS221" s="590"/>
      <c r="AT221" s="677"/>
      <c r="AU221" s="600" t="s">
        <v>50</v>
      </c>
      <c r="AV221" s="600"/>
      <c r="AW221" s="600"/>
      <c r="AX221" s="600"/>
      <c r="AY221" s="600"/>
      <c r="AZ221" s="600"/>
      <c r="BA221" s="600"/>
      <c r="BB221" s="600"/>
      <c r="BC221" s="600"/>
      <c r="BD221" s="600"/>
      <c r="BE221" s="600"/>
      <c r="BF221" s="600"/>
      <c r="BG221" s="601"/>
      <c r="BH221" s="679"/>
      <c r="BI221" s="622"/>
      <c r="BJ221" s="599" t="s">
        <v>50</v>
      </c>
      <c r="BK221" s="600"/>
      <c r="BL221" s="600"/>
      <c r="BM221" s="600"/>
      <c r="BN221" s="600"/>
      <c r="BO221" s="600"/>
      <c r="BP221" s="600"/>
      <c r="BQ221" s="600"/>
      <c r="BR221" s="600"/>
      <c r="BS221" s="600"/>
      <c r="BT221" s="600"/>
      <c r="BU221" s="600"/>
      <c r="BV221" s="601"/>
      <c r="BW221" s="590"/>
    </row>
    <row r="222" spans="1:75" ht="17.399999999999999" x14ac:dyDescent="0.3">
      <c r="A222" s="677"/>
      <c r="B222" s="43" t="s">
        <v>13</v>
      </c>
      <c r="C222" s="588" t="str">
        <f>IF('STUDENT DETAILS'!$D$14&gt;0,'STUDENT DETAILS'!$D$14,"")</f>
        <v/>
      </c>
      <c r="D222" s="588"/>
      <c r="E222" s="586" t="s">
        <v>749</v>
      </c>
      <c r="F222" s="586"/>
      <c r="G222" s="57"/>
      <c r="H222" s="588" t="str">
        <f>IF(HOME!$G$9&gt;0,HOME!$G$9,"")</f>
        <v/>
      </c>
      <c r="I222" s="588"/>
      <c r="J222" s="586" t="s">
        <v>728</v>
      </c>
      <c r="K222" s="586"/>
      <c r="L222" s="602" t="str">
        <f>IF('STUDENT DETAILS'!$AB$14&gt;0,'STUDENT DETAILS'!$AB$14,"")</f>
        <v/>
      </c>
      <c r="M222" s="602"/>
      <c r="N222" s="603"/>
      <c r="O222" s="590"/>
      <c r="P222" s="615"/>
      <c r="Q222" s="97" t="s">
        <v>13</v>
      </c>
      <c r="R222" s="588" t="str">
        <f>IF('STUDENT DETAILS'!$D$24&gt;0,'STUDENT DETAILS'!$D$24,"")</f>
        <v/>
      </c>
      <c r="S222" s="588"/>
      <c r="T222" s="586" t="s">
        <v>749</v>
      </c>
      <c r="U222" s="586"/>
      <c r="V222" s="57"/>
      <c r="W222" s="588" t="str">
        <f>IF(HOME!$G$9&gt;0,HOME!$G$9,"")</f>
        <v/>
      </c>
      <c r="X222" s="588"/>
      <c r="Y222" s="586" t="s">
        <v>728</v>
      </c>
      <c r="Z222" s="586"/>
      <c r="AA222" s="602" t="str">
        <f>IF('STUDENT DETAILS'!$AB$24&gt;0,'STUDENT DETAILS'!$AB$24,"")</f>
        <v/>
      </c>
      <c r="AB222" s="602"/>
      <c r="AC222" s="603"/>
      <c r="AD222" s="590"/>
      <c r="AE222" s="615"/>
      <c r="AF222" s="97" t="s">
        <v>13</v>
      </c>
      <c r="AG222" s="588" t="str">
        <f>IF('STUDENT DETAILS'!$D$34&gt;0,'STUDENT DETAILS'!$D$34,"")</f>
        <v/>
      </c>
      <c r="AH222" s="588"/>
      <c r="AI222" s="586" t="s">
        <v>749</v>
      </c>
      <c r="AJ222" s="586"/>
      <c r="AK222" s="57"/>
      <c r="AL222" s="588" t="str">
        <f>IF(HOME!$G$9&gt;0,HOME!$G$9,"")</f>
        <v/>
      </c>
      <c r="AM222" s="588"/>
      <c r="AN222" s="586" t="s">
        <v>728</v>
      </c>
      <c r="AO222" s="586"/>
      <c r="AP222" s="602" t="str">
        <f>IF('STUDENT DETAILS'!$AB$34&gt;0,'STUDENT DETAILS'!$AB$34,"")</f>
        <v/>
      </c>
      <c r="AQ222" s="602"/>
      <c r="AR222" s="603"/>
      <c r="AS222" s="590"/>
      <c r="AT222" s="677"/>
      <c r="AU222" s="43" t="s">
        <v>13</v>
      </c>
      <c r="AV222" s="588" t="str">
        <f>IF('STUDENT DETAILS'!$D$44&gt;0,'STUDENT DETAILS'!$D$44,"")</f>
        <v/>
      </c>
      <c r="AW222" s="588"/>
      <c r="AX222" s="586" t="s">
        <v>749</v>
      </c>
      <c r="AY222" s="586"/>
      <c r="AZ222" s="57"/>
      <c r="BA222" s="588" t="str">
        <f>IF(HOME!$G$9&gt;0,HOME!$G$9,"")</f>
        <v/>
      </c>
      <c r="BB222" s="588"/>
      <c r="BC222" s="586" t="s">
        <v>728</v>
      </c>
      <c r="BD222" s="586"/>
      <c r="BE222" s="602" t="str">
        <f>IF('STUDENT DETAILS'!$AB$44&gt;0,'STUDENT DETAILS'!$AB$44,"")</f>
        <v/>
      </c>
      <c r="BF222" s="602"/>
      <c r="BG222" s="603"/>
      <c r="BH222" s="679"/>
      <c r="BI222" s="622"/>
      <c r="BJ222" s="43" t="s">
        <v>13</v>
      </c>
      <c r="BK222" s="588" t="e">
        <f>IF('STUDENT DETAILS'!#REF!&gt;0,'STUDENT DETAILS'!#REF!,"")</f>
        <v>#REF!</v>
      </c>
      <c r="BL222" s="588"/>
      <c r="BM222" s="586" t="s">
        <v>749</v>
      </c>
      <c r="BN222" s="586"/>
      <c r="BO222" s="57"/>
      <c r="BP222" s="588" t="str">
        <f>IF(HOME!$G$9&gt;0,HOME!$G$9,"")</f>
        <v/>
      </c>
      <c r="BQ222" s="588"/>
      <c r="BR222" s="586" t="s">
        <v>728</v>
      </c>
      <c r="BS222" s="586"/>
      <c r="BT222" s="602" t="e">
        <f>IF('STUDENT DETAILS'!#REF!&gt;0,'STUDENT DETAILS'!#REF!,"")</f>
        <v>#REF!</v>
      </c>
      <c r="BU222" s="602"/>
      <c r="BV222" s="603"/>
      <c r="BW222" s="590"/>
    </row>
    <row r="223" spans="1:75" ht="17.399999999999999" x14ac:dyDescent="0.3">
      <c r="A223" s="677"/>
      <c r="B223" s="43" t="s">
        <v>752</v>
      </c>
      <c r="C223" s="588" t="str">
        <f>IF('STUDENT DETAILS'!$C$14&gt;0,'STUDENT DETAILS'!$C$14,"")</f>
        <v/>
      </c>
      <c r="D223" s="588"/>
      <c r="E223" s="586" t="s">
        <v>750</v>
      </c>
      <c r="F223" s="586"/>
      <c r="G223" s="58"/>
      <c r="H223" s="604" t="str">
        <f>IF('STUDENT DETAILS'!$E$14&gt;0,'STUDENT DETAILS'!$E$14,"")</f>
        <v/>
      </c>
      <c r="I223" s="604"/>
      <c r="J223" s="586" t="s">
        <v>14</v>
      </c>
      <c r="K223" s="586"/>
      <c r="L223" s="584" t="str">
        <f>IF('STUDENT DETAILS'!$F$14&gt;0,'STUDENT DETAILS'!$F$14,"")</f>
        <v/>
      </c>
      <c r="M223" s="584"/>
      <c r="N223" s="603"/>
      <c r="O223" s="590"/>
      <c r="P223" s="615"/>
      <c r="Q223" s="97" t="s">
        <v>752</v>
      </c>
      <c r="R223" s="588" t="str">
        <f>IF('STUDENT DETAILS'!$C$24&gt;0,'STUDENT DETAILS'!$C$24,"")</f>
        <v/>
      </c>
      <c r="S223" s="588"/>
      <c r="T223" s="586" t="s">
        <v>750</v>
      </c>
      <c r="U223" s="586"/>
      <c r="V223" s="58"/>
      <c r="W223" s="604" t="str">
        <f>IF('STUDENT DETAILS'!$E$24&gt;0,'STUDENT DETAILS'!$E$24,"")</f>
        <v/>
      </c>
      <c r="X223" s="604"/>
      <c r="Y223" s="586" t="s">
        <v>14</v>
      </c>
      <c r="Z223" s="586"/>
      <c r="AA223" s="584" t="str">
        <f>IF('STUDENT DETAILS'!$F$24&gt;0,'STUDENT DETAILS'!$F$24,"")</f>
        <v/>
      </c>
      <c r="AB223" s="584"/>
      <c r="AC223" s="603"/>
      <c r="AD223" s="590"/>
      <c r="AE223" s="615"/>
      <c r="AF223" s="97" t="s">
        <v>752</v>
      </c>
      <c r="AG223" s="588" t="str">
        <f>IF('STUDENT DETAILS'!$C$34&gt;0,'STUDENT DETAILS'!$C$34,"")</f>
        <v/>
      </c>
      <c r="AH223" s="588"/>
      <c r="AI223" s="586" t="s">
        <v>750</v>
      </c>
      <c r="AJ223" s="586"/>
      <c r="AK223" s="58"/>
      <c r="AL223" s="604" t="str">
        <f>IF('STUDENT DETAILS'!$E$34&gt;0,'STUDENT DETAILS'!$E$34,"")</f>
        <v/>
      </c>
      <c r="AM223" s="604"/>
      <c r="AN223" s="586" t="s">
        <v>14</v>
      </c>
      <c r="AO223" s="586"/>
      <c r="AP223" s="584" t="str">
        <f>IF('STUDENT DETAILS'!$F$34&gt;0,'STUDENT DETAILS'!$F$34,"")</f>
        <v/>
      </c>
      <c r="AQ223" s="584"/>
      <c r="AR223" s="603"/>
      <c r="AS223" s="590"/>
      <c r="AT223" s="677"/>
      <c r="AU223" s="43" t="s">
        <v>752</v>
      </c>
      <c r="AV223" s="588" t="str">
        <f>IF('STUDENT DETAILS'!$C$44&gt;0,'STUDENT DETAILS'!$C$44,"")</f>
        <v/>
      </c>
      <c r="AW223" s="588"/>
      <c r="AX223" s="586" t="s">
        <v>750</v>
      </c>
      <c r="AY223" s="586"/>
      <c r="AZ223" s="58"/>
      <c r="BA223" s="604" t="str">
        <f>IF('STUDENT DETAILS'!$E$44&gt;0,'STUDENT DETAILS'!$E$44,"")</f>
        <v/>
      </c>
      <c r="BB223" s="604"/>
      <c r="BC223" s="586" t="s">
        <v>14</v>
      </c>
      <c r="BD223" s="586"/>
      <c r="BE223" s="584" t="str">
        <f>IF('STUDENT DETAILS'!$F$44&gt;0,'STUDENT DETAILS'!$F$44,"")</f>
        <v/>
      </c>
      <c r="BF223" s="584"/>
      <c r="BG223" s="603"/>
      <c r="BH223" s="679"/>
      <c r="BI223" s="622"/>
      <c r="BJ223" s="43" t="s">
        <v>752</v>
      </c>
      <c r="BK223" s="588" t="e">
        <f>IF('STUDENT DETAILS'!#REF!&gt;0,'STUDENT DETAILS'!#REF!,"")</f>
        <v>#REF!</v>
      </c>
      <c r="BL223" s="588"/>
      <c r="BM223" s="586" t="s">
        <v>750</v>
      </c>
      <c r="BN223" s="586"/>
      <c r="BO223" s="58"/>
      <c r="BP223" s="604" t="e">
        <f>IF('STUDENT DETAILS'!#REF!&gt;0,'STUDENT DETAILS'!#REF!,"")</f>
        <v>#REF!</v>
      </c>
      <c r="BQ223" s="604"/>
      <c r="BR223" s="586" t="s">
        <v>14</v>
      </c>
      <c r="BS223" s="586"/>
      <c r="BT223" s="584" t="e">
        <f>IF('STUDENT DETAILS'!#REF!&gt;0,'STUDENT DETAILS'!#REF!,"")</f>
        <v>#REF!</v>
      </c>
      <c r="BU223" s="584"/>
      <c r="BV223" s="603"/>
      <c r="BW223" s="590"/>
    </row>
    <row r="224" spans="1:75" ht="17.399999999999999" x14ac:dyDescent="0.3">
      <c r="A224" s="677"/>
      <c r="B224" s="43" t="s">
        <v>753</v>
      </c>
      <c r="C224" s="585" t="str">
        <f>IF('STUDENT DETAILS'!$K$14&gt;0,'STUDENT DETAILS'!$K$14,"")</f>
        <v/>
      </c>
      <c r="D224" s="585"/>
      <c r="E224" s="586" t="s">
        <v>751</v>
      </c>
      <c r="F224" s="586"/>
      <c r="G224" s="58"/>
      <c r="H224" s="587" t="str">
        <f>IF('STUDENT DETAILS'!$M$14&gt;0,'STUDENT DETAILS'!$M$14,"")</f>
        <v/>
      </c>
      <c r="I224" s="587"/>
      <c r="J224" s="586" t="s">
        <v>704</v>
      </c>
      <c r="K224" s="586"/>
      <c r="L224" s="588" t="str">
        <f>IF('STUDENT DETAILS'!$J$14&gt;0,'STUDENT DETAILS'!$J$14,"")</f>
        <v/>
      </c>
      <c r="M224" s="588"/>
      <c r="N224" s="603"/>
      <c r="O224" s="590"/>
      <c r="P224" s="615"/>
      <c r="Q224" s="97" t="s">
        <v>753</v>
      </c>
      <c r="R224" s="585" t="str">
        <f>IF('STUDENT DETAILS'!$K$24&gt;0,'STUDENT DETAILS'!$K$24,"")</f>
        <v/>
      </c>
      <c r="S224" s="585"/>
      <c r="T224" s="586" t="s">
        <v>751</v>
      </c>
      <c r="U224" s="586"/>
      <c r="V224" s="58"/>
      <c r="W224" s="587" t="str">
        <f>IF('STUDENT DETAILS'!$M$24&gt;0,'STUDENT DETAILS'!$M$24,"")</f>
        <v/>
      </c>
      <c r="X224" s="587"/>
      <c r="Y224" s="586" t="s">
        <v>704</v>
      </c>
      <c r="Z224" s="586"/>
      <c r="AA224" s="588" t="str">
        <f>IF('STUDENT DETAILS'!$J$24&gt;0,'STUDENT DETAILS'!$J$24,"")</f>
        <v/>
      </c>
      <c r="AB224" s="588"/>
      <c r="AC224" s="603"/>
      <c r="AD224" s="590"/>
      <c r="AE224" s="615"/>
      <c r="AF224" s="97" t="s">
        <v>753</v>
      </c>
      <c r="AG224" s="585" t="str">
        <f>IF('STUDENT DETAILS'!$K$34&gt;0,'STUDENT DETAILS'!$K$34,"")</f>
        <v/>
      </c>
      <c r="AH224" s="585"/>
      <c r="AI224" s="586" t="s">
        <v>751</v>
      </c>
      <c r="AJ224" s="586"/>
      <c r="AK224" s="58"/>
      <c r="AL224" s="587" t="str">
        <f>IF('STUDENT DETAILS'!$M$34&gt;0,'STUDENT DETAILS'!$M$34,"")</f>
        <v/>
      </c>
      <c r="AM224" s="587"/>
      <c r="AN224" s="586" t="s">
        <v>704</v>
      </c>
      <c r="AO224" s="586"/>
      <c r="AP224" s="588" t="str">
        <f>IF('STUDENT DETAILS'!$J$34&gt;0,'STUDENT DETAILS'!$J$34,"")</f>
        <v/>
      </c>
      <c r="AQ224" s="588"/>
      <c r="AR224" s="603"/>
      <c r="AS224" s="590"/>
      <c r="AT224" s="677"/>
      <c r="AU224" s="43" t="s">
        <v>753</v>
      </c>
      <c r="AV224" s="585" t="str">
        <f>IF('STUDENT DETAILS'!$K$44&gt;0,'STUDENT DETAILS'!$K$44,"")</f>
        <v/>
      </c>
      <c r="AW224" s="585"/>
      <c r="AX224" s="586" t="s">
        <v>751</v>
      </c>
      <c r="AY224" s="586"/>
      <c r="AZ224" s="58"/>
      <c r="BA224" s="587" t="str">
        <f>IF('STUDENT DETAILS'!$M$44&gt;0,'STUDENT DETAILS'!$M$44,"")</f>
        <v/>
      </c>
      <c r="BB224" s="587"/>
      <c r="BC224" s="586" t="s">
        <v>704</v>
      </c>
      <c r="BD224" s="586"/>
      <c r="BE224" s="588" t="str">
        <f>IF('STUDENT DETAILS'!$J$44&gt;0,'STUDENT DETAILS'!$J$44,"")</f>
        <v/>
      </c>
      <c r="BF224" s="588"/>
      <c r="BG224" s="603"/>
      <c r="BH224" s="679"/>
      <c r="BI224" s="622"/>
      <c r="BJ224" s="43" t="s">
        <v>753</v>
      </c>
      <c r="BK224" s="585" t="e">
        <f>IF('STUDENT DETAILS'!#REF!&gt;0,'STUDENT DETAILS'!#REF!,"")</f>
        <v>#REF!</v>
      </c>
      <c r="BL224" s="585"/>
      <c r="BM224" s="586" t="s">
        <v>751</v>
      </c>
      <c r="BN224" s="586"/>
      <c r="BO224" s="58"/>
      <c r="BP224" s="587" t="e">
        <f>IF('STUDENT DETAILS'!#REF!&gt;0,'STUDENT DETAILS'!#REF!,"")</f>
        <v>#REF!</v>
      </c>
      <c r="BQ224" s="587"/>
      <c r="BR224" s="586" t="s">
        <v>704</v>
      </c>
      <c r="BS224" s="586"/>
      <c r="BT224" s="588" t="e">
        <f>IF('STUDENT DETAILS'!#REF!&gt;0,'STUDENT DETAILS'!#REF!,"")</f>
        <v>#REF!</v>
      </c>
      <c r="BU224" s="588"/>
      <c r="BV224" s="603"/>
      <c r="BW224" s="590"/>
    </row>
    <row r="225" spans="1:75" ht="16.2" thickBot="1" x14ac:dyDescent="0.35">
      <c r="A225" s="677"/>
      <c r="B225" s="635"/>
      <c r="C225" s="636"/>
      <c r="D225" s="636"/>
      <c r="E225" s="636"/>
      <c r="F225" s="636"/>
      <c r="G225" s="636"/>
      <c r="H225" s="636"/>
      <c r="I225" s="636"/>
      <c r="J225" s="636"/>
      <c r="K225" s="636"/>
      <c r="L225" s="636"/>
      <c r="M225" s="636"/>
      <c r="N225" s="637"/>
      <c r="O225" s="590"/>
      <c r="P225" s="615"/>
      <c r="Q225" s="635"/>
      <c r="R225" s="636"/>
      <c r="S225" s="636"/>
      <c r="T225" s="636"/>
      <c r="U225" s="636"/>
      <c r="V225" s="636"/>
      <c r="W225" s="636"/>
      <c r="X225" s="636"/>
      <c r="Y225" s="636"/>
      <c r="Z225" s="636"/>
      <c r="AA225" s="636"/>
      <c r="AB225" s="636"/>
      <c r="AC225" s="637"/>
      <c r="AD225" s="590"/>
      <c r="AE225" s="615"/>
      <c r="AF225" s="635"/>
      <c r="AG225" s="636"/>
      <c r="AH225" s="636"/>
      <c r="AI225" s="636"/>
      <c r="AJ225" s="636"/>
      <c r="AK225" s="636"/>
      <c r="AL225" s="636"/>
      <c r="AM225" s="636"/>
      <c r="AN225" s="636"/>
      <c r="AO225" s="636"/>
      <c r="AP225" s="636"/>
      <c r="AQ225" s="636"/>
      <c r="AR225" s="637"/>
      <c r="AS225" s="590"/>
      <c r="AT225" s="677"/>
      <c r="AU225" s="635"/>
      <c r="AV225" s="636"/>
      <c r="AW225" s="636"/>
      <c r="AX225" s="636"/>
      <c r="AY225" s="636"/>
      <c r="AZ225" s="636"/>
      <c r="BA225" s="636"/>
      <c r="BB225" s="636"/>
      <c r="BC225" s="636"/>
      <c r="BD225" s="636"/>
      <c r="BE225" s="636"/>
      <c r="BF225" s="636"/>
      <c r="BG225" s="637"/>
      <c r="BH225" s="679"/>
      <c r="BI225" s="622"/>
      <c r="BJ225" s="635"/>
      <c r="BK225" s="636"/>
      <c r="BL225" s="636"/>
      <c r="BM225" s="636"/>
      <c r="BN225" s="636"/>
      <c r="BO225" s="636"/>
      <c r="BP225" s="636"/>
      <c r="BQ225" s="636"/>
      <c r="BR225" s="636"/>
      <c r="BS225" s="636"/>
      <c r="BT225" s="636"/>
      <c r="BU225" s="636"/>
      <c r="BV225" s="637"/>
      <c r="BW225" s="590"/>
    </row>
    <row r="226" spans="1:75" ht="18.600000000000001" thickTop="1" thickBot="1" x14ac:dyDescent="0.35">
      <c r="A226" s="677"/>
      <c r="B226" s="41" t="s">
        <v>18</v>
      </c>
      <c r="C226" s="632" t="s">
        <v>20</v>
      </c>
      <c r="D226" s="633"/>
      <c r="E226" s="633"/>
      <c r="F226" s="633"/>
      <c r="G226" s="633"/>
      <c r="H226" s="634"/>
      <c r="I226" s="632" t="s">
        <v>21</v>
      </c>
      <c r="J226" s="633"/>
      <c r="K226" s="633"/>
      <c r="L226" s="633"/>
      <c r="M226" s="633"/>
      <c r="N226" s="634"/>
      <c r="O226" s="590"/>
      <c r="P226" s="615"/>
      <c r="Q226" s="41" t="s">
        <v>18</v>
      </c>
      <c r="R226" s="632" t="s">
        <v>20</v>
      </c>
      <c r="S226" s="633"/>
      <c r="T226" s="633"/>
      <c r="U226" s="633"/>
      <c r="V226" s="633"/>
      <c r="W226" s="634"/>
      <c r="X226" s="632" t="s">
        <v>21</v>
      </c>
      <c r="Y226" s="633"/>
      <c r="Z226" s="633"/>
      <c r="AA226" s="633"/>
      <c r="AB226" s="633"/>
      <c r="AC226" s="634"/>
      <c r="AD226" s="590"/>
      <c r="AE226" s="615"/>
      <c r="AF226" s="41" t="s">
        <v>18</v>
      </c>
      <c r="AG226" s="632" t="s">
        <v>20</v>
      </c>
      <c r="AH226" s="633"/>
      <c r="AI226" s="633"/>
      <c r="AJ226" s="633"/>
      <c r="AK226" s="633"/>
      <c r="AL226" s="634"/>
      <c r="AM226" s="632" t="s">
        <v>21</v>
      </c>
      <c r="AN226" s="633"/>
      <c r="AO226" s="633"/>
      <c r="AP226" s="633"/>
      <c r="AQ226" s="633"/>
      <c r="AR226" s="634"/>
      <c r="AS226" s="590"/>
      <c r="AT226" s="677"/>
      <c r="AU226" s="41" t="s">
        <v>18</v>
      </c>
      <c r="AV226" s="632" t="s">
        <v>20</v>
      </c>
      <c r="AW226" s="633"/>
      <c r="AX226" s="633"/>
      <c r="AY226" s="633"/>
      <c r="AZ226" s="633"/>
      <c r="BA226" s="634"/>
      <c r="BB226" s="632" t="s">
        <v>21</v>
      </c>
      <c r="BC226" s="633"/>
      <c r="BD226" s="633"/>
      <c r="BE226" s="633"/>
      <c r="BF226" s="633"/>
      <c r="BG226" s="634"/>
      <c r="BH226" s="679"/>
      <c r="BI226" s="622"/>
      <c r="BJ226" s="51" t="s">
        <v>18</v>
      </c>
      <c r="BK226" s="632" t="s">
        <v>20</v>
      </c>
      <c r="BL226" s="633"/>
      <c r="BM226" s="633"/>
      <c r="BN226" s="633"/>
      <c r="BO226" s="633"/>
      <c r="BP226" s="634"/>
      <c r="BQ226" s="632" t="s">
        <v>21</v>
      </c>
      <c r="BR226" s="633"/>
      <c r="BS226" s="633"/>
      <c r="BT226" s="633"/>
      <c r="BU226" s="633"/>
      <c r="BV226" s="634"/>
      <c r="BW226" s="590"/>
    </row>
    <row r="227" spans="1:75" ht="106.2" x14ac:dyDescent="0.25">
      <c r="A227" s="677"/>
      <c r="B227" s="40" t="s">
        <v>15</v>
      </c>
      <c r="C227" s="40" t="s">
        <v>16</v>
      </c>
      <c r="D227" s="40" t="s">
        <v>729</v>
      </c>
      <c r="E227" s="40" t="s">
        <v>730</v>
      </c>
      <c r="F227" s="40" t="s">
        <v>731</v>
      </c>
      <c r="G227" s="40" t="s">
        <v>732</v>
      </c>
      <c r="H227" s="40" t="s">
        <v>17</v>
      </c>
      <c r="I227" s="40" t="s">
        <v>733</v>
      </c>
      <c r="J227" s="40" t="s">
        <v>734</v>
      </c>
      <c r="K227" s="40" t="s">
        <v>730</v>
      </c>
      <c r="L227" s="40" t="s">
        <v>741</v>
      </c>
      <c r="M227" s="40" t="s">
        <v>732</v>
      </c>
      <c r="N227" s="40" t="s">
        <v>17</v>
      </c>
      <c r="O227" s="590"/>
      <c r="P227" s="615"/>
      <c r="Q227" s="40" t="s">
        <v>15</v>
      </c>
      <c r="R227" s="40" t="s">
        <v>16</v>
      </c>
      <c r="S227" s="40" t="s">
        <v>729</v>
      </c>
      <c r="T227" s="40" t="s">
        <v>730</v>
      </c>
      <c r="U227" s="40" t="s">
        <v>731</v>
      </c>
      <c r="V227" s="40" t="s">
        <v>732</v>
      </c>
      <c r="W227" s="40" t="s">
        <v>17</v>
      </c>
      <c r="X227" s="40" t="s">
        <v>733</v>
      </c>
      <c r="Y227" s="40" t="s">
        <v>734</v>
      </c>
      <c r="Z227" s="40" t="s">
        <v>730</v>
      </c>
      <c r="AA227" s="40" t="s">
        <v>741</v>
      </c>
      <c r="AB227" s="40" t="s">
        <v>732</v>
      </c>
      <c r="AC227" s="40" t="s">
        <v>17</v>
      </c>
      <c r="AD227" s="590"/>
      <c r="AE227" s="615"/>
      <c r="AF227" s="40" t="s">
        <v>15</v>
      </c>
      <c r="AG227" s="40" t="s">
        <v>16</v>
      </c>
      <c r="AH227" s="40" t="s">
        <v>729</v>
      </c>
      <c r="AI227" s="40" t="s">
        <v>730</v>
      </c>
      <c r="AJ227" s="40" t="s">
        <v>731</v>
      </c>
      <c r="AK227" s="40" t="s">
        <v>732</v>
      </c>
      <c r="AL227" s="40" t="s">
        <v>17</v>
      </c>
      <c r="AM227" s="40" t="s">
        <v>733</v>
      </c>
      <c r="AN227" s="40" t="s">
        <v>734</v>
      </c>
      <c r="AO227" s="40" t="s">
        <v>730</v>
      </c>
      <c r="AP227" s="40" t="s">
        <v>741</v>
      </c>
      <c r="AQ227" s="40" t="s">
        <v>732</v>
      </c>
      <c r="AR227" s="40" t="s">
        <v>17</v>
      </c>
      <c r="AS227" s="590"/>
      <c r="AT227" s="677"/>
      <c r="AU227" s="40" t="s">
        <v>15</v>
      </c>
      <c r="AV227" s="40" t="s">
        <v>16</v>
      </c>
      <c r="AW227" s="40" t="s">
        <v>729</v>
      </c>
      <c r="AX227" s="40" t="s">
        <v>730</v>
      </c>
      <c r="AY227" s="40" t="s">
        <v>731</v>
      </c>
      <c r="AZ227" s="40" t="s">
        <v>732</v>
      </c>
      <c r="BA227" s="40" t="s">
        <v>17</v>
      </c>
      <c r="BB227" s="40" t="s">
        <v>733</v>
      </c>
      <c r="BC227" s="40" t="s">
        <v>734</v>
      </c>
      <c r="BD227" s="40" t="s">
        <v>730</v>
      </c>
      <c r="BE227" s="40" t="s">
        <v>741</v>
      </c>
      <c r="BF227" s="40" t="s">
        <v>732</v>
      </c>
      <c r="BG227" s="54" t="s">
        <v>17</v>
      </c>
      <c r="BH227" s="679"/>
      <c r="BI227" s="622"/>
      <c r="BJ227" s="52" t="s">
        <v>15</v>
      </c>
      <c r="BK227" s="40" t="s">
        <v>16</v>
      </c>
      <c r="BL227" s="40" t="s">
        <v>729</v>
      </c>
      <c r="BM227" s="40" t="s">
        <v>730</v>
      </c>
      <c r="BN227" s="40" t="s">
        <v>731</v>
      </c>
      <c r="BO227" s="40" t="s">
        <v>732</v>
      </c>
      <c r="BP227" s="40" t="s">
        <v>17</v>
      </c>
      <c r="BQ227" s="40" t="s">
        <v>733</v>
      </c>
      <c r="BR227" s="40" t="s">
        <v>734</v>
      </c>
      <c r="BS227" s="40" t="s">
        <v>730</v>
      </c>
      <c r="BT227" s="40" t="s">
        <v>741</v>
      </c>
      <c r="BU227" s="40" t="s">
        <v>732</v>
      </c>
      <c r="BV227" s="40" t="s">
        <v>17</v>
      </c>
      <c r="BW227" s="590"/>
    </row>
    <row r="228" spans="1:75" ht="15.6" x14ac:dyDescent="0.3">
      <c r="A228" s="677"/>
      <c r="B228" s="59" t="str">
        <f>HOME!$B$15</f>
        <v>ENGLISH</v>
      </c>
      <c r="C228" s="60" t="str">
        <f>'Overall Result'!$D$11</f>
        <v/>
      </c>
      <c r="D228" s="60">
        <f>'Overall Result'!$P$11</f>
        <v>3.3333333333333335</v>
      </c>
      <c r="E228" s="60">
        <f>'Overall Result'!$V$11</f>
        <v>5</v>
      </c>
      <c r="F228" s="60">
        <f>'Overall Result'!$AB$11</f>
        <v>0</v>
      </c>
      <c r="G228" s="60">
        <f>'Overall Result'!$AH$11</f>
        <v>13.333333333333334</v>
      </c>
      <c r="H228" s="60" t="str">
        <f>'Overall Result'!$AP$11</f>
        <v>E</v>
      </c>
      <c r="I228" s="60" t="e">
        <f>#REF!</f>
        <v>#REF!</v>
      </c>
      <c r="J228" s="60" t="e">
        <f>#REF!</f>
        <v>#REF!</v>
      </c>
      <c r="K228" s="60" t="e">
        <f>#REF!</f>
        <v>#REF!</v>
      </c>
      <c r="L228" s="60" t="e">
        <f>#REF!</f>
        <v>#REF!</v>
      </c>
      <c r="M228" s="60" t="e">
        <f>#REF!</f>
        <v>#REF!</v>
      </c>
      <c r="N228" s="94" t="e">
        <f>#REF!</f>
        <v>#REF!</v>
      </c>
      <c r="O228" s="590"/>
      <c r="P228" s="615"/>
      <c r="Q228" s="59" t="str">
        <f>HOME!$B$15</f>
        <v>ENGLISH</v>
      </c>
      <c r="R228" s="94" t="str">
        <f>'Overall Result'!$D$21</f>
        <v/>
      </c>
      <c r="S228" s="94">
        <f>'Overall Result'!$P$21</f>
        <v>3.3333333333333335</v>
      </c>
      <c r="T228" s="94">
        <f>'Overall Result'!$V$21</f>
        <v>5</v>
      </c>
      <c r="U228" s="94">
        <f>'Overall Result'!$AB$21</f>
        <v>0</v>
      </c>
      <c r="V228" s="94">
        <f>'Overall Result'!$AH$4</f>
        <v>13.333333333333334</v>
      </c>
      <c r="W228" s="94" t="str">
        <f>'Overall Result'!$AP$21</f>
        <v>E</v>
      </c>
      <c r="X228" s="94" t="e">
        <f>#REF!</f>
        <v>#REF!</v>
      </c>
      <c r="Y228" s="94" t="e">
        <f>#REF!</f>
        <v>#REF!</v>
      </c>
      <c r="Z228" s="94" t="e">
        <f>#REF!</f>
        <v>#REF!</v>
      </c>
      <c r="AA228" s="94" t="e">
        <f>#REF!</f>
        <v>#REF!</v>
      </c>
      <c r="AB228" s="94" t="e">
        <f>#REF!</f>
        <v>#REF!</v>
      </c>
      <c r="AC228" s="94" t="e">
        <f>#REF!</f>
        <v>#REF!</v>
      </c>
      <c r="AD228" s="590"/>
      <c r="AE228" s="615"/>
      <c r="AF228" s="59" t="str">
        <f>HOME!$B$15</f>
        <v>ENGLISH</v>
      </c>
      <c r="AG228" s="94" t="str">
        <f>'Overall Result'!$D$31</f>
        <v/>
      </c>
      <c r="AH228" s="94">
        <f>'Overall Result'!$P$31</f>
        <v>3.3333333333333335</v>
      </c>
      <c r="AI228" s="94">
        <f>'Overall Result'!$V$31</f>
        <v>5</v>
      </c>
      <c r="AJ228" s="94">
        <f>'Overall Result'!$AB$31</f>
        <v>0</v>
      </c>
      <c r="AK228" s="94">
        <f>'Overall Result'!$AH$31</f>
        <v>13.333333333333334</v>
      </c>
      <c r="AL228" s="94" t="str">
        <f>'Overall Result'!$AP$31</f>
        <v>E</v>
      </c>
      <c r="AM228" s="94" t="e">
        <f>#REF!</f>
        <v>#REF!</v>
      </c>
      <c r="AN228" s="94" t="e">
        <f>#REF!</f>
        <v>#REF!</v>
      </c>
      <c r="AO228" s="94" t="e">
        <f>#REF!</f>
        <v>#REF!</v>
      </c>
      <c r="AP228" s="94" t="e">
        <f>#REF!</f>
        <v>#REF!</v>
      </c>
      <c r="AQ228" s="94" t="e">
        <f>#REF!</f>
        <v>#REF!</v>
      </c>
      <c r="AR228" s="94" t="e">
        <f>#REF!</f>
        <v>#REF!</v>
      </c>
      <c r="AS228" s="590"/>
      <c r="AT228" s="677"/>
      <c r="AU228" s="59" t="str">
        <f>HOME!$B$15</f>
        <v>ENGLISH</v>
      </c>
      <c r="AV228" s="60" t="str">
        <f>'Overall Result'!$D$41</f>
        <v/>
      </c>
      <c r="AW228" s="60">
        <f>'Overall Result'!$P$41</f>
        <v>3.3333333333333335</v>
      </c>
      <c r="AX228" s="60">
        <f>'Overall Result'!$V$41</f>
        <v>5</v>
      </c>
      <c r="AY228" s="60">
        <f>'Overall Result'!$AB$41</f>
        <v>0</v>
      </c>
      <c r="AZ228" s="60">
        <f>'Overall Result'!$AH$41</f>
        <v>13.333333333333334</v>
      </c>
      <c r="BA228" s="60" t="str">
        <f>'Overall Result'!$AP$41</f>
        <v>E</v>
      </c>
      <c r="BB228" s="60" t="e">
        <f>#REF!</f>
        <v>#REF!</v>
      </c>
      <c r="BC228" s="60" t="e">
        <f>#REF!</f>
        <v>#REF!</v>
      </c>
      <c r="BD228" s="60" t="e">
        <f>#REF!</f>
        <v>#REF!</v>
      </c>
      <c r="BE228" s="60" t="e">
        <f>#REF!</f>
        <v>#REF!</v>
      </c>
      <c r="BF228" s="60" t="e">
        <f>#REF!</f>
        <v>#REF!</v>
      </c>
      <c r="BG228" s="95" t="e">
        <f>#REF!</f>
        <v>#REF!</v>
      </c>
      <c r="BH228" s="679"/>
      <c r="BI228" s="622"/>
      <c r="BJ228" s="62" t="str">
        <f>HOME!$B$15</f>
        <v>ENGLISH</v>
      </c>
      <c r="BK228" s="60" t="e">
        <f>'Overall Result'!#REF!</f>
        <v>#REF!</v>
      </c>
      <c r="BL228" s="60" t="e">
        <f>'Overall Result'!#REF!</f>
        <v>#REF!</v>
      </c>
      <c r="BM228" s="60" t="e">
        <f>'Overall Result'!#REF!</f>
        <v>#REF!</v>
      </c>
      <c r="BN228" s="60" t="e">
        <f>'Overall Result'!#REF!</f>
        <v>#REF!</v>
      </c>
      <c r="BO228" s="60" t="e">
        <f>'Overall Result'!#REF!</f>
        <v>#REF!</v>
      </c>
      <c r="BP228" s="60" t="e">
        <f>'Overall Result'!#REF!</f>
        <v>#REF!</v>
      </c>
      <c r="BQ228" s="60" t="e">
        <f>#REF!</f>
        <v>#REF!</v>
      </c>
      <c r="BR228" s="60" t="e">
        <f>#REF!</f>
        <v>#REF!</v>
      </c>
      <c r="BS228" s="60" t="e">
        <f>#REF!</f>
        <v>#REF!</v>
      </c>
      <c r="BT228" s="60" t="e">
        <f>#REF!</f>
        <v>#REF!</v>
      </c>
      <c r="BU228" s="60" t="e">
        <f>#REF!</f>
        <v>#REF!</v>
      </c>
      <c r="BV228" s="94" t="e">
        <f>#REF!</f>
        <v>#REF!</v>
      </c>
      <c r="BW228" s="590"/>
    </row>
    <row r="229" spans="1:75" ht="15.6" x14ac:dyDescent="0.3">
      <c r="A229" s="677"/>
      <c r="B229" s="59" t="str">
        <f>HOME!$B$16</f>
        <v>HINDI</v>
      </c>
      <c r="C229" s="60" t="str">
        <f>'Overall Result'!$E$11</f>
        <v/>
      </c>
      <c r="D229" s="60">
        <f>'Overall Result'!$Q$11</f>
        <v>3.3333333333333335</v>
      </c>
      <c r="E229" s="60">
        <f>'Overall Result'!$W$11</f>
        <v>5</v>
      </c>
      <c r="F229" s="60">
        <f>'Overall Result'!$AC$11</f>
        <v>0</v>
      </c>
      <c r="G229" s="60">
        <f>'Overall Result'!$AI$11</f>
        <v>13.333333333333334</v>
      </c>
      <c r="H229" s="60" t="str">
        <f>'Overall Result'!$AQ$11</f>
        <v>E</v>
      </c>
      <c r="I229" s="60" t="e">
        <f>#REF!</f>
        <v>#REF!</v>
      </c>
      <c r="J229" s="60" t="e">
        <f>#REF!</f>
        <v>#REF!</v>
      </c>
      <c r="K229" s="60" t="e">
        <f>#REF!</f>
        <v>#REF!</v>
      </c>
      <c r="L229" s="60" t="e">
        <f>#REF!</f>
        <v>#REF!</v>
      </c>
      <c r="M229" s="60" t="e">
        <f>#REF!</f>
        <v>#REF!</v>
      </c>
      <c r="N229" s="94" t="e">
        <f>#REF!</f>
        <v>#REF!</v>
      </c>
      <c r="O229" s="590"/>
      <c r="P229" s="615"/>
      <c r="Q229" s="59" t="str">
        <f>HOME!$B$16</f>
        <v>HINDI</v>
      </c>
      <c r="R229" s="94" t="str">
        <f>'Overall Result'!$E$21</f>
        <v/>
      </c>
      <c r="S229" s="94">
        <f>'Overall Result'!$Q$21</f>
        <v>3.3333333333333335</v>
      </c>
      <c r="T229" s="94">
        <f>'Overall Result'!$W$21</f>
        <v>5</v>
      </c>
      <c r="U229" s="94">
        <f>'Overall Result'!$AC$21</f>
        <v>0</v>
      </c>
      <c r="V229" s="94">
        <f>'Overall Result'!$AI$4</f>
        <v>13.333333333333334</v>
      </c>
      <c r="W229" s="94" t="str">
        <f>'Overall Result'!$AQ$21</f>
        <v>E</v>
      </c>
      <c r="X229" s="94" t="e">
        <f>#REF!</f>
        <v>#REF!</v>
      </c>
      <c r="Y229" s="94" t="e">
        <f>#REF!</f>
        <v>#REF!</v>
      </c>
      <c r="Z229" s="94" t="e">
        <f>#REF!</f>
        <v>#REF!</v>
      </c>
      <c r="AA229" s="94" t="e">
        <f>#REF!</f>
        <v>#REF!</v>
      </c>
      <c r="AB229" s="94" t="e">
        <f>#REF!</f>
        <v>#REF!</v>
      </c>
      <c r="AC229" s="94" t="e">
        <f>#REF!</f>
        <v>#REF!</v>
      </c>
      <c r="AD229" s="590"/>
      <c r="AE229" s="615"/>
      <c r="AF229" s="59" t="str">
        <f>HOME!$B$16</f>
        <v>HINDI</v>
      </c>
      <c r="AG229" s="94" t="str">
        <f>'Overall Result'!$E$31</f>
        <v/>
      </c>
      <c r="AH229" s="94">
        <f>'Overall Result'!$Q$31</f>
        <v>3.3333333333333335</v>
      </c>
      <c r="AI229" s="94">
        <f>'Overall Result'!$W$31</f>
        <v>5</v>
      </c>
      <c r="AJ229" s="94">
        <f>'Overall Result'!$AC$31</f>
        <v>0</v>
      </c>
      <c r="AK229" s="94">
        <f>'Overall Result'!$AI$31</f>
        <v>13.333333333333334</v>
      </c>
      <c r="AL229" s="94" t="str">
        <f>'Overall Result'!$AQ$31</f>
        <v>E</v>
      </c>
      <c r="AM229" s="94" t="e">
        <f>#REF!</f>
        <v>#REF!</v>
      </c>
      <c r="AN229" s="94" t="e">
        <f>#REF!</f>
        <v>#REF!</v>
      </c>
      <c r="AO229" s="94" t="e">
        <f>#REF!</f>
        <v>#REF!</v>
      </c>
      <c r="AP229" s="94" t="e">
        <f>#REF!</f>
        <v>#REF!</v>
      </c>
      <c r="AQ229" s="94" t="e">
        <f>#REF!</f>
        <v>#REF!</v>
      </c>
      <c r="AR229" s="94" t="e">
        <f>#REF!</f>
        <v>#REF!</v>
      </c>
      <c r="AS229" s="590"/>
      <c r="AT229" s="677"/>
      <c r="AU229" s="59" t="str">
        <f>HOME!$B$16</f>
        <v>HINDI</v>
      </c>
      <c r="AV229" s="93" t="str">
        <f>'Overall Result'!$E$41</f>
        <v/>
      </c>
      <c r="AW229" s="60">
        <f>'Overall Result'!$Q$41</f>
        <v>3.3333333333333335</v>
      </c>
      <c r="AX229" s="60">
        <f>'Overall Result'!$W$41</f>
        <v>5</v>
      </c>
      <c r="AY229" s="60">
        <f>'Overall Result'!$AC$41</f>
        <v>0</v>
      </c>
      <c r="AZ229" s="60">
        <f>'Overall Result'!$AI$41</f>
        <v>13.333333333333334</v>
      </c>
      <c r="BA229" s="60" t="str">
        <f>'Overall Result'!$AQ$41</f>
        <v>E</v>
      </c>
      <c r="BB229" s="60" t="e">
        <f>#REF!</f>
        <v>#REF!</v>
      </c>
      <c r="BC229" s="60" t="e">
        <f>#REF!</f>
        <v>#REF!</v>
      </c>
      <c r="BD229" s="60" t="e">
        <f>#REF!</f>
        <v>#REF!</v>
      </c>
      <c r="BE229" s="60" t="e">
        <f>#REF!</f>
        <v>#REF!</v>
      </c>
      <c r="BF229" s="60" t="e">
        <f>#REF!</f>
        <v>#REF!</v>
      </c>
      <c r="BG229" s="95" t="e">
        <f>#REF!</f>
        <v>#REF!</v>
      </c>
      <c r="BH229" s="679"/>
      <c r="BI229" s="622"/>
      <c r="BJ229" s="62" t="str">
        <f>HOME!$B$16</f>
        <v>HINDI</v>
      </c>
      <c r="BK229" s="93" t="e">
        <f>'Overall Result'!#REF!</f>
        <v>#REF!</v>
      </c>
      <c r="BL229" s="60" t="e">
        <f>'Overall Result'!#REF!</f>
        <v>#REF!</v>
      </c>
      <c r="BM229" s="60" t="e">
        <f>'Overall Result'!#REF!</f>
        <v>#REF!</v>
      </c>
      <c r="BN229" s="60" t="e">
        <f>'Overall Result'!#REF!</f>
        <v>#REF!</v>
      </c>
      <c r="BO229" s="60" t="e">
        <f>'Overall Result'!#REF!</f>
        <v>#REF!</v>
      </c>
      <c r="BP229" s="60" t="e">
        <f>'Overall Result'!#REF!</f>
        <v>#REF!</v>
      </c>
      <c r="BQ229" s="60" t="e">
        <f>#REF!</f>
        <v>#REF!</v>
      </c>
      <c r="BR229" s="60" t="e">
        <f>#REF!</f>
        <v>#REF!</v>
      </c>
      <c r="BS229" s="60" t="e">
        <f>#REF!</f>
        <v>#REF!</v>
      </c>
      <c r="BT229" s="60" t="e">
        <f>#REF!</f>
        <v>#REF!</v>
      </c>
      <c r="BU229" s="60" t="e">
        <f>#REF!</f>
        <v>#REF!</v>
      </c>
      <c r="BV229" s="94" t="e">
        <f>#REF!</f>
        <v>#REF!</v>
      </c>
      <c r="BW229" s="590"/>
    </row>
    <row r="230" spans="1:75" ht="15.6" x14ac:dyDescent="0.3">
      <c r="A230" s="677"/>
      <c r="B230" s="59" t="e">
        <f>HOME!#REF!</f>
        <v>#REF!</v>
      </c>
      <c r="C230" s="60" t="str">
        <f>'Overall Result'!$F$11</f>
        <v/>
      </c>
      <c r="D230" s="60">
        <f>'Overall Result'!$R$11</f>
        <v>3.3333333333333335</v>
      </c>
      <c r="E230" s="60">
        <f>'Overall Result'!$X$11</f>
        <v>5</v>
      </c>
      <c r="F230" s="60" t="e">
        <f>'Overall Result'!$AD$11</f>
        <v>#REF!</v>
      </c>
      <c r="G230" s="60" t="e">
        <f>'Overall Result'!$AJ$11</f>
        <v>#REF!</v>
      </c>
      <c r="H230" s="60" t="e">
        <f>'Overall Result'!$AR$11</f>
        <v>#REF!</v>
      </c>
      <c r="I230" s="60" t="e">
        <f>#REF!</f>
        <v>#REF!</v>
      </c>
      <c r="J230" s="60" t="e">
        <f>#REF!</f>
        <v>#REF!</v>
      </c>
      <c r="K230" s="60" t="e">
        <f>#REF!</f>
        <v>#REF!</v>
      </c>
      <c r="L230" s="60" t="e">
        <f>#REF!</f>
        <v>#REF!</v>
      </c>
      <c r="M230" s="60" t="e">
        <f>#REF!</f>
        <v>#REF!</v>
      </c>
      <c r="N230" s="94" t="e">
        <f>#REF!</f>
        <v>#REF!</v>
      </c>
      <c r="O230" s="590"/>
      <c r="P230" s="615"/>
      <c r="Q230" s="59" t="e">
        <f>HOME!#REF!</f>
        <v>#REF!</v>
      </c>
      <c r="R230" s="94" t="str">
        <f>'Overall Result'!$F$21</f>
        <v/>
      </c>
      <c r="S230" s="94">
        <f>'Overall Result'!$R$21</f>
        <v>3.3333333333333335</v>
      </c>
      <c r="T230" s="94">
        <f>'Overall Result'!$X$21</f>
        <v>5</v>
      </c>
      <c r="U230" s="94" t="e">
        <f>'Overall Result'!$AD$21</f>
        <v>#REF!</v>
      </c>
      <c r="V230" s="94" t="e">
        <f>'Overall Result'!$AJ$4</f>
        <v>#REF!</v>
      </c>
      <c r="W230" s="94" t="e">
        <f>'Overall Result'!$AR$21</f>
        <v>#REF!</v>
      </c>
      <c r="X230" s="94" t="e">
        <f>#REF!</f>
        <v>#REF!</v>
      </c>
      <c r="Y230" s="94" t="e">
        <f>#REF!</f>
        <v>#REF!</v>
      </c>
      <c r="Z230" s="94" t="e">
        <f>#REF!</f>
        <v>#REF!</v>
      </c>
      <c r="AA230" s="94" t="e">
        <f>#REF!</f>
        <v>#REF!</v>
      </c>
      <c r="AB230" s="94" t="e">
        <f>#REF!</f>
        <v>#REF!</v>
      </c>
      <c r="AC230" s="94" t="e">
        <f>#REF!</f>
        <v>#REF!</v>
      </c>
      <c r="AD230" s="590"/>
      <c r="AE230" s="615"/>
      <c r="AF230" s="59" t="e">
        <f>HOME!#REF!</f>
        <v>#REF!</v>
      </c>
      <c r="AG230" s="94" t="str">
        <f>'Overall Result'!$F$31</f>
        <v/>
      </c>
      <c r="AH230" s="94">
        <f>'Overall Result'!$R$31</f>
        <v>3.3333333333333335</v>
      </c>
      <c r="AI230" s="94">
        <f>'Overall Result'!$X$31</f>
        <v>5</v>
      </c>
      <c r="AJ230" s="94" t="e">
        <f>'Overall Result'!$AD$31</f>
        <v>#REF!</v>
      </c>
      <c r="AK230" s="94" t="e">
        <f>'Overall Result'!$AJ$31</f>
        <v>#REF!</v>
      </c>
      <c r="AL230" s="94" t="e">
        <f>'Overall Result'!$AR$31</f>
        <v>#REF!</v>
      </c>
      <c r="AM230" s="94" t="e">
        <f>#REF!</f>
        <v>#REF!</v>
      </c>
      <c r="AN230" s="94" t="e">
        <f>#REF!</f>
        <v>#REF!</v>
      </c>
      <c r="AO230" s="94" t="e">
        <f>#REF!</f>
        <v>#REF!</v>
      </c>
      <c r="AP230" s="94" t="e">
        <f>#REF!</f>
        <v>#REF!</v>
      </c>
      <c r="AQ230" s="94" t="e">
        <f>#REF!</f>
        <v>#REF!</v>
      </c>
      <c r="AR230" s="94" t="e">
        <f>#REF!</f>
        <v>#REF!</v>
      </c>
      <c r="AS230" s="590"/>
      <c r="AT230" s="677"/>
      <c r="AU230" s="59" t="e">
        <f>HOME!#REF!</f>
        <v>#REF!</v>
      </c>
      <c r="AV230" s="60" t="str">
        <f>'Overall Result'!$F$41</f>
        <v/>
      </c>
      <c r="AW230" s="60">
        <f>'Overall Result'!$R$41</f>
        <v>3.3333333333333335</v>
      </c>
      <c r="AX230" s="60">
        <f>'Overall Result'!$X$41</f>
        <v>5</v>
      </c>
      <c r="AY230" s="60" t="e">
        <f>'Overall Result'!$AD$41</f>
        <v>#REF!</v>
      </c>
      <c r="AZ230" s="60" t="e">
        <f>'Overall Result'!$AJ$41</f>
        <v>#REF!</v>
      </c>
      <c r="BA230" s="60" t="e">
        <f>'Overall Result'!$AR$41</f>
        <v>#REF!</v>
      </c>
      <c r="BB230" s="60" t="e">
        <f>#REF!</f>
        <v>#REF!</v>
      </c>
      <c r="BC230" s="60" t="e">
        <f>#REF!</f>
        <v>#REF!</v>
      </c>
      <c r="BD230" s="60" t="e">
        <f>#REF!</f>
        <v>#REF!</v>
      </c>
      <c r="BE230" s="60" t="e">
        <f>#REF!</f>
        <v>#REF!</v>
      </c>
      <c r="BF230" s="60" t="e">
        <f>#REF!</f>
        <v>#REF!</v>
      </c>
      <c r="BG230" s="95" t="e">
        <f>#REF!</f>
        <v>#REF!</v>
      </c>
      <c r="BH230" s="679"/>
      <c r="BI230" s="622"/>
      <c r="BJ230" s="62" t="e">
        <f>HOME!#REF!</f>
        <v>#REF!</v>
      </c>
      <c r="BK230" s="60" t="e">
        <f>'Overall Result'!#REF!</f>
        <v>#REF!</v>
      </c>
      <c r="BL230" s="60" t="e">
        <f>'Overall Result'!#REF!</f>
        <v>#REF!</v>
      </c>
      <c r="BM230" s="60" t="e">
        <f>'Overall Result'!#REF!</f>
        <v>#REF!</v>
      </c>
      <c r="BN230" s="60" t="e">
        <f>'Overall Result'!#REF!</f>
        <v>#REF!</v>
      </c>
      <c r="BO230" s="60" t="e">
        <f>'Overall Result'!#REF!</f>
        <v>#REF!</v>
      </c>
      <c r="BP230" s="60" t="e">
        <f>'Overall Result'!#REF!</f>
        <v>#REF!</v>
      </c>
      <c r="BQ230" s="60" t="e">
        <f>#REF!</f>
        <v>#REF!</v>
      </c>
      <c r="BR230" s="60" t="e">
        <f>#REF!</f>
        <v>#REF!</v>
      </c>
      <c r="BS230" s="60" t="e">
        <f>#REF!</f>
        <v>#REF!</v>
      </c>
      <c r="BT230" s="60" t="e">
        <f>#REF!</f>
        <v>#REF!</v>
      </c>
      <c r="BU230" s="60" t="e">
        <f>#REF!</f>
        <v>#REF!</v>
      </c>
      <c r="BV230" s="94" t="e">
        <f>#REF!</f>
        <v>#REF!</v>
      </c>
      <c r="BW230" s="590"/>
    </row>
    <row r="231" spans="1:75" ht="15.6" x14ac:dyDescent="0.3">
      <c r="A231" s="677"/>
      <c r="B231" s="59" t="str">
        <f>HOME!$B$17</f>
        <v>MATHS</v>
      </c>
      <c r="C231" s="60" t="str">
        <f>'Overall Result'!$G$11</f>
        <v/>
      </c>
      <c r="D231" s="60">
        <f>'Overall Result'!$S$11</f>
        <v>3.3333333333333335</v>
      </c>
      <c r="E231" s="60">
        <f>'Overall Result'!$Y$11</f>
        <v>5</v>
      </c>
      <c r="F231" s="60">
        <f>'Overall Result'!$AE$11</f>
        <v>0</v>
      </c>
      <c r="G231" s="60">
        <f>'Overall Result'!$AK$11</f>
        <v>13.333333333333334</v>
      </c>
      <c r="H231" s="60" t="str">
        <f>'Overall Result'!$AS$11</f>
        <v>E</v>
      </c>
      <c r="I231" s="60" t="e">
        <f>#REF!</f>
        <v>#REF!</v>
      </c>
      <c r="J231" s="60" t="e">
        <f>#REF!</f>
        <v>#REF!</v>
      </c>
      <c r="K231" s="60" t="e">
        <f>#REF!</f>
        <v>#REF!</v>
      </c>
      <c r="L231" s="60" t="e">
        <f>#REF!</f>
        <v>#REF!</v>
      </c>
      <c r="M231" s="60" t="e">
        <f>#REF!</f>
        <v>#REF!</v>
      </c>
      <c r="N231" s="94" t="e">
        <f>#REF!</f>
        <v>#REF!</v>
      </c>
      <c r="O231" s="590"/>
      <c r="P231" s="615"/>
      <c r="Q231" s="59" t="str">
        <f>HOME!$B$17</f>
        <v>MATHS</v>
      </c>
      <c r="R231" s="94" t="str">
        <f>'Overall Result'!$G$21</f>
        <v/>
      </c>
      <c r="S231" s="94">
        <f>'Overall Result'!$S$21</f>
        <v>3.3333333333333335</v>
      </c>
      <c r="T231" s="94">
        <f>'Overall Result'!$Y$21</f>
        <v>5</v>
      </c>
      <c r="U231" s="94">
        <f>'Overall Result'!$AE$21</f>
        <v>0</v>
      </c>
      <c r="V231" s="94">
        <f>'Overall Result'!$AK$4</f>
        <v>13.333333333333334</v>
      </c>
      <c r="W231" s="94" t="str">
        <f>'Overall Result'!$AS$21</f>
        <v>E</v>
      </c>
      <c r="X231" s="94" t="e">
        <f>#REF!</f>
        <v>#REF!</v>
      </c>
      <c r="Y231" s="94" t="e">
        <f>#REF!</f>
        <v>#REF!</v>
      </c>
      <c r="Z231" s="94" t="e">
        <f>#REF!</f>
        <v>#REF!</v>
      </c>
      <c r="AA231" s="94" t="e">
        <f>#REF!</f>
        <v>#REF!</v>
      </c>
      <c r="AB231" s="94" t="e">
        <f>#REF!</f>
        <v>#REF!</v>
      </c>
      <c r="AC231" s="94" t="e">
        <f>#REF!</f>
        <v>#REF!</v>
      </c>
      <c r="AD231" s="590"/>
      <c r="AE231" s="615"/>
      <c r="AF231" s="59" t="str">
        <f>HOME!$B$17</f>
        <v>MATHS</v>
      </c>
      <c r="AG231" s="94" t="str">
        <f>'Overall Result'!$G$31</f>
        <v/>
      </c>
      <c r="AH231" s="94">
        <f>'Overall Result'!$S$31</f>
        <v>3.3333333333333335</v>
      </c>
      <c r="AI231" s="94">
        <f>'Overall Result'!$Y$31</f>
        <v>5</v>
      </c>
      <c r="AJ231" s="94">
        <f>'Overall Result'!$AE$31</f>
        <v>0</v>
      </c>
      <c r="AK231" s="94">
        <f>'Overall Result'!$AK$31</f>
        <v>13.333333333333334</v>
      </c>
      <c r="AL231" s="94" t="str">
        <f>'Overall Result'!$AS$31</f>
        <v>E</v>
      </c>
      <c r="AM231" s="94" t="e">
        <f>#REF!</f>
        <v>#REF!</v>
      </c>
      <c r="AN231" s="94" t="e">
        <f>#REF!</f>
        <v>#REF!</v>
      </c>
      <c r="AO231" s="94" t="e">
        <f>#REF!</f>
        <v>#REF!</v>
      </c>
      <c r="AP231" s="94" t="e">
        <f>#REF!</f>
        <v>#REF!</v>
      </c>
      <c r="AQ231" s="94" t="e">
        <f>#REF!</f>
        <v>#REF!</v>
      </c>
      <c r="AR231" s="94" t="e">
        <f>#REF!</f>
        <v>#REF!</v>
      </c>
      <c r="AS231" s="590"/>
      <c r="AT231" s="677"/>
      <c r="AU231" s="59" t="str">
        <f>HOME!$B$17</f>
        <v>MATHS</v>
      </c>
      <c r="AV231" s="60" t="str">
        <f>'Overall Result'!$G$41</f>
        <v/>
      </c>
      <c r="AW231" s="60">
        <f>'Overall Result'!$S$41</f>
        <v>3.3333333333333335</v>
      </c>
      <c r="AX231" s="60">
        <f>'Overall Result'!$Y$41</f>
        <v>5</v>
      </c>
      <c r="AY231" s="60">
        <f>'Overall Result'!$AE$41</f>
        <v>0</v>
      </c>
      <c r="AZ231" s="60">
        <f>'Overall Result'!$AK$41</f>
        <v>13.333333333333334</v>
      </c>
      <c r="BA231" s="60" t="str">
        <f>'Overall Result'!$AS$41</f>
        <v>E</v>
      </c>
      <c r="BB231" s="60" t="e">
        <f>#REF!</f>
        <v>#REF!</v>
      </c>
      <c r="BC231" s="60" t="e">
        <f>#REF!</f>
        <v>#REF!</v>
      </c>
      <c r="BD231" s="60" t="e">
        <f>#REF!</f>
        <v>#REF!</v>
      </c>
      <c r="BE231" s="60" t="e">
        <f>#REF!</f>
        <v>#REF!</v>
      </c>
      <c r="BF231" s="60" t="e">
        <f>#REF!</f>
        <v>#REF!</v>
      </c>
      <c r="BG231" s="95" t="e">
        <f>#REF!</f>
        <v>#REF!</v>
      </c>
      <c r="BH231" s="679"/>
      <c r="BI231" s="622"/>
      <c r="BJ231" s="62" t="str">
        <f>HOME!$B$17</f>
        <v>MATHS</v>
      </c>
      <c r="BK231" s="60" t="e">
        <f>'Overall Result'!#REF!</f>
        <v>#REF!</v>
      </c>
      <c r="BL231" s="60" t="e">
        <f>'Overall Result'!#REF!</f>
        <v>#REF!</v>
      </c>
      <c r="BM231" s="60" t="e">
        <f>'Overall Result'!#REF!</f>
        <v>#REF!</v>
      </c>
      <c r="BN231" s="60" t="e">
        <f>'Overall Result'!#REF!</f>
        <v>#REF!</v>
      </c>
      <c r="BO231" s="60" t="e">
        <f>'Overall Result'!#REF!</f>
        <v>#REF!</v>
      </c>
      <c r="BP231" s="60" t="e">
        <f>'Overall Result'!#REF!</f>
        <v>#REF!</v>
      </c>
      <c r="BQ231" s="60" t="e">
        <f>#REF!</f>
        <v>#REF!</v>
      </c>
      <c r="BR231" s="60" t="e">
        <f>#REF!</f>
        <v>#REF!</v>
      </c>
      <c r="BS231" s="60" t="e">
        <f>#REF!</f>
        <v>#REF!</v>
      </c>
      <c r="BT231" s="60" t="e">
        <f>#REF!</f>
        <v>#REF!</v>
      </c>
      <c r="BU231" s="60" t="e">
        <f>#REF!</f>
        <v>#REF!</v>
      </c>
      <c r="BV231" s="94" t="e">
        <f>#REF!</f>
        <v>#REF!</v>
      </c>
      <c r="BW231" s="590"/>
    </row>
    <row r="232" spans="1:75" ht="15.6" x14ac:dyDescent="0.3">
      <c r="A232" s="677"/>
      <c r="B232" s="59" t="str">
        <f>HOME!$B$18</f>
        <v>SCIENCE</v>
      </c>
      <c r="C232" s="60" t="str">
        <f>'Overall Result'!$H$11</f>
        <v/>
      </c>
      <c r="D232" s="60">
        <f>'Overall Result'!$T$11</f>
        <v>3.3333333333333335</v>
      </c>
      <c r="E232" s="60">
        <f>'Overall Result'!$Z$11</f>
        <v>5</v>
      </c>
      <c r="F232" s="60">
        <f>'Overall Result'!$AF$11</f>
        <v>0</v>
      </c>
      <c r="G232" s="60">
        <f>'Overall Result'!$AL$11</f>
        <v>13.333333333333334</v>
      </c>
      <c r="H232" s="60" t="str">
        <f>'Overall Result'!$AT$11</f>
        <v>E</v>
      </c>
      <c r="I232" s="60" t="e">
        <f>#REF!</f>
        <v>#REF!</v>
      </c>
      <c r="J232" s="60" t="e">
        <f>#REF!</f>
        <v>#REF!</v>
      </c>
      <c r="K232" s="60" t="e">
        <f>#REF!</f>
        <v>#REF!</v>
      </c>
      <c r="L232" s="60" t="e">
        <f>#REF!</f>
        <v>#REF!</v>
      </c>
      <c r="M232" s="60" t="e">
        <f>#REF!</f>
        <v>#REF!</v>
      </c>
      <c r="N232" s="94" t="e">
        <f>#REF!</f>
        <v>#REF!</v>
      </c>
      <c r="O232" s="590"/>
      <c r="P232" s="615"/>
      <c r="Q232" s="59" t="str">
        <f>HOME!$B$18</f>
        <v>SCIENCE</v>
      </c>
      <c r="R232" s="94" t="str">
        <f>'Overall Result'!$H$21</f>
        <v/>
      </c>
      <c r="S232" s="94">
        <f>'Overall Result'!$T$21</f>
        <v>3.3333333333333335</v>
      </c>
      <c r="T232" s="94">
        <f>'Overall Result'!$Z$21</f>
        <v>5</v>
      </c>
      <c r="U232" s="94">
        <f>'Overall Result'!$AF$21</f>
        <v>0</v>
      </c>
      <c r="V232" s="94">
        <f>'Overall Result'!$AL$4</f>
        <v>13.333333333333334</v>
      </c>
      <c r="W232" s="94" t="str">
        <f>'Overall Result'!$AT$21</f>
        <v>E</v>
      </c>
      <c r="X232" s="94" t="e">
        <f>#REF!</f>
        <v>#REF!</v>
      </c>
      <c r="Y232" s="94" t="e">
        <f>#REF!</f>
        <v>#REF!</v>
      </c>
      <c r="Z232" s="94" t="e">
        <f>#REF!</f>
        <v>#REF!</v>
      </c>
      <c r="AA232" s="94" t="e">
        <f>#REF!</f>
        <v>#REF!</v>
      </c>
      <c r="AB232" s="94" t="e">
        <f>#REF!</f>
        <v>#REF!</v>
      </c>
      <c r="AC232" s="94" t="e">
        <f>#REF!</f>
        <v>#REF!</v>
      </c>
      <c r="AD232" s="590"/>
      <c r="AE232" s="615"/>
      <c r="AF232" s="59" t="str">
        <f>HOME!$B$18</f>
        <v>SCIENCE</v>
      </c>
      <c r="AG232" s="94" t="str">
        <f>'Overall Result'!$H$31</f>
        <v/>
      </c>
      <c r="AH232" s="94">
        <f>'Overall Result'!$T$31</f>
        <v>3.3333333333333335</v>
      </c>
      <c r="AI232" s="94">
        <f>'Overall Result'!$Z$31</f>
        <v>5</v>
      </c>
      <c r="AJ232" s="94">
        <f>'Overall Result'!$AF$31</f>
        <v>0</v>
      </c>
      <c r="AK232" s="94">
        <f>'Overall Result'!$AL$31</f>
        <v>13.333333333333334</v>
      </c>
      <c r="AL232" s="94" t="str">
        <f>'Overall Result'!$AT$31</f>
        <v>E</v>
      </c>
      <c r="AM232" s="94" t="e">
        <f>#REF!</f>
        <v>#REF!</v>
      </c>
      <c r="AN232" s="94" t="e">
        <f>#REF!</f>
        <v>#REF!</v>
      </c>
      <c r="AO232" s="94" t="e">
        <f>#REF!</f>
        <v>#REF!</v>
      </c>
      <c r="AP232" s="94" t="e">
        <f>#REF!</f>
        <v>#REF!</v>
      </c>
      <c r="AQ232" s="94" t="e">
        <f>#REF!</f>
        <v>#REF!</v>
      </c>
      <c r="AR232" s="94" t="e">
        <f>#REF!</f>
        <v>#REF!</v>
      </c>
      <c r="AS232" s="590"/>
      <c r="AT232" s="677"/>
      <c r="AU232" s="59" t="str">
        <f>HOME!$B$18</f>
        <v>SCIENCE</v>
      </c>
      <c r="AV232" s="60" t="str">
        <f>'Overall Result'!$H$41</f>
        <v/>
      </c>
      <c r="AW232" s="60">
        <f>'Overall Result'!$T$41</f>
        <v>3.3333333333333335</v>
      </c>
      <c r="AX232" s="60">
        <f>'Overall Result'!$Z$41</f>
        <v>5</v>
      </c>
      <c r="AY232" s="60">
        <f>'Overall Result'!$AF$41</f>
        <v>0</v>
      </c>
      <c r="AZ232" s="60">
        <f>'Overall Result'!$AL$41</f>
        <v>13.333333333333334</v>
      </c>
      <c r="BA232" s="60" t="str">
        <f>'Overall Result'!$AT$41</f>
        <v>E</v>
      </c>
      <c r="BB232" s="60" t="e">
        <f>#REF!</f>
        <v>#REF!</v>
      </c>
      <c r="BC232" s="60" t="e">
        <f>#REF!</f>
        <v>#REF!</v>
      </c>
      <c r="BD232" s="60" t="e">
        <f>#REF!</f>
        <v>#REF!</v>
      </c>
      <c r="BE232" s="60" t="e">
        <f>#REF!</f>
        <v>#REF!</v>
      </c>
      <c r="BF232" s="60" t="e">
        <f>#REF!</f>
        <v>#REF!</v>
      </c>
      <c r="BG232" s="95" t="e">
        <f>#REF!</f>
        <v>#REF!</v>
      </c>
      <c r="BH232" s="679"/>
      <c r="BI232" s="622"/>
      <c r="BJ232" s="62" t="str">
        <f>HOME!$B$18</f>
        <v>SCIENCE</v>
      </c>
      <c r="BK232" s="60" t="e">
        <f>'Overall Result'!#REF!</f>
        <v>#REF!</v>
      </c>
      <c r="BL232" s="60" t="e">
        <f>'Overall Result'!#REF!</f>
        <v>#REF!</v>
      </c>
      <c r="BM232" s="60" t="e">
        <f>'Overall Result'!#REF!</f>
        <v>#REF!</v>
      </c>
      <c r="BN232" s="60" t="e">
        <f>'Overall Result'!#REF!</f>
        <v>#REF!</v>
      </c>
      <c r="BO232" s="60" t="e">
        <f>'Overall Result'!#REF!</f>
        <v>#REF!</v>
      </c>
      <c r="BP232" s="60" t="e">
        <f>'Overall Result'!#REF!</f>
        <v>#REF!</v>
      </c>
      <c r="BQ232" s="60" t="e">
        <f>#REF!</f>
        <v>#REF!</v>
      </c>
      <c r="BR232" s="60" t="e">
        <f>#REF!</f>
        <v>#REF!</v>
      </c>
      <c r="BS232" s="60" t="e">
        <f>#REF!</f>
        <v>#REF!</v>
      </c>
      <c r="BT232" s="60" t="e">
        <f>#REF!</f>
        <v>#REF!</v>
      </c>
      <c r="BU232" s="60" t="e">
        <f>#REF!</f>
        <v>#REF!</v>
      </c>
      <c r="BV232" s="94" t="e">
        <f>#REF!</f>
        <v>#REF!</v>
      </c>
      <c r="BW232" s="590"/>
    </row>
    <row r="233" spans="1:75" ht="16.2" thickBot="1" x14ac:dyDescent="0.35">
      <c r="A233" s="677"/>
      <c r="B233" s="63" t="str">
        <f>HOME!$B$19</f>
        <v>Social Studies</v>
      </c>
      <c r="C233" s="64" t="str">
        <f>'Overall Result'!$I$11</f>
        <v/>
      </c>
      <c r="D233" s="64">
        <f>'Overall Result'!$U$11</f>
        <v>3.3333333333333335</v>
      </c>
      <c r="E233" s="64">
        <f>'Overall Result'!$AA$11</f>
        <v>5</v>
      </c>
      <c r="F233" s="64">
        <f>'Overall Result'!$AG$11</f>
        <v>0</v>
      </c>
      <c r="G233" s="64">
        <f>'Overall Result'!$AM$11</f>
        <v>13.333333333333334</v>
      </c>
      <c r="H233" s="64" t="str">
        <f>'Overall Result'!$AU$11</f>
        <v>E</v>
      </c>
      <c r="I233" s="64" t="e">
        <f>#REF!</f>
        <v>#REF!</v>
      </c>
      <c r="J233" s="64" t="e">
        <f>#REF!</f>
        <v>#REF!</v>
      </c>
      <c r="K233" s="64" t="e">
        <f>#REF!</f>
        <v>#REF!</v>
      </c>
      <c r="L233" s="64" t="e">
        <f>#REF!</f>
        <v>#REF!</v>
      </c>
      <c r="M233" s="64" t="e">
        <f>#REF!</f>
        <v>#REF!</v>
      </c>
      <c r="N233" s="64" t="e">
        <f>#REF!</f>
        <v>#REF!</v>
      </c>
      <c r="O233" s="590"/>
      <c r="P233" s="615"/>
      <c r="Q233" s="63" t="str">
        <f>HOME!$B$19</f>
        <v>Social Studies</v>
      </c>
      <c r="R233" s="64" t="str">
        <f>'Overall Result'!$I$21</f>
        <v/>
      </c>
      <c r="S233" s="64">
        <f>'Overall Result'!$U$21</f>
        <v>3.3333333333333335</v>
      </c>
      <c r="T233" s="64">
        <f>'Overall Result'!$AA$21</f>
        <v>5</v>
      </c>
      <c r="U233" s="64">
        <f>'Overall Result'!$AG$21</f>
        <v>0</v>
      </c>
      <c r="V233" s="64">
        <f>'Overall Result'!$AM$21</f>
        <v>13.333333333333334</v>
      </c>
      <c r="W233" s="64" t="str">
        <f>'Overall Result'!$AU$21</f>
        <v>E</v>
      </c>
      <c r="X233" s="64" t="e">
        <f>#REF!</f>
        <v>#REF!</v>
      </c>
      <c r="Y233" s="64" t="e">
        <f>#REF!</f>
        <v>#REF!</v>
      </c>
      <c r="Z233" s="64" t="e">
        <f>#REF!</f>
        <v>#REF!</v>
      </c>
      <c r="AA233" s="64" t="e">
        <f>#REF!</f>
        <v>#REF!</v>
      </c>
      <c r="AB233" s="64" t="e">
        <f>#REF!</f>
        <v>#REF!</v>
      </c>
      <c r="AC233" s="64" t="e">
        <f>#REF!</f>
        <v>#REF!</v>
      </c>
      <c r="AD233" s="590"/>
      <c r="AE233" s="615"/>
      <c r="AF233" s="63" t="str">
        <f>HOME!$B$19</f>
        <v>Social Studies</v>
      </c>
      <c r="AG233" s="64" t="str">
        <f>'Overall Result'!$I$31</f>
        <v/>
      </c>
      <c r="AH233" s="64">
        <f>'Overall Result'!$U$31</f>
        <v>3.3333333333333335</v>
      </c>
      <c r="AI233" s="64">
        <f>'Overall Result'!$AA$31</f>
        <v>5</v>
      </c>
      <c r="AJ233" s="64">
        <f>'Overall Result'!$AG$31</f>
        <v>0</v>
      </c>
      <c r="AK233" s="64">
        <f>'Overall Result'!$AM$31</f>
        <v>13.333333333333334</v>
      </c>
      <c r="AL233" s="64" t="str">
        <f>'Overall Result'!$AU$31</f>
        <v>E</v>
      </c>
      <c r="AM233" s="64" t="e">
        <f>#REF!</f>
        <v>#REF!</v>
      </c>
      <c r="AN233" s="64" t="e">
        <f>#REF!</f>
        <v>#REF!</v>
      </c>
      <c r="AO233" s="64" t="e">
        <f>#REF!</f>
        <v>#REF!</v>
      </c>
      <c r="AP233" s="64" t="e">
        <f>#REF!</f>
        <v>#REF!</v>
      </c>
      <c r="AQ233" s="64" t="e">
        <f>#REF!</f>
        <v>#REF!</v>
      </c>
      <c r="AR233" s="64" t="e">
        <f>#REF!</f>
        <v>#REF!</v>
      </c>
      <c r="AS233" s="590"/>
      <c r="AT233" s="677"/>
      <c r="AU233" s="63" t="str">
        <f>HOME!$B$19</f>
        <v>Social Studies</v>
      </c>
      <c r="AV233" s="64" t="str">
        <f>'Overall Result'!$I$41</f>
        <v/>
      </c>
      <c r="AW233" s="64">
        <f>'Overall Result'!$U$41</f>
        <v>3.3333333333333335</v>
      </c>
      <c r="AX233" s="64">
        <f>'Overall Result'!$AA$41</f>
        <v>5</v>
      </c>
      <c r="AY233" s="64">
        <f>'Overall Result'!$AG$41</f>
        <v>0</v>
      </c>
      <c r="AZ233" s="64">
        <f>'Overall Result'!$AM$41</f>
        <v>13.333333333333334</v>
      </c>
      <c r="BA233" s="64" t="str">
        <f>'Overall Result'!$AU$41</f>
        <v>E</v>
      </c>
      <c r="BB233" s="64" t="e">
        <f>#REF!</f>
        <v>#REF!</v>
      </c>
      <c r="BC233" s="64" t="e">
        <f>#REF!</f>
        <v>#REF!</v>
      </c>
      <c r="BD233" s="64" t="e">
        <f>#REF!</f>
        <v>#REF!</v>
      </c>
      <c r="BE233" s="64" t="e">
        <f>#REF!</f>
        <v>#REF!</v>
      </c>
      <c r="BF233" s="64" t="e">
        <f>#REF!</f>
        <v>#REF!</v>
      </c>
      <c r="BG233" s="65" t="e">
        <f>#REF!</f>
        <v>#REF!</v>
      </c>
      <c r="BH233" s="679"/>
      <c r="BI233" s="622"/>
      <c r="BJ233" s="66" t="str">
        <f>HOME!$B$19</f>
        <v>Social Studies</v>
      </c>
      <c r="BK233" s="64" t="e">
        <f>'Overall Result'!#REF!</f>
        <v>#REF!</v>
      </c>
      <c r="BL233" s="64" t="e">
        <f>'Overall Result'!#REF!</f>
        <v>#REF!</v>
      </c>
      <c r="BM233" s="64" t="e">
        <f>'Overall Result'!#REF!</f>
        <v>#REF!</v>
      </c>
      <c r="BN233" s="64" t="e">
        <f>'Overall Result'!#REF!</f>
        <v>#REF!</v>
      </c>
      <c r="BO233" s="64" t="e">
        <f>'Overall Result'!#REF!</f>
        <v>#REF!</v>
      </c>
      <c r="BP233" s="64" t="e">
        <f>'Overall Result'!#REF!</f>
        <v>#REF!</v>
      </c>
      <c r="BQ233" s="64" t="e">
        <f>#REF!</f>
        <v>#REF!</v>
      </c>
      <c r="BR233" s="64" t="e">
        <f>#REF!</f>
        <v>#REF!</v>
      </c>
      <c r="BS233" s="64" t="e">
        <f>#REF!</f>
        <v>#REF!</v>
      </c>
      <c r="BT233" s="64" t="e">
        <f>#REF!</f>
        <v>#REF!</v>
      </c>
      <c r="BU233" s="64" t="e">
        <f>#REF!</f>
        <v>#REF!</v>
      </c>
      <c r="BV233" s="64" t="e">
        <f>#REF!</f>
        <v>#REF!</v>
      </c>
      <c r="BW233" s="590"/>
    </row>
    <row r="234" spans="1:75" ht="15.75" customHeight="1" thickTop="1" thickBot="1" x14ac:dyDescent="0.3">
      <c r="A234" s="677"/>
      <c r="B234" s="616"/>
      <c r="C234" s="617"/>
      <c r="D234" s="617"/>
      <c r="E234" s="617"/>
      <c r="F234" s="617"/>
      <c r="G234" s="617"/>
      <c r="H234" s="617"/>
      <c r="I234" s="617"/>
      <c r="J234" s="617"/>
      <c r="K234" s="617"/>
      <c r="L234" s="617"/>
      <c r="M234" s="617"/>
      <c r="N234" s="618"/>
      <c r="O234" s="590"/>
      <c r="P234" s="615"/>
      <c r="Q234" s="616"/>
      <c r="R234" s="617"/>
      <c r="S234" s="617"/>
      <c r="T234" s="617"/>
      <c r="U234" s="617"/>
      <c r="V234" s="617"/>
      <c r="W234" s="617"/>
      <c r="X234" s="617"/>
      <c r="Y234" s="617"/>
      <c r="Z234" s="617"/>
      <c r="AA234" s="617"/>
      <c r="AB234" s="617"/>
      <c r="AC234" s="618"/>
      <c r="AD234" s="590"/>
      <c r="AE234" s="615"/>
      <c r="AF234" s="616"/>
      <c r="AG234" s="617"/>
      <c r="AH234" s="617"/>
      <c r="AI234" s="617"/>
      <c r="AJ234" s="617"/>
      <c r="AK234" s="617"/>
      <c r="AL234" s="617"/>
      <c r="AM234" s="617"/>
      <c r="AN234" s="617"/>
      <c r="AO234" s="617"/>
      <c r="AP234" s="617"/>
      <c r="AQ234" s="617"/>
      <c r="AR234" s="618"/>
      <c r="AS234" s="590"/>
      <c r="AT234" s="677"/>
      <c r="AU234" s="616"/>
      <c r="AV234" s="617"/>
      <c r="AW234" s="617"/>
      <c r="AX234" s="617"/>
      <c r="AY234" s="617"/>
      <c r="AZ234" s="617"/>
      <c r="BA234" s="617"/>
      <c r="BB234" s="617"/>
      <c r="BC234" s="617"/>
      <c r="BD234" s="617"/>
      <c r="BE234" s="617"/>
      <c r="BF234" s="617"/>
      <c r="BG234" s="618"/>
      <c r="BH234" s="679"/>
      <c r="BI234" s="622"/>
      <c r="BJ234" s="616"/>
      <c r="BK234" s="617"/>
      <c r="BL234" s="617"/>
      <c r="BM234" s="617"/>
      <c r="BN234" s="617"/>
      <c r="BO234" s="617"/>
      <c r="BP234" s="617"/>
      <c r="BQ234" s="617"/>
      <c r="BR234" s="617"/>
      <c r="BS234" s="617"/>
      <c r="BT234" s="617"/>
      <c r="BU234" s="617"/>
      <c r="BV234" s="618"/>
      <c r="BW234" s="590"/>
    </row>
    <row r="235" spans="1:75" ht="16.8" thickTop="1" thickBot="1" x14ac:dyDescent="0.35">
      <c r="A235" s="677"/>
      <c r="B235" s="42" t="s">
        <v>19</v>
      </c>
      <c r="C235" s="619" t="s">
        <v>735</v>
      </c>
      <c r="D235" s="620"/>
      <c r="E235" s="620"/>
      <c r="F235" s="620"/>
      <c r="G235" s="621"/>
      <c r="H235" s="619" t="s">
        <v>736</v>
      </c>
      <c r="I235" s="620"/>
      <c r="J235" s="620"/>
      <c r="K235" s="620"/>
      <c r="L235" s="620"/>
      <c r="M235" s="620"/>
      <c r="N235" s="621"/>
      <c r="O235" s="590"/>
      <c r="P235" s="615"/>
      <c r="Q235" s="42" t="s">
        <v>19</v>
      </c>
      <c r="R235" s="619" t="s">
        <v>735</v>
      </c>
      <c r="S235" s="620"/>
      <c r="T235" s="620"/>
      <c r="U235" s="620"/>
      <c r="V235" s="621"/>
      <c r="W235" s="619" t="s">
        <v>736</v>
      </c>
      <c r="X235" s="620"/>
      <c r="Y235" s="620"/>
      <c r="Z235" s="620"/>
      <c r="AA235" s="620"/>
      <c r="AB235" s="620"/>
      <c r="AC235" s="621"/>
      <c r="AD235" s="590"/>
      <c r="AE235" s="615"/>
      <c r="AF235" s="42" t="s">
        <v>19</v>
      </c>
      <c r="AG235" s="619" t="s">
        <v>735</v>
      </c>
      <c r="AH235" s="620"/>
      <c r="AI235" s="620"/>
      <c r="AJ235" s="620"/>
      <c r="AK235" s="621"/>
      <c r="AL235" s="619" t="s">
        <v>736</v>
      </c>
      <c r="AM235" s="620"/>
      <c r="AN235" s="620"/>
      <c r="AO235" s="620"/>
      <c r="AP235" s="620"/>
      <c r="AQ235" s="620"/>
      <c r="AR235" s="621"/>
      <c r="AS235" s="590"/>
      <c r="AT235" s="677"/>
      <c r="AU235" s="42" t="s">
        <v>19</v>
      </c>
      <c r="AV235" s="619" t="s">
        <v>735</v>
      </c>
      <c r="AW235" s="620"/>
      <c r="AX235" s="620"/>
      <c r="AY235" s="620"/>
      <c r="AZ235" s="621"/>
      <c r="BA235" s="619" t="s">
        <v>736</v>
      </c>
      <c r="BB235" s="620"/>
      <c r="BC235" s="620"/>
      <c r="BD235" s="620"/>
      <c r="BE235" s="620"/>
      <c r="BF235" s="620"/>
      <c r="BG235" s="621"/>
      <c r="BH235" s="679"/>
      <c r="BI235" s="622"/>
      <c r="BJ235" s="53" t="s">
        <v>19</v>
      </c>
      <c r="BK235" s="619" t="s">
        <v>735</v>
      </c>
      <c r="BL235" s="620"/>
      <c r="BM235" s="620"/>
      <c r="BN235" s="620"/>
      <c r="BO235" s="621"/>
      <c r="BP235" s="619" t="s">
        <v>736</v>
      </c>
      <c r="BQ235" s="620"/>
      <c r="BR235" s="620"/>
      <c r="BS235" s="620"/>
      <c r="BT235" s="620"/>
      <c r="BU235" s="620"/>
      <c r="BV235" s="621"/>
      <c r="BW235" s="590"/>
    </row>
    <row r="236" spans="1:75" ht="14.4" thickTop="1" x14ac:dyDescent="0.25">
      <c r="A236" s="677"/>
      <c r="B236" s="623" t="s">
        <v>737</v>
      </c>
      <c r="C236" s="624"/>
      <c r="D236" s="625"/>
      <c r="E236" s="626" t="s">
        <v>17</v>
      </c>
      <c r="F236" s="627"/>
      <c r="G236" s="628"/>
      <c r="H236" s="626" t="s">
        <v>737</v>
      </c>
      <c r="I236" s="627"/>
      <c r="J236" s="627"/>
      <c r="K236" s="628"/>
      <c r="L236" s="626" t="s">
        <v>17</v>
      </c>
      <c r="M236" s="627"/>
      <c r="N236" s="628"/>
      <c r="O236" s="590"/>
      <c r="P236" s="615"/>
      <c r="Q236" s="623" t="s">
        <v>737</v>
      </c>
      <c r="R236" s="624"/>
      <c r="S236" s="625"/>
      <c r="T236" s="626" t="s">
        <v>17</v>
      </c>
      <c r="U236" s="627"/>
      <c r="V236" s="628"/>
      <c r="W236" s="626" t="s">
        <v>737</v>
      </c>
      <c r="X236" s="627"/>
      <c r="Y236" s="627"/>
      <c r="Z236" s="628"/>
      <c r="AA236" s="626" t="s">
        <v>17</v>
      </c>
      <c r="AB236" s="627"/>
      <c r="AC236" s="628"/>
      <c r="AD236" s="590"/>
      <c r="AE236" s="615"/>
      <c r="AF236" s="623" t="s">
        <v>737</v>
      </c>
      <c r="AG236" s="624"/>
      <c r="AH236" s="625"/>
      <c r="AI236" s="626" t="s">
        <v>17</v>
      </c>
      <c r="AJ236" s="627"/>
      <c r="AK236" s="628"/>
      <c r="AL236" s="626" t="s">
        <v>737</v>
      </c>
      <c r="AM236" s="627"/>
      <c r="AN236" s="627"/>
      <c r="AO236" s="628"/>
      <c r="AP236" s="626" t="s">
        <v>17</v>
      </c>
      <c r="AQ236" s="627"/>
      <c r="AR236" s="628"/>
      <c r="AS236" s="590"/>
      <c r="AT236" s="677"/>
      <c r="AU236" s="623" t="s">
        <v>737</v>
      </c>
      <c r="AV236" s="624"/>
      <c r="AW236" s="625"/>
      <c r="AX236" s="626" t="s">
        <v>17</v>
      </c>
      <c r="AY236" s="627"/>
      <c r="AZ236" s="628"/>
      <c r="BA236" s="626" t="s">
        <v>737</v>
      </c>
      <c r="BB236" s="627"/>
      <c r="BC236" s="627"/>
      <c r="BD236" s="628"/>
      <c r="BE236" s="626" t="s">
        <v>17</v>
      </c>
      <c r="BF236" s="627"/>
      <c r="BG236" s="628"/>
      <c r="BH236" s="679"/>
      <c r="BI236" s="622"/>
      <c r="BJ236" s="623" t="s">
        <v>737</v>
      </c>
      <c r="BK236" s="624"/>
      <c r="BL236" s="625"/>
      <c r="BM236" s="626" t="s">
        <v>17</v>
      </c>
      <c r="BN236" s="627"/>
      <c r="BO236" s="628"/>
      <c r="BP236" s="626" t="s">
        <v>737</v>
      </c>
      <c r="BQ236" s="627"/>
      <c r="BR236" s="627"/>
      <c r="BS236" s="628"/>
      <c r="BT236" s="626" t="s">
        <v>17</v>
      </c>
      <c r="BU236" s="627"/>
      <c r="BV236" s="628"/>
      <c r="BW236" s="590"/>
    </row>
    <row r="237" spans="1:75" x14ac:dyDescent="0.25">
      <c r="A237" s="677"/>
      <c r="B237" s="629" t="s">
        <v>22</v>
      </c>
      <c r="C237" s="630"/>
      <c r="D237" s="631"/>
      <c r="E237" s="576" t="str">
        <f>'CO-SCHOLASTIC GRADES'!$D$12</f>
        <v>A</v>
      </c>
      <c r="F237" s="577"/>
      <c r="G237" s="578"/>
      <c r="H237" s="629" t="s">
        <v>22</v>
      </c>
      <c r="I237" s="630"/>
      <c r="J237" s="630"/>
      <c r="K237" s="631"/>
      <c r="L237" s="576" t="e">
        <f>#REF!</f>
        <v>#REF!</v>
      </c>
      <c r="M237" s="577"/>
      <c r="N237" s="578"/>
      <c r="O237" s="590"/>
      <c r="P237" s="615"/>
      <c r="Q237" s="629" t="s">
        <v>22</v>
      </c>
      <c r="R237" s="630"/>
      <c r="S237" s="631"/>
      <c r="T237" s="576" t="str">
        <f>'CO-SCHOLASTIC GRADES'!$D$22</f>
        <v>A</v>
      </c>
      <c r="U237" s="577"/>
      <c r="V237" s="578"/>
      <c r="W237" s="629" t="s">
        <v>22</v>
      </c>
      <c r="X237" s="630"/>
      <c r="Y237" s="630"/>
      <c r="Z237" s="631"/>
      <c r="AA237" s="576" t="e">
        <f>#REF!</f>
        <v>#REF!</v>
      </c>
      <c r="AB237" s="577"/>
      <c r="AC237" s="578"/>
      <c r="AD237" s="590"/>
      <c r="AE237" s="615"/>
      <c r="AF237" s="629" t="s">
        <v>22</v>
      </c>
      <c r="AG237" s="630"/>
      <c r="AH237" s="631"/>
      <c r="AI237" s="576" t="str">
        <f>'CO-SCHOLASTIC GRADES'!$D$32</f>
        <v>A</v>
      </c>
      <c r="AJ237" s="577"/>
      <c r="AK237" s="578"/>
      <c r="AL237" s="629" t="s">
        <v>22</v>
      </c>
      <c r="AM237" s="630"/>
      <c r="AN237" s="630"/>
      <c r="AO237" s="631"/>
      <c r="AP237" s="576" t="e">
        <f>#REF!</f>
        <v>#REF!</v>
      </c>
      <c r="AQ237" s="577"/>
      <c r="AR237" s="578"/>
      <c r="AS237" s="590"/>
      <c r="AT237" s="677"/>
      <c r="AU237" s="629" t="s">
        <v>22</v>
      </c>
      <c r="AV237" s="630"/>
      <c r="AW237" s="631"/>
      <c r="AX237" s="576" t="str">
        <f>'CO-SCHOLASTIC GRADES'!$D$42</f>
        <v>A</v>
      </c>
      <c r="AY237" s="577"/>
      <c r="AZ237" s="578"/>
      <c r="BA237" s="629" t="s">
        <v>22</v>
      </c>
      <c r="BB237" s="630"/>
      <c r="BC237" s="630"/>
      <c r="BD237" s="631"/>
      <c r="BE237" s="576" t="e">
        <f>#REF!</f>
        <v>#REF!</v>
      </c>
      <c r="BF237" s="577"/>
      <c r="BG237" s="578"/>
      <c r="BH237" s="679"/>
      <c r="BI237" s="622"/>
      <c r="BJ237" s="629" t="s">
        <v>22</v>
      </c>
      <c r="BK237" s="630"/>
      <c r="BL237" s="631"/>
      <c r="BM237" s="576" t="e">
        <f>'CO-SCHOLASTIC GRADES'!#REF!</f>
        <v>#REF!</v>
      </c>
      <c r="BN237" s="577"/>
      <c r="BO237" s="578"/>
      <c r="BP237" s="629" t="s">
        <v>22</v>
      </c>
      <c r="BQ237" s="630"/>
      <c r="BR237" s="630"/>
      <c r="BS237" s="631"/>
      <c r="BT237" s="576" t="e">
        <f>#REF!</f>
        <v>#REF!</v>
      </c>
      <c r="BU237" s="577"/>
      <c r="BV237" s="578"/>
      <c r="BW237" s="590"/>
    </row>
    <row r="238" spans="1:75" x14ac:dyDescent="0.25">
      <c r="A238" s="677"/>
      <c r="B238" s="67" t="s">
        <v>23</v>
      </c>
      <c r="C238" s="68"/>
      <c r="D238" s="69"/>
      <c r="E238" s="576" t="str">
        <f>'CO-SCHOLASTIC GRADES'!$F$12</f>
        <v>A</v>
      </c>
      <c r="F238" s="577"/>
      <c r="G238" s="578"/>
      <c r="H238" s="629" t="s">
        <v>23</v>
      </c>
      <c r="I238" s="630"/>
      <c r="J238" s="630"/>
      <c r="K238" s="631"/>
      <c r="L238" s="576" t="e">
        <f>#REF!</f>
        <v>#REF!</v>
      </c>
      <c r="M238" s="577"/>
      <c r="N238" s="578"/>
      <c r="O238" s="590"/>
      <c r="P238" s="615"/>
      <c r="Q238" s="67" t="s">
        <v>23</v>
      </c>
      <c r="R238" s="68"/>
      <c r="S238" s="69"/>
      <c r="T238" s="576" t="str">
        <f>'CO-SCHOLASTIC GRADES'!$F$22</f>
        <v>A</v>
      </c>
      <c r="U238" s="577"/>
      <c r="V238" s="578"/>
      <c r="W238" s="629" t="s">
        <v>23</v>
      </c>
      <c r="X238" s="630"/>
      <c r="Y238" s="630"/>
      <c r="Z238" s="631"/>
      <c r="AA238" s="576" t="e">
        <f>#REF!</f>
        <v>#REF!</v>
      </c>
      <c r="AB238" s="577"/>
      <c r="AC238" s="578"/>
      <c r="AD238" s="590"/>
      <c r="AE238" s="615"/>
      <c r="AF238" s="67" t="s">
        <v>23</v>
      </c>
      <c r="AG238" s="68"/>
      <c r="AH238" s="69"/>
      <c r="AI238" s="576" t="str">
        <f>'CO-SCHOLASTIC GRADES'!$F$32</f>
        <v>A</v>
      </c>
      <c r="AJ238" s="577"/>
      <c r="AK238" s="578"/>
      <c r="AL238" s="629" t="s">
        <v>23</v>
      </c>
      <c r="AM238" s="630"/>
      <c r="AN238" s="630"/>
      <c r="AO238" s="631"/>
      <c r="AP238" s="576" t="e">
        <f>#REF!</f>
        <v>#REF!</v>
      </c>
      <c r="AQ238" s="577"/>
      <c r="AR238" s="578"/>
      <c r="AS238" s="590"/>
      <c r="AT238" s="677"/>
      <c r="AU238" s="67" t="s">
        <v>23</v>
      </c>
      <c r="AV238" s="68"/>
      <c r="AW238" s="69"/>
      <c r="AX238" s="576" t="str">
        <f>'CO-SCHOLASTIC GRADES'!$F$42</f>
        <v>A</v>
      </c>
      <c r="AY238" s="577"/>
      <c r="AZ238" s="578"/>
      <c r="BA238" s="629" t="s">
        <v>23</v>
      </c>
      <c r="BB238" s="630"/>
      <c r="BC238" s="630"/>
      <c r="BD238" s="631"/>
      <c r="BE238" s="576" t="e">
        <f>#REF!</f>
        <v>#REF!</v>
      </c>
      <c r="BF238" s="577"/>
      <c r="BG238" s="578"/>
      <c r="BH238" s="679"/>
      <c r="BI238" s="622"/>
      <c r="BJ238" s="68" t="s">
        <v>23</v>
      </c>
      <c r="BK238" s="68"/>
      <c r="BL238" s="69"/>
      <c r="BM238" s="576" t="e">
        <f>'CO-SCHOLASTIC GRADES'!#REF!</f>
        <v>#REF!</v>
      </c>
      <c r="BN238" s="577"/>
      <c r="BO238" s="578"/>
      <c r="BP238" s="629" t="s">
        <v>23</v>
      </c>
      <c r="BQ238" s="630"/>
      <c r="BR238" s="630"/>
      <c r="BS238" s="631"/>
      <c r="BT238" s="576" t="e">
        <f>#REF!</f>
        <v>#REF!</v>
      </c>
      <c r="BU238" s="577"/>
      <c r="BV238" s="578"/>
      <c r="BW238" s="590"/>
    </row>
    <row r="239" spans="1:75" x14ac:dyDescent="0.25">
      <c r="A239" s="677"/>
      <c r="B239" s="573" t="s">
        <v>24</v>
      </c>
      <c r="C239" s="574"/>
      <c r="D239" s="575"/>
      <c r="E239" s="576" t="str">
        <f>'CO-SCHOLASTIC GRADES'!$H$12</f>
        <v>A</v>
      </c>
      <c r="F239" s="577"/>
      <c r="G239" s="578"/>
      <c r="H239" s="573" t="s">
        <v>24</v>
      </c>
      <c r="I239" s="574"/>
      <c r="J239" s="574"/>
      <c r="K239" s="575"/>
      <c r="L239" s="576" t="e">
        <f>#REF!</f>
        <v>#REF!</v>
      </c>
      <c r="M239" s="577"/>
      <c r="N239" s="578"/>
      <c r="O239" s="590"/>
      <c r="P239" s="615"/>
      <c r="Q239" s="573" t="s">
        <v>24</v>
      </c>
      <c r="R239" s="574"/>
      <c r="S239" s="575"/>
      <c r="T239" s="576" t="str">
        <f>'CO-SCHOLASTIC GRADES'!$H$22</f>
        <v>A</v>
      </c>
      <c r="U239" s="577"/>
      <c r="V239" s="578"/>
      <c r="W239" s="573" t="s">
        <v>24</v>
      </c>
      <c r="X239" s="574"/>
      <c r="Y239" s="574"/>
      <c r="Z239" s="575"/>
      <c r="AA239" s="576" t="e">
        <f>#REF!</f>
        <v>#REF!</v>
      </c>
      <c r="AB239" s="577"/>
      <c r="AC239" s="578"/>
      <c r="AD239" s="590"/>
      <c r="AE239" s="615"/>
      <c r="AF239" s="573" t="s">
        <v>24</v>
      </c>
      <c r="AG239" s="574"/>
      <c r="AH239" s="575"/>
      <c r="AI239" s="576" t="str">
        <f>'CO-SCHOLASTIC GRADES'!$H$32</f>
        <v>A</v>
      </c>
      <c r="AJ239" s="577"/>
      <c r="AK239" s="578"/>
      <c r="AL239" s="573" t="s">
        <v>24</v>
      </c>
      <c r="AM239" s="574"/>
      <c r="AN239" s="574"/>
      <c r="AO239" s="575"/>
      <c r="AP239" s="576" t="e">
        <f>#REF!</f>
        <v>#REF!</v>
      </c>
      <c r="AQ239" s="577"/>
      <c r="AR239" s="578"/>
      <c r="AS239" s="590"/>
      <c r="AT239" s="677"/>
      <c r="AU239" s="573" t="s">
        <v>24</v>
      </c>
      <c r="AV239" s="574"/>
      <c r="AW239" s="575"/>
      <c r="AX239" s="576" t="str">
        <f>'CO-SCHOLASTIC GRADES'!$H$42</f>
        <v>A</v>
      </c>
      <c r="AY239" s="577"/>
      <c r="AZ239" s="578"/>
      <c r="BA239" s="573" t="s">
        <v>24</v>
      </c>
      <c r="BB239" s="574"/>
      <c r="BC239" s="574"/>
      <c r="BD239" s="575"/>
      <c r="BE239" s="576" t="e">
        <f>#REF!</f>
        <v>#REF!</v>
      </c>
      <c r="BF239" s="577"/>
      <c r="BG239" s="578"/>
      <c r="BH239" s="679"/>
      <c r="BI239" s="622"/>
      <c r="BJ239" s="573" t="s">
        <v>24</v>
      </c>
      <c r="BK239" s="574"/>
      <c r="BL239" s="575"/>
      <c r="BM239" s="576" t="e">
        <f>'CO-SCHOLASTIC GRADES'!#REF!</f>
        <v>#REF!</v>
      </c>
      <c r="BN239" s="577"/>
      <c r="BO239" s="578"/>
      <c r="BP239" s="573" t="s">
        <v>24</v>
      </c>
      <c r="BQ239" s="574"/>
      <c r="BR239" s="574"/>
      <c r="BS239" s="575"/>
      <c r="BT239" s="576" t="e">
        <f>#REF!</f>
        <v>#REF!</v>
      </c>
      <c r="BU239" s="577"/>
      <c r="BV239" s="578"/>
      <c r="BW239" s="590"/>
    </row>
    <row r="240" spans="1:75" x14ac:dyDescent="0.25">
      <c r="A240" s="677"/>
      <c r="B240" s="573" t="s">
        <v>738</v>
      </c>
      <c r="C240" s="574"/>
      <c r="D240" s="575"/>
      <c r="E240" s="576" t="str">
        <f>'CO-SCHOLASTIC GRADES'!$J$12</f>
        <v>A</v>
      </c>
      <c r="F240" s="577"/>
      <c r="G240" s="578"/>
      <c r="H240" s="573" t="s">
        <v>738</v>
      </c>
      <c r="I240" s="574"/>
      <c r="J240" s="574"/>
      <c r="K240" s="575"/>
      <c r="L240" s="576" t="e">
        <f>#REF!</f>
        <v>#REF!</v>
      </c>
      <c r="M240" s="577"/>
      <c r="N240" s="578"/>
      <c r="O240" s="590"/>
      <c r="P240" s="615"/>
      <c r="Q240" s="573" t="s">
        <v>738</v>
      </c>
      <c r="R240" s="574"/>
      <c r="S240" s="575"/>
      <c r="T240" s="576" t="str">
        <f>'CO-SCHOLASTIC GRADES'!$J$22</f>
        <v>A</v>
      </c>
      <c r="U240" s="577"/>
      <c r="V240" s="578"/>
      <c r="W240" s="573" t="s">
        <v>738</v>
      </c>
      <c r="X240" s="574"/>
      <c r="Y240" s="574"/>
      <c r="Z240" s="575"/>
      <c r="AA240" s="576" t="e">
        <f>#REF!</f>
        <v>#REF!</v>
      </c>
      <c r="AB240" s="577"/>
      <c r="AC240" s="578"/>
      <c r="AD240" s="590"/>
      <c r="AE240" s="615"/>
      <c r="AF240" s="573" t="s">
        <v>738</v>
      </c>
      <c r="AG240" s="574"/>
      <c r="AH240" s="575"/>
      <c r="AI240" s="576" t="str">
        <f>'CO-SCHOLASTIC GRADES'!$J$32</f>
        <v>A</v>
      </c>
      <c r="AJ240" s="577"/>
      <c r="AK240" s="578"/>
      <c r="AL240" s="573" t="s">
        <v>738</v>
      </c>
      <c r="AM240" s="574"/>
      <c r="AN240" s="574"/>
      <c r="AO240" s="575"/>
      <c r="AP240" s="576" t="e">
        <f>#REF!</f>
        <v>#REF!</v>
      </c>
      <c r="AQ240" s="577"/>
      <c r="AR240" s="578"/>
      <c r="AS240" s="590"/>
      <c r="AT240" s="677"/>
      <c r="AU240" s="573" t="s">
        <v>738</v>
      </c>
      <c r="AV240" s="574"/>
      <c r="AW240" s="575"/>
      <c r="AX240" s="576" t="str">
        <f>'CO-SCHOLASTIC GRADES'!$J$42</f>
        <v>A</v>
      </c>
      <c r="AY240" s="577"/>
      <c r="AZ240" s="578"/>
      <c r="BA240" s="573" t="s">
        <v>738</v>
      </c>
      <c r="BB240" s="574"/>
      <c r="BC240" s="574"/>
      <c r="BD240" s="575"/>
      <c r="BE240" s="576" t="e">
        <f>#REF!</f>
        <v>#REF!</v>
      </c>
      <c r="BF240" s="577"/>
      <c r="BG240" s="578"/>
      <c r="BH240" s="679"/>
      <c r="BI240" s="622"/>
      <c r="BJ240" s="573" t="s">
        <v>738</v>
      </c>
      <c r="BK240" s="574"/>
      <c r="BL240" s="575"/>
      <c r="BM240" s="576" t="e">
        <f>'CO-SCHOLASTIC GRADES'!#REF!</f>
        <v>#REF!</v>
      </c>
      <c r="BN240" s="577"/>
      <c r="BO240" s="578"/>
      <c r="BP240" s="573" t="s">
        <v>738</v>
      </c>
      <c r="BQ240" s="574"/>
      <c r="BR240" s="574"/>
      <c r="BS240" s="575"/>
      <c r="BT240" s="576" t="e">
        <f>#REF!</f>
        <v>#REF!</v>
      </c>
      <c r="BU240" s="577"/>
      <c r="BV240" s="578"/>
      <c r="BW240" s="590"/>
    </row>
    <row r="241" spans="1:75" x14ac:dyDescent="0.25">
      <c r="A241" s="677"/>
      <c r="B241" s="613"/>
      <c r="C241" s="613"/>
      <c r="D241" s="613"/>
      <c r="E241" s="613"/>
      <c r="F241" s="613"/>
      <c r="G241" s="613"/>
      <c r="H241" s="613"/>
      <c r="I241" s="613"/>
      <c r="J241" s="613"/>
      <c r="K241" s="613"/>
      <c r="L241" s="613"/>
      <c r="M241" s="613"/>
      <c r="N241" s="614"/>
      <c r="O241" s="590"/>
      <c r="P241" s="615"/>
      <c r="Q241" s="612"/>
      <c r="R241" s="613"/>
      <c r="S241" s="613"/>
      <c r="T241" s="613"/>
      <c r="U241" s="613"/>
      <c r="V241" s="613"/>
      <c r="W241" s="613"/>
      <c r="X241" s="613"/>
      <c r="Y241" s="613"/>
      <c r="Z241" s="613"/>
      <c r="AA241" s="613"/>
      <c r="AB241" s="613"/>
      <c r="AC241" s="614"/>
      <c r="AD241" s="590"/>
      <c r="AE241" s="615"/>
      <c r="AF241" s="612"/>
      <c r="AG241" s="613"/>
      <c r="AH241" s="613"/>
      <c r="AI241" s="613"/>
      <c r="AJ241" s="613"/>
      <c r="AK241" s="613"/>
      <c r="AL241" s="613"/>
      <c r="AM241" s="613"/>
      <c r="AN241" s="613"/>
      <c r="AO241" s="613"/>
      <c r="AP241" s="613"/>
      <c r="AQ241" s="613"/>
      <c r="AR241" s="614"/>
      <c r="AS241" s="590"/>
      <c r="AT241" s="677"/>
      <c r="AU241" s="613"/>
      <c r="AV241" s="613"/>
      <c r="AW241" s="613"/>
      <c r="AX241" s="613"/>
      <c r="AY241" s="613"/>
      <c r="AZ241" s="613"/>
      <c r="BA241" s="613"/>
      <c r="BB241" s="613"/>
      <c r="BC241" s="613"/>
      <c r="BD241" s="613"/>
      <c r="BE241" s="613"/>
      <c r="BF241" s="613"/>
      <c r="BG241" s="614"/>
      <c r="BH241" s="679"/>
      <c r="BI241" s="622"/>
      <c r="BJ241" s="612"/>
      <c r="BK241" s="613"/>
      <c r="BL241" s="613"/>
      <c r="BM241" s="613"/>
      <c r="BN241" s="613"/>
      <c r="BO241" s="613"/>
      <c r="BP241" s="613"/>
      <c r="BQ241" s="613"/>
      <c r="BR241" s="613"/>
      <c r="BS241" s="613"/>
      <c r="BT241" s="613"/>
      <c r="BU241" s="613"/>
      <c r="BV241" s="614"/>
      <c r="BW241" s="590"/>
    </row>
    <row r="242" spans="1:75" x14ac:dyDescent="0.25">
      <c r="A242" s="677"/>
      <c r="B242" s="608" t="s">
        <v>739</v>
      </c>
      <c r="C242" s="608"/>
      <c r="D242" s="609" t="e">
        <f>'Certificte issue Register'!$J$11</f>
        <v>#REF!</v>
      </c>
      <c r="E242" s="609"/>
      <c r="F242" s="609"/>
      <c r="G242" s="609"/>
      <c r="H242" s="609"/>
      <c r="I242" s="609"/>
      <c r="J242" s="609"/>
      <c r="K242" s="609"/>
      <c r="L242" s="609"/>
      <c r="M242" s="609"/>
      <c r="N242" s="610"/>
      <c r="O242" s="590"/>
      <c r="P242" s="615"/>
      <c r="Q242" s="607" t="s">
        <v>739</v>
      </c>
      <c r="R242" s="608"/>
      <c r="S242" s="609" t="e">
        <f>'Certificte issue Register'!$J$21</f>
        <v>#REF!</v>
      </c>
      <c r="T242" s="609"/>
      <c r="U242" s="609"/>
      <c r="V242" s="609"/>
      <c r="W242" s="609"/>
      <c r="X242" s="609"/>
      <c r="Y242" s="609"/>
      <c r="Z242" s="609"/>
      <c r="AA242" s="609"/>
      <c r="AB242" s="609"/>
      <c r="AC242" s="610"/>
      <c r="AD242" s="590"/>
      <c r="AE242" s="615"/>
      <c r="AF242" s="607" t="s">
        <v>739</v>
      </c>
      <c r="AG242" s="608"/>
      <c r="AH242" s="609" t="e">
        <f>'Certificte issue Register'!$J$31</f>
        <v>#REF!</v>
      </c>
      <c r="AI242" s="609"/>
      <c r="AJ242" s="609"/>
      <c r="AK242" s="609"/>
      <c r="AL242" s="609"/>
      <c r="AM242" s="609"/>
      <c r="AN242" s="609"/>
      <c r="AO242" s="609"/>
      <c r="AP242" s="609"/>
      <c r="AQ242" s="609"/>
      <c r="AR242" s="610"/>
      <c r="AS242" s="590"/>
      <c r="AT242" s="677"/>
      <c r="AU242" s="608" t="s">
        <v>739</v>
      </c>
      <c r="AV242" s="608"/>
      <c r="AW242" s="609" t="e">
        <f>'Certificte issue Register'!$J$41</f>
        <v>#REF!</v>
      </c>
      <c r="AX242" s="609"/>
      <c r="AY242" s="609"/>
      <c r="AZ242" s="609"/>
      <c r="BA242" s="609"/>
      <c r="BB242" s="609"/>
      <c r="BC242" s="609"/>
      <c r="BD242" s="609"/>
      <c r="BE242" s="609"/>
      <c r="BF242" s="609"/>
      <c r="BG242" s="610"/>
      <c r="BH242" s="679"/>
      <c r="BI242" s="622"/>
      <c r="BJ242" s="607" t="s">
        <v>739</v>
      </c>
      <c r="BK242" s="608"/>
      <c r="BL242" s="609" t="e">
        <f>'Certificte issue Register'!#REF!</f>
        <v>#REF!</v>
      </c>
      <c r="BM242" s="609"/>
      <c r="BN242" s="609"/>
      <c r="BO242" s="609"/>
      <c r="BP242" s="609"/>
      <c r="BQ242" s="609"/>
      <c r="BR242" s="609"/>
      <c r="BS242" s="609"/>
      <c r="BT242" s="609"/>
      <c r="BU242" s="609"/>
      <c r="BV242" s="610"/>
      <c r="BW242" s="590"/>
    </row>
    <row r="243" spans="1:75" x14ac:dyDescent="0.25">
      <c r="A243" s="677"/>
      <c r="B243" s="70" t="s">
        <v>767</v>
      </c>
      <c r="C243" s="570"/>
      <c r="D243" s="570"/>
      <c r="E243" s="570"/>
      <c r="F243" s="570"/>
      <c r="G243" s="570"/>
      <c r="H243" s="570"/>
      <c r="I243" s="570"/>
      <c r="J243" s="570"/>
      <c r="K243" s="570"/>
      <c r="L243" s="570"/>
      <c r="M243" s="570"/>
      <c r="N243" s="571"/>
      <c r="O243" s="590"/>
      <c r="P243" s="615"/>
      <c r="Q243" s="111" t="s">
        <v>767</v>
      </c>
      <c r="R243" s="570"/>
      <c r="S243" s="570"/>
      <c r="T243" s="570"/>
      <c r="U243" s="570"/>
      <c r="V243" s="570"/>
      <c r="W243" s="570"/>
      <c r="X243" s="570"/>
      <c r="Y243" s="570"/>
      <c r="Z243" s="570"/>
      <c r="AA243" s="570"/>
      <c r="AB243" s="570"/>
      <c r="AC243" s="571"/>
      <c r="AD243" s="590"/>
      <c r="AE243" s="615"/>
      <c r="AF243" s="111" t="s">
        <v>767</v>
      </c>
      <c r="AG243" s="570"/>
      <c r="AH243" s="570"/>
      <c r="AI243" s="570"/>
      <c r="AJ243" s="570"/>
      <c r="AK243" s="570"/>
      <c r="AL243" s="570"/>
      <c r="AM243" s="570"/>
      <c r="AN243" s="570"/>
      <c r="AO243" s="570"/>
      <c r="AP243" s="570"/>
      <c r="AQ243" s="570"/>
      <c r="AR243" s="571"/>
      <c r="AS243" s="590"/>
      <c r="AT243" s="677"/>
      <c r="AU243" s="70" t="s">
        <v>767</v>
      </c>
      <c r="AV243" s="570"/>
      <c r="AW243" s="570"/>
      <c r="AX243" s="570"/>
      <c r="AY243" s="570"/>
      <c r="AZ243" s="570"/>
      <c r="BA243" s="570"/>
      <c r="BB243" s="570"/>
      <c r="BC243" s="570"/>
      <c r="BD243" s="570"/>
      <c r="BE243" s="570"/>
      <c r="BF243" s="570"/>
      <c r="BG243" s="571"/>
      <c r="BH243" s="679"/>
      <c r="BI243" s="622"/>
      <c r="BJ243" s="70" t="s">
        <v>767</v>
      </c>
      <c r="BK243" s="570"/>
      <c r="BL243" s="570"/>
      <c r="BM243" s="570"/>
      <c r="BN243" s="570"/>
      <c r="BO243" s="570"/>
      <c r="BP243" s="570"/>
      <c r="BQ243" s="570"/>
      <c r="BR243" s="570"/>
      <c r="BS243" s="570"/>
      <c r="BT243" s="570"/>
      <c r="BU243" s="570"/>
      <c r="BV243" s="571"/>
      <c r="BW243" s="590"/>
    </row>
    <row r="244" spans="1:75" x14ac:dyDescent="0.25">
      <c r="A244" s="677"/>
      <c r="B244" s="570"/>
      <c r="C244" s="570"/>
      <c r="D244" s="570"/>
      <c r="E244" s="570"/>
      <c r="F244" s="570"/>
      <c r="G244" s="570"/>
      <c r="H244" s="570"/>
      <c r="I244" s="570"/>
      <c r="J244" s="570"/>
      <c r="K244" s="570"/>
      <c r="L244" s="570"/>
      <c r="M244" s="570"/>
      <c r="N244" s="571"/>
      <c r="O244" s="590"/>
      <c r="P244" s="615"/>
      <c r="Q244" s="611"/>
      <c r="R244" s="570"/>
      <c r="S244" s="570"/>
      <c r="T244" s="570"/>
      <c r="U244" s="570"/>
      <c r="V244" s="570"/>
      <c r="W244" s="570"/>
      <c r="X244" s="570"/>
      <c r="Y244" s="570"/>
      <c r="Z244" s="570"/>
      <c r="AA244" s="570"/>
      <c r="AB244" s="570"/>
      <c r="AC244" s="571"/>
      <c r="AD244" s="590"/>
      <c r="AE244" s="615"/>
      <c r="AF244" s="611"/>
      <c r="AG244" s="570"/>
      <c r="AH244" s="570"/>
      <c r="AI244" s="570"/>
      <c r="AJ244" s="570"/>
      <c r="AK244" s="570"/>
      <c r="AL244" s="570"/>
      <c r="AM244" s="570"/>
      <c r="AN244" s="570"/>
      <c r="AO244" s="570"/>
      <c r="AP244" s="570"/>
      <c r="AQ244" s="570"/>
      <c r="AR244" s="571"/>
      <c r="AS244" s="590"/>
      <c r="AT244" s="677"/>
      <c r="AU244" s="570"/>
      <c r="AV244" s="570"/>
      <c r="AW244" s="570"/>
      <c r="AX244" s="570"/>
      <c r="AY244" s="570"/>
      <c r="AZ244" s="570"/>
      <c r="BA244" s="570"/>
      <c r="BB244" s="570"/>
      <c r="BC244" s="570"/>
      <c r="BD244" s="570"/>
      <c r="BE244" s="570"/>
      <c r="BF244" s="570"/>
      <c r="BG244" s="571"/>
      <c r="BH244" s="679"/>
      <c r="BI244" s="622"/>
      <c r="BJ244" s="611"/>
      <c r="BK244" s="570"/>
      <c r="BL244" s="570"/>
      <c r="BM244" s="570"/>
      <c r="BN244" s="570"/>
      <c r="BO244" s="570"/>
      <c r="BP244" s="570"/>
      <c r="BQ244" s="570"/>
      <c r="BR244" s="570"/>
      <c r="BS244" s="570"/>
      <c r="BT244" s="570"/>
      <c r="BU244" s="570"/>
      <c r="BV244" s="571"/>
      <c r="BW244" s="590"/>
    </row>
    <row r="245" spans="1:75" x14ac:dyDescent="0.25">
      <c r="A245" s="677"/>
      <c r="B245" s="570"/>
      <c r="C245" s="570"/>
      <c r="D245" s="570"/>
      <c r="E245" s="570"/>
      <c r="F245" s="570"/>
      <c r="G245" s="570"/>
      <c r="H245" s="570"/>
      <c r="I245" s="570"/>
      <c r="J245" s="570"/>
      <c r="K245" s="570"/>
      <c r="L245" s="570"/>
      <c r="M245" s="570"/>
      <c r="N245" s="571"/>
      <c r="O245" s="590"/>
      <c r="P245" s="615"/>
      <c r="Q245" s="611"/>
      <c r="R245" s="570"/>
      <c r="S245" s="570"/>
      <c r="T245" s="570"/>
      <c r="U245" s="570"/>
      <c r="V245" s="570"/>
      <c r="W245" s="570"/>
      <c r="X245" s="570"/>
      <c r="Y245" s="570"/>
      <c r="Z245" s="570"/>
      <c r="AA245" s="570"/>
      <c r="AB245" s="570"/>
      <c r="AC245" s="571"/>
      <c r="AD245" s="590"/>
      <c r="AE245" s="615"/>
      <c r="AF245" s="611"/>
      <c r="AG245" s="570"/>
      <c r="AH245" s="570"/>
      <c r="AI245" s="570"/>
      <c r="AJ245" s="570"/>
      <c r="AK245" s="570"/>
      <c r="AL245" s="570"/>
      <c r="AM245" s="570"/>
      <c r="AN245" s="570"/>
      <c r="AO245" s="570"/>
      <c r="AP245" s="570"/>
      <c r="AQ245" s="570"/>
      <c r="AR245" s="571"/>
      <c r="AS245" s="590"/>
      <c r="AT245" s="677"/>
      <c r="AU245" s="570"/>
      <c r="AV245" s="570"/>
      <c r="AW245" s="570"/>
      <c r="AX245" s="570"/>
      <c r="AY245" s="570"/>
      <c r="AZ245" s="570"/>
      <c r="BA245" s="570"/>
      <c r="BB245" s="570"/>
      <c r="BC245" s="570"/>
      <c r="BD245" s="570"/>
      <c r="BE245" s="570"/>
      <c r="BF245" s="570"/>
      <c r="BG245" s="571"/>
      <c r="BH245" s="679"/>
      <c r="BI245" s="622"/>
      <c r="BJ245" s="611"/>
      <c r="BK245" s="570"/>
      <c r="BL245" s="570"/>
      <c r="BM245" s="570"/>
      <c r="BN245" s="570"/>
      <c r="BO245" s="570"/>
      <c r="BP245" s="570"/>
      <c r="BQ245" s="570"/>
      <c r="BR245" s="570"/>
      <c r="BS245" s="570"/>
      <c r="BT245" s="570"/>
      <c r="BU245" s="570"/>
      <c r="BV245" s="571"/>
      <c r="BW245" s="590"/>
    </row>
    <row r="246" spans="1:75" x14ac:dyDescent="0.25">
      <c r="A246" s="677"/>
      <c r="B246" s="104" t="s">
        <v>740</v>
      </c>
      <c r="C246" s="70"/>
      <c r="D246" s="70"/>
      <c r="E246" s="570">
        <f>HOME!$G$10</f>
        <v>0</v>
      </c>
      <c r="F246" s="570"/>
      <c r="G246" s="570"/>
      <c r="H246" s="570"/>
      <c r="I246" s="570"/>
      <c r="J246" s="70"/>
      <c r="K246" s="70"/>
      <c r="L246" s="570">
        <f>HOME!$C$33</f>
        <v>0</v>
      </c>
      <c r="M246" s="570"/>
      <c r="N246" s="571"/>
      <c r="O246" s="590"/>
      <c r="P246" s="615"/>
      <c r="Q246" s="112" t="s">
        <v>740</v>
      </c>
      <c r="R246" s="70"/>
      <c r="S246" s="70"/>
      <c r="T246" s="570">
        <f>HOME!$G$10</f>
        <v>0</v>
      </c>
      <c r="U246" s="570"/>
      <c r="V246" s="570"/>
      <c r="W246" s="570"/>
      <c r="X246" s="570"/>
      <c r="Y246" s="70"/>
      <c r="Z246" s="70"/>
      <c r="AA246" s="570">
        <f>HOME!$C$33</f>
        <v>0</v>
      </c>
      <c r="AB246" s="570"/>
      <c r="AC246" s="571"/>
      <c r="AD246" s="590"/>
      <c r="AE246" s="615"/>
      <c r="AF246" s="112" t="s">
        <v>740</v>
      </c>
      <c r="AG246" s="70"/>
      <c r="AH246" s="70"/>
      <c r="AI246" s="570" t="str">
        <f>IF(HOME!$G$10&gt;0,HOME!$G$10,"")</f>
        <v/>
      </c>
      <c r="AJ246" s="570"/>
      <c r="AK246" s="570"/>
      <c r="AL246" s="570"/>
      <c r="AM246" s="570"/>
      <c r="AN246" s="70"/>
      <c r="AO246" s="70"/>
      <c r="AP246" s="570" t="str">
        <f>IF(HOME!$C$33&gt;0,HOME!$C$33,"")</f>
        <v/>
      </c>
      <c r="AQ246" s="570"/>
      <c r="AR246" s="571"/>
      <c r="AS246" s="590"/>
      <c r="AT246" s="677"/>
      <c r="AU246" s="71" t="s">
        <v>740</v>
      </c>
      <c r="AV246" s="70"/>
      <c r="AW246" s="70"/>
      <c r="AX246" s="570" t="str">
        <f>IF(HOME!$G$10&gt;0,HOME!$G$10,"")</f>
        <v/>
      </c>
      <c r="AY246" s="570"/>
      <c r="AZ246" s="570"/>
      <c r="BA246" s="570"/>
      <c r="BB246" s="570"/>
      <c r="BC246" s="70"/>
      <c r="BD246" s="70"/>
      <c r="BE246" s="570" t="str">
        <f>IF(HOME!$C$33&gt;0,HOME!$C$33,"")</f>
        <v/>
      </c>
      <c r="BF246" s="570"/>
      <c r="BG246" s="571"/>
      <c r="BH246" s="679"/>
      <c r="BI246" s="622"/>
      <c r="BJ246" s="104" t="s">
        <v>740</v>
      </c>
      <c r="BK246" s="70"/>
      <c r="BL246" s="70"/>
      <c r="BM246" s="570" t="str">
        <f>IF(HOME!$G$10&gt;0,HOME!$G$10,"")</f>
        <v/>
      </c>
      <c r="BN246" s="570"/>
      <c r="BO246" s="570"/>
      <c r="BP246" s="570"/>
      <c r="BQ246" s="570"/>
      <c r="BR246" s="70"/>
      <c r="BS246" s="70"/>
      <c r="BT246" s="570" t="str">
        <f>IF(HOME!$C$33&gt;0,HOME!$C$33,"")</f>
        <v/>
      </c>
      <c r="BU246" s="570"/>
      <c r="BV246" s="571"/>
      <c r="BW246" s="590"/>
    </row>
    <row r="247" spans="1:75" x14ac:dyDescent="0.25">
      <c r="A247" s="677"/>
      <c r="B247" s="105">
        <f ca="1">NOW()</f>
        <v>44328.595233333333</v>
      </c>
      <c r="C247" s="70"/>
      <c r="D247" s="70"/>
      <c r="E247" s="570" t="str">
        <f>HOME!$B$10</f>
        <v>CLASS TEACHER</v>
      </c>
      <c r="F247" s="570"/>
      <c r="G247" s="570"/>
      <c r="H247" s="570"/>
      <c r="I247" s="570"/>
      <c r="J247" s="70"/>
      <c r="K247" s="70"/>
      <c r="L247" s="570" t="str">
        <f>HOME!$B$33</f>
        <v>PRINCIPAL</v>
      </c>
      <c r="M247" s="570"/>
      <c r="N247" s="571"/>
      <c r="O247" s="590"/>
      <c r="P247" s="615"/>
      <c r="Q247" s="113">
        <f ca="1">NOW()</f>
        <v>44328.595233333333</v>
      </c>
      <c r="R247" s="70"/>
      <c r="S247" s="70"/>
      <c r="T247" s="570" t="str">
        <f>HOME!$B$10</f>
        <v>CLASS TEACHER</v>
      </c>
      <c r="U247" s="570"/>
      <c r="V247" s="570"/>
      <c r="W247" s="570"/>
      <c r="X247" s="570"/>
      <c r="Y247" s="70"/>
      <c r="Z247" s="70"/>
      <c r="AA247" s="570" t="str">
        <f>HOME!$B$33</f>
        <v>PRINCIPAL</v>
      </c>
      <c r="AB247" s="570"/>
      <c r="AC247" s="571"/>
      <c r="AD247" s="590"/>
      <c r="AE247" s="615"/>
      <c r="AF247" s="113">
        <f ca="1">NOW()</f>
        <v>44328.595233333333</v>
      </c>
      <c r="AG247" s="70"/>
      <c r="AH247" s="70"/>
      <c r="AI247" s="570" t="str">
        <f>HOME!$B$10</f>
        <v>CLASS TEACHER</v>
      </c>
      <c r="AJ247" s="570"/>
      <c r="AK247" s="570"/>
      <c r="AL247" s="570"/>
      <c r="AM247" s="570"/>
      <c r="AN247" s="70"/>
      <c r="AO247" s="70"/>
      <c r="AP247" s="570" t="str">
        <f>HOME!$B$33</f>
        <v>PRINCIPAL</v>
      </c>
      <c r="AQ247" s="570"/>
      <c r="AR247" s="571"/>
      <c r="AS247" s="590"/>
      <c r="AT247" s="677"/>
      <c r="AU247" s="72">
        <f ca="1">NOW()</f>
        <v>44328.595233333333</v>
      </c>
      <c r="AV247" s="70"/>
      <c r="AW247" s="70"/>
      <c r="AX247" s="570" t="str">
        <f>HOME!$B$10</f>
        <v>CLASS TEACHER</v>
      </c>
      <c r="AY247" s="570"/>
      <c r="AZ247" s="570"/>
      <c r="BA247" s="570"/>
      <c r="BB247" s="570"/>
      <c r="BC247" s="70"/>
      <c r="BD247" s="70"/>
      <c r="BE247" s="570" t="str">
        <f>HOME!$B$33</f>
        <v>PRINCIPAL</v>
      </c>
      <c r="BF247" s="570"/>
      <c r="BG247" s="571"/>
      <c r="BH247" s="680"/>
      <c r="BI247" s="622"/>
      <c r="BJ247" s="105">
        <f ca="1">NOW()</f>
        <v>44328.595233333333</v>
      </c>
      <c r="BK247" s="70"/>
      <c r="BL247" s="70"/>
      <c r="BM247" s="570" t="str">
        <f>HOME!$B$10</f>
        <v>CLASS TEACHER</v>
      </c>
      <c r="BN247" s="570"/>
      <c r="BO247" s="570"/>
      <c r="BP247" s="570"/>
      <c r="BQ247" s="570"/>
      <c r="BR247" s="70"/>
      <c r="BS247" s="70"/>
      <c r="BT247" s="570" t="str">
        <f>HOME!$B$33</f>
        <v>PRINCIPAL</v>
      </c>
      <c r="BU247" s="570"/>
      <c r="BV247" s="571"/>
      <c r="BW247" s="590"/>
    </row>
    <row r="248" spans="1:75" x14ac:dyDescent="0.25">
      <c r="A248" s="102"/>
      <c r="B248" s="74"/>
      <c r="C248" s="74"/>
      <c r="D248" s="74"/>
      <c r="E248" s="74"/>
      <c r="F248" s="74"/>
      <c r="G248" s="74"/>
      <c r="H248" s="74"/>
      <c r="I248" s="74"/>
      <c r="J248" s="74"/>
      <c r="K248" s="74"/>
      <c r="L248" s="74"/>
      <c r="M248" s="74"/>
      <c r="N248" s="106"/>
      <c r="O248" s="73"/>
      <c r="P248" s="73"/>
      <c r="Q248" s="114"/>
      <c r="R248" s="74"/>
      <c r="S248" s="74"/>
      <c r="T248" s="74"/>
      <c r="U248" s="74"/>
      <c r="V248" s="74"/>
      <c r="W248" s="74"/>
      <c r="X248" s="74"/>
      <c r="Y248" s="74"/>
      <c r="Z248" s="74"/>
      <c r="AA248" s="74"/>
      <c r="AB248" s="74"/>
      <c r="AC248" s="106"/>
      <c r="AD248" s="73"/>
      <c r="AE248" s="73"/>
      <c r="AF248" s="114"/>
      <c r="AG248" s="74"/>
      <c r="AH248" s="74"/>
      <c r="AI248" s="74"/>
      <c r="AJ248" s="74"/>
      <c r="AK248" s="74"/>
      <c r="AL248" s="74"/>
      <c r="AM248" s="74"/>
      <c r="AN248" s="74"/>
      <c r="AO248" s="74"/>
      <c r="AP248" s="74"/>
      <c r="AQ248" s="74"/>
      <c r="AR248" s="106"/>
      <c r="AS248" s="73"/>
      <c r="AT248" s="73"/>
      <c r="AU248" s="74"/>
      <c r="AV248" s="74"/>
      <c r="AW248" s="74"/>
      <c r="AX248" s="74"/>
      <c r="AY248" s="74"/>
      <c r="AZ248" s="74"/>
      <c r="BA248" s="74"/>
      <c r="BB248" s="74"/>
      <c r="BC248" s="74"/>
      <c r="BD248" s="74"/>
      <c r="BE248" s="74"/>
      <c r="BF248" s="74"/>
      <c r="BG248" s="74"/>
      <c r="BH248" s="101"/>
      <c r="BI248" s="102"/>
      <c r="BJ248" s="74"/>
      <c r="BK248" s="74"/>
      <c r="BL248" s="74"/>
      <c r="BM248" s="74"/>
      <c r="BN248" s="74"/>
      <c r="BO248" s="74"/>
      <c r="BP248" s="74"/>
      <c r="BQ248" s="74"/>
      <c r="BR248" s="74"/>
      <c r="BS248" s="74"/>
      <c r="BT248" s="74"/>
      <c r="BU248" s="74"/>
      <c r="BV248" s="106"/>
      <c r="BW248" s="73"/>
    </row>
    <row r="249" spans="1:75" ht="15.6" x14ac:dyDescent="0.3">
      <c r="A249" s="677"/>
      <c r="B249" s="580" t="s">
        <v>726</v>
      </c>
      <c r="C249" s="580"/>
      <c r="D249" s="581" t="str">
        <f>backup!$AX$20</f>
        <v/>
      </c>
      <c r="E249" s="581"/>
      <c r="F249" s="581"/>
      <c r="G249" s="107"/>
      <c r="H249" s="107"/>
      <c r="I249" s="580" t="s">
        <v>727</v>
      </c>
      <c r="J249" s="580"/>
      <c r="K249" s="580"/>
      <c r="L249" s="582" t="str">
        <f>backup!$AY$20</f>
        <v/>
      </c>
      <c r="M249" s="582"/>
      <c r="N249" s="583"/>
      <c r="O249" s="590"/>
      <c r="P249" s="615"/>
      <c r="Q249" s="579" t="s">
        <v>726</v>
      </c>
      <c r="R249" s="580"/>
      <c r="S249" s="581" t="str">
        <f>backup!$AX$20</f>
        <v/>
      </c>
      <c r="T249" s="581"/>
      <c r="U249" s="581"/>
      <c r="V249" s="107"/>
      <c r="W249" s="107"/>
      <c r="X249" s="580" t="s">
        <v>727</v>
      </c>
      <c r="Y249" s="580"/>
      <c r="Z249" s="580"/>
      <c r="AA249" s="582" t="str">
        <f>backup!$AY$30</f>
        <v/>
      </c>
      <c r="AB249" s="582"/>
      <c r="AC249" s="583"/>
      <c r="AD249" s="590"/>
      <c r="AE249" s="615"/>
      <c r="AF249" s="579" t="s">
        <v>726</v>
      </c>
      <c r="AG249" s="580"/>
      <c r="AH249" s="581" t="str">
        <f>backup!$AX$39</f>
        <v/>
      </c>
      <c r="AI249" s="581"/>
      <c r="AJ249" s="581"/>
      <c r="AK249" s="107"/>
      <c r="AL249" s="107"/>
      <c r="AM249" s="580" t="s">
        <v>727</v>
      </c>
      <c r="AN249" s="580"/>
      <c r="AO249" s="580"/>
      <c r="AP249" s="582" t="str">
        <f>backup!$AY$39</f>
        <v/>
      </c>
      <c r="AQ249" s="582"/>
      <c r="AR249" s="583"/>
      <c r="AS249" s="590"/>
      <c r="AT249" s="677"/>
      <c r="AU249" s="656" t="s">
        <v>726</v>
      </c>
      <c r="AV249" s="656"/>
      <c r="AW249" s="657" t="str">
        <f>backup!$AX$49</f>
        <v/>
      </c>
      <c r="AX249" s="657"/>
      <c r="AY249" s="657"/>
      <c r="AZ249" s="96"/>
      <c r="BA249" s="96"/>
      <c r="BB249" s="656" t="s">
        <v>727</v>
      </c>
      <c r="BC249" s="656"/>
      <c r="BD249" s="656"/>
      <c r="BE249" s="668" t="str">
        <f>backup!$AY$49</f>
        <v/>
      </c>
      <c r="BF249" s="668"/>
      <c r="BG249" s="583"/>
      <c r="BH249" s="678"/>
      <c r="BI249" s="622"/>
      <c r="BJ249" s="579" t="s">
        <v>726</v>
      </c>
      <c r="BK249" s="580"/>
      <c r="BL249" s="581" t="e">
        <f>backup!$AX$59</f>
        <v>#REF!</v>
      </c>
      <c r="BM249" s="581"/>
      <c r="BN249" s="581"/>
      <c r="BO249" s="107"/>
      <c r="BP249" s="107"/>
      <c r="BQ249" s="580" t="s">
        <v>727</v>
      </c>
      <c r="BR249" s="580"/>
      <c r="BS249" s="580"/>
      <c r="BT249" s="582" t="e">
        <f>backup!$AY$59</f>
        <v>#REF!</v>
      </c>
      <c r="BU249" s="582"/>
      <c r="BV249" s="583"/>
      <c r="BW249" s="590"/>
    </row>
    <row r="250" spans="1:75" ht="30" x14ac:dyDescent="0.5">
      <c r="A250" s="677"/>
      <c r="B250" s="592" t="str">
        <f>'STUDENT DETAILS'!$D$1</f>
        <v>JAWAHAR NAVODAYA VIDYALAYA</v>
      </c>
      <c r="C250" s="592"/>
      <c r="D250" s="592"/>
      <c r="E250" s="592"/>
      <c r="F250" s="592"/>
      <c r="G250" s="592"/>
      <c r="H250" s="592"/>
      <c r="I250" s="592"/>
      <c r="J250" s="698" t="str">
        <f>'STUDENT DETAILS'!$J$1</f>
        <v/>
      </c>
      <c r="K250" s="698"/>
      <c r="L250" s="698"/>
      <c r="M250" s="698"/>
      <c r="N250" s="699"/>
      <c r="O250" s="590"/>
      <c r="P250" s="615"/>
      <c r="Q250" s="591" t="str">
        <f>'STUDENT DETAILS'!$D$1</f>
        <v>JAWAHAR NAVODAYA VIDYALAYA</v>
      </c>
      <c r="R250" s="592"/>
      <c r="S250" s="592"/>
      <c r="T250" s="592"/>
      <c r="U250" s="592"/>
      <c r="V250" s="592"/>
      <c r="W250" s="592"/>
      <c r="X250" s="592"/>
      <c r="Y250" s="698" t="str">
        <f>'STUDENT DETAILS'!$J$1</f>
        <v/>
      </c>
      <c r="Z250" s="698"/>
      <c r="AA250" s="698"/>
      <c r="AB250" s="698"/>
      <c r="AC250" s="699"/>
      <c r="AD250" s="590"/>
      <c r="AE250" s="615"/>
      <c r="AF250" s="686" t="str">
        <f>'STUDENT DETAILS'!$D$1</f>
        <v>JAWAHAR NAVODAYA VIDYALAYA</v>
      </c>
      <c r="AG250" s="687"/>
      <c r="AH250" s="687"/>
      <c r="AI250" s="687"/>
      <c r="AJ250" s="687"/>
      <c r="AK250" s="687"/>
      <c r="AL250" s="687"/>
      <c r="AM250" s="687"/>
      <c r="AN250" s="593" t="str">
        <f>'STUDENT DETAILS'!$J$1</f>
        <v/>
      </c>
      <c r="AO250" s="593"/>
      <c r="AP250" s="593"/>
      <c r="AQ250" s="593"/>
      <c r="AR250" s="594"/>
      <c r="AS250" s="590"/>
      <c r="AT250" s="677"/>
      <c r="AU250" s="592" t="str">
        <f>'STUDENT DETAILS'!$D$1</f>
        <v>JAWAHAR NAVODAYA VIDYALAYA</v>
      </c>
      <c r="AV250" s="592"/>
      <c r="AW250" s="592"/>
      <c r="AX250" s="592"/>
      <c r="AY250" s="592"/>
      <c r="AZ250" s="592"/>
      <c r="BA250" s="592"/>
      <c r="BB250" s="592"/>
      <c r="BC250" s="593" t="str">
        <f>'STUDENT DETAILS'!$J$1</f>
        <v/>
      </c>
      <c r="BD250" s="593"/>
      <c r="BE250" s="593"/>
      <c r="BF250" s="593"/>
      <c r="BG250" s="594"/>
      <c r="BH250" s="679"/>
      <c r="BI250" s="622"/>
      <c r="BJ250" s="591" t="str">
        <f>'STUDENT DETAILS'!$D$1</f>
        <v>JAWAHAR NAVODAYA VIDYALAYA</v>
      </c>
      <c r="BK250" s="592"/>
      <c r="BL250" s="592"/>
      <c r="BM250" s="592"/>
      <c r="BN250" s="592"/>
      <c r="BO250" s="592"/>
      <c r="BP250" s="592"/>
      <c r="BQ250" s="592"/>
      <c r="BR250" s="593" t="str">
        <f>'STUDENT DETAILS'!$J$1</f>
        <v/>
      </c>
      <c r="BS250" s="593"/>
      <c r="BT250" s="593"/>
      <c r="BU250" s="593"/>
      <c r="BV250" s="594"/>
      <c r="BW250" s="590"/>
    </row>
    <row r="251" spans="1:75" ht="30" x14ac:dyDescent="0.5">
      <c r="A251" s="677"/>
      <c r="B251" s="596" t="str">
        <f>HOME!$B$8</f>
        <v>SESSION</v>
      </c>
      <c r="C251" s="596"/>
      <c r="D251" s="596"/>
      <c r="E251" s="596"/>
      <c r="F251" s="596"/>
      <c r="G251" s="596"/>
      <c r="H251" s="597" t="str">
        <f>IF(HOME!$G$8&gt;0,HOME!$G$8,"")</f>
        <v/>
      </c>
      <c r="I251" s="597"/>
      <c r="J251" s="597"/>
      <c r="K251" s="597"/>
      <c r="L251" s="597"/>
      <c r="M251" s="597"/>
      <c r="N251" s="598"/>
      <c r="O251" s="590"/>
      <c r="P251" s="615"/>
      <c r="Q251" s="595" t="str">
        <f>HOME!$B$8</f>
        <v>SESSION</v>
      </c>
      <c r="R251" s="596"/>
      <c r="S251" s="596"/>
      <c r="T251" s="596"/>
      <c r="U251" s="596"/>
      <c r="V251" s="596"/>
      <c r="W251" s="597" t="str">
        <f>IF(HOME!$G$8&gt;0,HOME!$G$8,"")</f>
        <v/>
      </c>
      <c r="X251" s="597"/>
      <c r="Y251" s="597"/>
      <c r="Z251" s="597"/>
      <c r="AA251" s="597"/>
      <c r="AB251" s="597"/>
      <c r="AC251" s="598"/>
      <c r="AD251" s="590"/>
      <c r="AE251" s="615"/>
      <c r="AF251" s="595" t="str">
        <f>HOME!$B$8</f>
        <v>SESSION</v>
      </c>
      <c r="AG251" s="596"/>
      <c r="AH251" s="596"/>
      <c r="AI251" s="596"/>
      <c r="AJ251" s="596"/>
      <c r="AK251" s="596"/>
      <c r="AL251" s="597" t="str">
        <f>IF(HOME!$G$8&gt;0,HOME!$G$8,"")</f>
        <v/>
      </c>
      <c r="AM251" s="597"/>
      <c r="AN251" s="597"/>
      <c r="AO251" s="597"/>
      <c r="AP251" s="597"/>
      <c r="AQ251" s="597"/>
      <c r="AR251" s="598"/>
      <c r="AS251" s="590"/>
      <c r="AT251" s="677"/>
      <c r="AU251" s="596" t="str">
        <f>HOME!$B$8</f>
        <v>SESSION</v>
      </c>
      <c r="AV251" s="596"/>
      <c r="AW251" s="596"/>
      <c r="AX251" s="596"/>
      <c r="AY251" s="596"/>
      <c r="AZ251" s="596"/>
      <c r="BA251" s="597" t="str">
        <f>IF(HOME!$G$8&gt;0,HOME!$G$8,"")</f>
        <v/>
      </c>
      <c r="BB251" s="597"/>
      <c r="BC251" s="597"/>
      <c r="BD251" s="597"/>
      <c r="BE251" s="597"/>
      <c r="BF251" s="597"/>
      <c r="BG251" s="598"/>
      <c r="BH251" s="679"/>
      <c r="BI251" s="622"/>
      <c r="BJ251" s="595" t="str">
        <f>HOME!$B$8</f>
        <v>SESSION</v>
      </c>
      <c r="BK251" s="596"/>
      <c r="BL251" s="596"/>
      <c r="BM251" s="596"/>
      <c r="BN251" s="596"/>
      <c r="BO251" s="596"/>
      <c r="BP251" s="597" t="str">
        <f>IF(HOME!$G$8&gt;0,HOME!$G$8,"")</f>
        <v/>
      </c>
      <c r="BQ251" s="597"/>
      <c r="BR251" s="597"/>
      <c r="BS251" s="597"/>
      <c r="BT251" s="597"/>
      <c r="BU251" s="597"/>
      <c r="BV251" s="598"/>
      <c r="BW251" s="590"/>
    </row>
    <row r="252" spans="1:75" ht="17.399999999999999" x14ac:dyDescent="0.3">
      <c r="A252" s="677"/>
      <c r="B252" s="600" t="s">
        <v>50</v>
      </c>
      <c r="C252" s="600"/>
      <c r="D252" s="600"/>
      <c r="E252" s="600"/>
      <c r="F252" s="600"/>
      <c r="G252" s="600"/>
      <c r="H252" s="600"/>
      <c r="I252" s="600"/>
      <c r="J252" s="600"/>
      <c r="K252" s="600"/>
      <c r="L252" s="600"/>
      <c r="M252" s="600"/>
      <c r="N252" s="601"/>
      <c r="O252" s="590"/>
      <c r="P252" s="615"/>
      <c r="Q252" s="599" t="s">
        <v>50</v>
      </c>
      <c r="R252" s="600"/>
      <c r="S252" s="600"/>
      <c r="T252" s="600"/>
      <c r="U252" s="600"/>
      <c r="V252" s="600"/>
      <c r="W252" s="600"/>
      <c r="X252" s="600"/>
      <c r="Y252" s="600"/>
      <c r="Z252" s="600"/>
      <c r="AA252" s="600"/>
      <c r="AB252" s="600"/>
      <c r="AC252" s="601"/>
      <c r="AD252" s="590"/>
      <c r="AE252" s="615"/>
      <c r="AF252" s="599" t="s">
        <v>50</v>
      </c>
      <c r="AG252" s="600"/>
      <c r="AH252" s="600"/>
      <c r="AI252" s="600"/>
      <c r="AJ252" s="600"/>
      <c r="AK252" s="600"/>
      <c r="AL252" s="600"/>
      <c r="AM252" s="600"/>
      <c r="AN252" s="600"/>
      <c r="AO252" s="600"/>
      <c r="AP252" s="600"/>
      <c r="AQ252" s="600"/>
      <c r="AR252" s="601"/>
      <c r="AS252" s="590"/>
      <c r="AT252" s="677"/>
      <c r="AU252" s="600" t="s">
        <v>50</v>
      </c>
      <c r="AV252" s="600"/>
      <c r="AW252" s="600"/>
      <c r="AX252" s="600"/>
      <c r="AY252" s="600"/>
      <c r="AZ252" s="600"/>
      <c r="BA252" s="600"/>
      <c r="BB252" s="600"/>
      <c r="BC252" s="600"/>
      <c r="BD252" s="600"/>
      <c r="BE252" s="600"/>
      <c r="BF252" s="600"/>
      <c r="BG252" s="601"/>
      <c r="BH252" s="679"/>
      <c r="BI252" s="622"/>
      <c r="BJ252" s="599" t="s">
        <v>50</v>
      </c>
      <c r="BK252" s="600"/>
      <c r="BL252" s="600"/>
      <c r="BM252" s="600"/>
      <c r="BN252" s="600"/>
      <c r="BO252" s="600"/>
      <c r="BP252" s="600"/>
      <c r="BQ252" s="600"/>
      <c r="BR252" s="600"/>
      <c r="BS252" s="600"/>
      <c r="BT252" s="600"/>
      <c r="BU252" s="600"/>
      <c r="BV252" s="601"/>
      <c r="BW252" s="590"/>
    </row>
    <row r="253" spans="1:75" ht="17.399999999999999" x14ac:dyDescent="0.3">
      <c r="A253" s="677"/>
      <c r="B253" s="43" t="s">
        <v>13</v>
      </c>
      <c r="C253" s="588" t="str">
        <f>IF('STUDENT DETAILS'!$D$15&gt;0,'STUDENT DETAILS'!$D$15,"")</f>
        <v/>
      </c>
      <c r="D253" s="588"/>
      <c r="E253" s="586" t="s">
        <v>749</v>
      </c>
      <c r="F253" s="586"/>
      <c r="G253" s="57"/>
      <c r="H253" s="588" t="str">
        <f>IF(HOME!$G$9&gt;0,HOME!$G$9,"")</f>
        <v/>
      </c>
      <c r="I253" s="588"/>
      <c r="J253" s="586" t="s">
        <v>728</v>
      </c>
      <c r="K253" s="586"/>
      <c r="L253" s="602" t="str">
        <f>IF('STUDENT DETAILS'!$AB$15&gt;0,'STUDENT DETAILS'!$AB$15,"")</f>
        <v/>
      </c>
      <c r="M253" s="602"/>
      <c r="N253" s="603"/>
      <c r="O253" s="590"/>
      <c r="P253" s="615"/>
      <c r="Q253" s="97" t="s">
        <v>13</v>
      </c>
      <c r="R253" s="588" t="str">
        <f>IF('STUDENT DETAILS'!$D$25&gt;0,'STUDENT DETAILS'!$D$25,"")</f>
        <v/>
      </c>
      <c r="S253" s="588"/>
      <c r="T253" s="586" t="s">
        <v>749</v>
      </c>
      <c r="U253" s="586"/>
      <c r="V253" s="57"/>
      <c r="W253" s="588" t="str">
        <f>IF(HOME!$G$9&gt;0,HOME!$G$9,"")</f>
        <v/>
      </c>
      <c r="X253" s="588"/>
      <c r="Y253" s="586" t="s">
        <v>728</v>
      </c>
      <c r="Z253" s="586"/>
      <c r="AA253" s="602" t="str">
        <f>IF('STUDENT DETAILS'!$AB$25&gt;0,'STUDENT DETAILS'!$AB$25,"")</f>
        <v/>
      </c>
      <c r="AB253" s="602"/>
      <c r="AC253" s="603"/>
      <c r="AD253" s="590"/>
      <c r="AE253" s="615"/>
      <c r="AF253" s="97" t="s">
        <v>13</v>
      </c>
      <c r="AG253" s="588" t="str">
        <f>IF('STUDENT DETAILS'!$D$35&gt;0,'STUDENT DETAILS'!$D$35,"")</f>
        <v/>
      </c>
      <c r="AH253" s="588"/>
      <c r="AI253" s="586" t="s">
        <v>749</v>
      </c>
      <c r="AJ253" s="586"/>
      <c r="AK253" s="57"/>
      <c r="AL253" s="588" t="str">
        <f>IF(HOME!$G$9&gt;0,HOME!$G$9,"")</f>
        <v/>
      </c>
      <c r="AM253" s="588"/>
      <c r="AN253" s="586" t="s">
        <v>728</v>
      </c>
      <c r="AO253" s="586"/>
      <c r="AP253" s="602" t="str">
        <f>IF('STUDENT DETAILS'!$AB$35&gt;0,'STUDENT DETAILS'!$AB$35,"")</f>
        <v/>
      </c>
      <c r="AQ253" s="602"/>
      <c r="AR253" s="603"/>
      <c r="AS253" s="590"/>
      <c r="AT253" s="677"/>
      <c r="AU253" s="43" t="s">
        <v>13</v>
      </c>
      <c r="AV253" s="588" t="str">
        <f>IF('STUDENT DETAILS'!$D$45&gt;0,'STUDENT DETAILS'!$D$45,"")</f>
        <v/>
      </c>
      <c r="AW253" s="588"/>
      <c r="AX253" s="586" t="s">
        <v>749</v>
      </c>
      <c r="AY253" s="586"/>
      <c r="AZ253" s="57"/>
      <c r="BA253" s="588" t="str">
        <f>IF(HOME!$G$9&gt;0,HOME!$G$9,"")</f>
        <v/>
      </c>
      <c r="BB253" s="588"/>
      <c r="BC253" s="586" t="s">
        <v>728</v>
      </c>
      <c r="BD253" s="586"/>
      <c r="BE253" s="602" t="str">
        <f>IF('STUDENT DETAILS'!$AB$45&gt;0,'STUDENT DETAILS'!$AB$45,"")</f>
        <v/>
      </c>
      <c r="BF253" s="602"/>
      <c r="BG253" s="603"/>
      <c r="BH253" s="679"/>
      <c r="BI253" s="622"/>
      <c r="BJ253" s="43" t="s">
        <v>13</v>
      </c>
      <c r="BK253" s="588" t="e">
        <f>IF('STUDENT DETAILS'!#REF!&gt;0,'STUDENT DETAILS'!#REF!,"")</f>
        <v>#REF!</v>
      </c>
      <c r="BL253" s="588"/>
      <c r="BM253" s="586" t="s">
        <v>749</v>
      </c>
      <c r="BN253" s="586"/>
      <c r="BO253" s="57"/>
      <c r="BP253" s="588" t="str">
        <f>IF(HOME!$G$9&gt;0,HOME!$G$9,"")</f>
        <v/>
      </c>
      <c r="BQ253" s="588"/>
      <c r="BR253" s="586" t="s">
        <v>728</v>
      </c>
      <c r="BS253" s="586"/>
      <c r="BT253" s="602" t="e">
        <f>IF('STUDENT DETAILS'!#REF!&gt;0,'STUDENT DETAILS'!#REF!,"")</f>
        <v>#REF!</v>
      </c>
      <c r="BU253" s="602"/>
      <c r="BV253" s="603"/>
      <c r="BW253" s="590"/>
    </row>
    <row r="254" spans="1:75" ht="17.399999999999999" x14ac:dyDescent="0.3">
      <c r="A254" s="677"/>
      <c r="B254" s="43" t="s">
        <v>752</v>
      </c>
      <c r="C254" s="588" t="str">
        <f>IF('STUDENT DETAILS'!$C$15&gt;0,'STUDENT DETAILS'!$C$15,"")</f>
        <v/>
      </c>
      <c r="D254" s="588"/>
      <c r="E254" s="586" t="s">
        <v>750</v>
      </c>
      <c r="F254" s="586"/>
      <c r="G254" s="58"/>
      <c r="H254" s="604" t="str">
        <f>IF('STUDENT DETAILS'!$E$15&gt;0,'STUDENT DETAILS'!$E$15,"")</f>
        <v/>
      </c>
      <c r="I254" s="604"/>
      <c r="J254" s="586" t="s">
        <v>14</v>
      </c>
      <c r="K254" s="586"/>
      <c r="L254" s="584" t="str">
        <f>IF('STUDENT DETAILS'!$F$15&gt;0,'STUDENT DETAILS'!$F$15,"")</f>
        <v/>
      </c>
      <c r="M254" s="584"/>
      <c r="N254" s="603"/>
      <c r="O254" s="590"/>
      <c r="P254" s="615"/>
      <c r="Q254" s="97" t="s">
        <v>752</v>
      </c>
      <c r="R254" s="588" t="str">
        <f>IF('STUDENT DETAILS'!$C$25&gt;0,'STUDENT DETAILS'!$C$25,"")</f>
        <v/>
      </c>
      <c r="S254" s="588"/>
      <c r="T254" s="586" t="s">
        <v>750</v>
      </c>
      <c r="U254" s="586"/>
      <c r="V254" s="58"/>
      <c r="W254" s="604" t="str">
        <f>IF('STUDENT DETAILS'!$E$25&gt;0,'STUDENT DETAILS'!$E$25,"")</f>
        <v/>
      </c>
      <c r="X254" s="604"/>
      <c r="Y254" s="586" t="s">
        <v>14</v>
      </c>
      <c r="Z254" s="586"/>
      <c r="AA254" s="584" t="str">
        <f>IF('STUDENT DETAILS'!$F$25&gt;0,'STUDENT DETAILS'!$F$25,"")</f>
        <v/>
      </c>
      <c r="AB254" s="584"/>
      <c r="AC254" s="603"/>
      <c r="AD254" s="590"/>
      <c r="AE254" s="615"/>
      <c r="AF254" s="97" t="s">
        <v>752</v>
      </c>
      <c r="AG254" s="588" t="str">
        <f>IF('STUDENT DETAILS'!$C$35&gt;0,'STUDENT DETAILS'!$C$35,"")</f>
        <v/>
      </c>
      <c r="AH254" s="588"/>
      <c r="AI254" s="586" t="s">
        <v>750</v>
      </c>
      <c r="AJ254" s="586"/>
      <c r="AK254" s="58"/>
      <c r="AL254" s="604" t="str">
        <f>IF('STUDENT DETAILS'!$E$35&gt;0,'STUDENT DETAILS'!$E$35,"")</f>
        <v/>
      </c>
      <c r="AM254" s="604"/>
      <c r="AN254" s="586" t="s">
        <v>14</v>
      </c>
      <c r="AO254" s="586"/>
      <c r="AP254" s="584" t="str">
        <f>IF('STUDENT DETAILS'!$F$35&gt;0,'STUDENT DETAILS'!$F$35,"")</f>
        <v/>
      </c>
      <c r="AQ254" s="584"/>
      <c r="AR254" s="603"/>
      <c r="AS254" s="590"/>
      <c r="AT254" s="677"/>
      <c r="AU254" s="43" t="s">
        <v>752</v>
      </c>
      <c r="AV254" s="588" t="str">
        <f>IF('STUDENT DETAILS'!$C$45&gt;0,'STUDENT DETAILS'!$C$45,"")</f>
        <v/>
      </c>
      <c r="AW254" s="588"/>
      <c r="AX254" s="586" t="s">
        <v>750</v>
      </c>
      <c r="AY254" s="586"/>
      <c r="AZ254" s="58"/>
      <c r="BA254" s="604" t="str">
        <f>IF('STUDENT DETAILS'!$E$45&gt;0,'STUDENT DETAILS'!$E$45,"")</f>
        <v/>
      </c>
      <c r="BB254" s="604"/>
      <c r="BC254" s="586" t="s">
        <v>14</v>
      </c>
      <c r="BD254" s="586"/>
      <c r="BE254" s="584" t="str">
        <f>IF('STUDENT DETAILS'!$F$45&gt;0,'STUDENT DETAILS'!$F$45,"")</f>
        <v/>
      </c>
      <c r="BF254" s="584"/>
      <c r="BG254" s="603"/>
      <c r="BH254" s="679"/>
      <c r="BI254" s="622"/>
      <c r="BJ254" s="43" t="s">
        <v>752</v>
      </c>
      <c r="BK254" s="588" t="e">
        <f>IF('STUDENT DETAILS'!#REF!&gt;0,'STUDENT DETAILS'!#REF!,"")</f>
        <v>#REF!</v>
      </c>
      <c r="BL254" s="588"/>
      <c r="BM254" s="586" t="s">
        <v>750</v>
      </c>
      <c r="BN254" s="586"/>
      <c r="BO254" s="58"/>
      <c r="BP254" s="604" t="e">
        <f>IF('STUDENT DETAILS'!#REF!&gt;0,'STUDENT DETAILS'!#REF!,"")</f>
        <v>#REF!</v>
      </c>
      <c r="BQ254" s="604"/>
      <c r="BR254" s="586" t="s">
        <v>14</v>
      </c>
      <c r="BS254" s="586"/>
      <c r="BT254" s="584" t="e">
        <f>IF('STUDENT DETAILS'!#REF!&gt;0,'STUDENT DETAILS'!#REF!,"")</f>
        <v>#REF!</v>
      </c>
      <c r="BU254" s="584"/>
      <c r="BV254" s="603"/>
      <c r="BW254" s="590"/>
    </row>
    <row r="255" spans="1:75" ht="17.399999999999999" x14ac:dyDescent="0.3">
      <c r="A255" s="677"/>
      <c r="B255" s="43" t="s">
        <v>753</v>
      </c>
      <c r="C255" s="585" t="str">
        <f>IF('STUDENT DETAILS'!$K$15&gt;0,'STUDENT DETAILS'!$K$15,"")</f>
        <v/>
      </c>
      <c r="D255" s="585"/>
      <c r="E255" s="586" t="s">
        <v>751</v>
      </c>
      <c r="F255" s="586"/>
      <c r="G255" s="58"/>
      <c r="H255" s="587" t="str">
        <f>IF('STUDENT DETAILS'!$M$15&gt;0,'STUDENT DETAILS'!$M$15,"")</f>
        <v/>
      </c>
      <c r="I255" s="587"/>
      <c r="J255" s="586" t="s">
        <v>704</v>
      </c>
      <c r="K255" s="586"/>
      <c r="L255" s="588" t="str">
        <f>IF('STUDENT DETAILS'!$J$15&gt;0,'STUDENT DETAILS'!$J$15,"")</f>
        <v/>
      </c>
      <c r="M255" s="588"/>
      <c r="N255" s="603"/>
      <c r="O255" s="590"/>
      <c r="P255" s="615"/>
      <c r="Q255" s="97" t="s">
        <v>753</v>
      </c>
      <c r="R255" s="585" t="str">
        <f>IF('STUDENT DETAILS'!$K$25&gt;0,'STUDENT DETAILS'!$K$25,"")</f>
        <v/>
      </c>
      <c r="S255" s="585"/>
      <c r="T255" s="586" t="s">
        <v>751</v>
      </c>
      <c r="U255" s="586"/>
      <c r="V255" s="58"/>
      <c r="W255" s="587" t="str">
        <f>IF('STUDENT DETAILS'!$M$25&gt;0,'STUDENT DETAILS'!$M$25,"")</f>
        <v/>
      </c>
      <c r="X255" s="587"/>
      <c r="Y255" s="586" t="s">
        <v>704</v>
      </c>
      <c r="Z255" s="586"/>
      <c r="AA255" s="588" t="str">
        <f>IF('STUDENT DETAILS'!$J$25&gt;0,'STUDENT DETAILS'!$J$25,"")</f>
        <v/>
      </c>
      <c r="AB255" s="588"/>
      <c r="AC255" s="603"/>
      <c r="AD255" s="590"/>
      <c r="AE255" s="615"/>
      <c r="AF255" s="97" t="s">
        <v>753</v>
      </c>
      <c r="AG255" s="585" t="str">
        <f>IF('STUDENT DETAILS'!$K$35&gt;0,'STUDENT DETAILS'!$K$35,"")</f>
        <v/>
      </c>
      <c r="AH255" s="585"/>
      <c r="AI255" s="586" t="s">
        <v>751</v>
      </c>
      <c r="AJ255" s="586"/>
      <c r="AK255" s="58"/>
      <c r="AL255" s="587" t="str">
        <f>IF('STUDENT DETAILS'!$M$35&gt;0,'STUDENT DETAILS'!$M$35,"")</f>
        <v/>
      </c>
      <c r="AM255" s="587"/>
      <c r="AN255" s="586" t="s">
        <v>704</v>
      </c>
      <c r="AO255" s="586"/>
      <c r="AP255" s="588" t="str">
        <f>IF('STUDENT DETAILS'!$J$35&gt;0,'STUDENT DETAILS'!$J$35,"")</f>
        <v/>
      </c>
      <c r="AQ255" s="588"/>
      <c r="AR255" s="603"/>
      <c r="AS255" s="590"/>
      <c r="AT255" s="677"/>
      <c r="AU255" s="43" t="s">
        <v>753</v>
      </c>
      <c r="AV255" s="585" t="str">
        <f>IF('STUDENT DETAILS'!$K$45&gt;0,'STUDENT DETAILS'!$K$45,"")</f>
        <v/>
      </c>
      <c r="AW255" s="585"/>
      <c r="AX255" s="586" t="s">
        <v>751</v>
      </c>
      <c r="AY255" s="586"/>
      <c r="AZ255" s="58"/>
      <c r="BA255" s="587" t="str">
        <f>IF('STUDENT DETAILS'!$M$45&gt;0,'STUDENT DETAILS'!$M$45,"")</f>
        <v/>
      </c>
      <c r="BB255" s="587"/>
      <c r="BC255" s="586" t="s">
        <v>704</v>
      </c>
      <c r="BD255" s="586"/>
      <c r="BE255" s="588" t="str">
        <f>IF('STUDENT DETAILS'!$J$45&gt;0,'STUDENT DETAILS'!$J$45,"")</f>
        <v/>
      </c>
      <c r="BF255" s="588"/>
      <c r="BG255" s="603"/>
      <c r="BH255" s="679"/>
      <c r="BI255" s="622"/>
      <c r="BJ255" s="43" t="s">
        <v>753</v>
      </c>
      <c r="BK255" s="585" t="e">
        <f>IF('STUDENT DETAILS'!#REF!&gt;0,'STUDENT DETAILS'!#REF!,"")</f>
        <v>#REF!</v>
      </c>
      <c r="BL255" s="585"/>
      <c r="BM255" s="586" t="s">
        <v>751</v>
      </c>
      <c r="BN255" s="586"/>
      <c r="BO255" s="58"/>
      <c r="BP255" s="587" t="e">
        <f>IF('STUDENT DETAILS'!#REF!&gt;0,'STUDENT DETAILS'!#REF!,"")</f>
        <v>#REF!</v>
      </c>
      <c r="BQ255" s="587"/>
      <c r="BR255" s="586" t="s">
        <v>704</v>
      </c>
      <c r="BS255" s="586"/>
      <c r="BT255" s="588" t="e">
        <f>IF('STUDENT DETAILS'!#REF!&gt;0,'STUDENT DETAILS'!#REF!,"")</f>
        <v>#REF!</v>
      </c>
      <c r="BU255" s="588"/>
      <c r="BV255" s="603"/>
      <c r="BW255" s="590"/>
    </row>
    <row r="256" spans="1:75" ht="16.2" thickBot="1" x14ac:dyDescent="0.35">
      <c r="A256" s="677"/>
      <c r="B256" s="635"/>
      <c r="C256" s="636"/>
      <c r="D256" s="636"/>
      <c r="E256" s="636"/>
      <c r="F256" s="636"/>
      <c r="G256" s="636"/>
      <c r="H256" s="636"/>
      <c r="I256" s="636"/>
      <c r="J256" s="636"/>
      <c r="K256" s="636"/>
      <c r="L256" s="636"/>
      <c r="M256" s="636"/>
      <c r="N256" s="637"/>
      <c r="O256" s="590"/>
      <c r="P256" s="615"/>
      <c r="Q256" s="635"/>
      <c r="R256" s="636"/>
      <c r="S256" s="636"/>
      <c r="T256" s="636"/>
      <c r="U256" s="636"/>
      <c r="V256" s="636"/>
      <c r="W256" s="636"/>
      <c r="X256" s="636"/>
      <c r="Y256" s="636"/>
      <c r="Z256" s="636"/>
      <c r="AA256" s="636"/>
      <c r="AB256" s="636"/>
      <c r="AC256" s="637"/>
      <c r="AD256" s="590"/>
      <c r="AE256" s="615"/>
      <c r="AF256" s="635"/>
      <c r="AG256" s="636"/>
      <c r="AH256" s="636"/>
      <c r="AI256" s="636"/>
      <c r="AJ256" s="636"/>
      <c r="AK256" s="636"/>
      <c r="AL256" s="636"/>
      <c r="AM256" s="636"/>
      <c r="AN256" s="636"/>
      <c r="AO256" s="636"/>
      <c r="AP256" s="636"/>
      <c r="AQ256" s="636"/>
      <c r="AR256" s="637"/>
      <c r="AS256" s="590"/>
      <c r="AT256" s="677"/>
      <c r="AU256" s="635"/>
      <c r="AV256" s="636"/>
      <c r="AW256" s="636"/>
      <c r="AX256" s="636"/>
      <c r="AY256" s="636"/>
      <c r="AZ256" s="636"/>
      <c r="BA256" s="636"/>
      <c r="BB256" s="636"/>
      <c r="BC256" s="636"/>
      <c r="BD256" s="636"/>
      <c r="BE256" s="636"/>
      <c r="BF256" s="636"/>
      <c r="BG256" s="637"/>
      <c r="BH256" s="679"/>
      <c r="BI256" s="622"/>
      <c r="BJ256" s="635"/>
      <c r="BK256" s="636"/>
      <c r="BL256" s="636"/>
      <c r="BM256" s="636"/>
      <c r="BN256" s="636"/>
      <c r="BO256" s="636"/>
      <c r="BP256" s="636"/>
      <c r="BQ256" s="636"/>
      <c r="BR256" s="636"/>
      <c r="BS256" s="636"/>
      <c r="BT256" s="636"/>
      <c r="BU256" s="636"/>
      <c r="BV256" s="637"/>
      <c r="BW256" s="590"/>
    </row>
    <row r="257" spans="1:75" ht="18.600000000000001" thickTop="1" thickBot="1" x14ac:dyDescent="0.35">
      <c r="A257" s="677"/>
      <c r="B257" s="41" t="s">
        <v>18</v>
      </c>
      <c r="C257" s="632" t="s">
        <v>20</v>
      </c>
      <c r="D257" s="633"/>
      <c r="E257" s="633"/>
      <c r="F257" s="633"/>
      <c r="G257" s="633"/>
      <c r="H257" s="634"/>
      <c r="I257" s="632" t="s">
        <v>21</v>
      </c>
      <c r="J257" s="633"/>
      <c r="K257" s="633"/>
      <c r="L257" s="633"/>
      <c r="M257" s="633"/>
      <c r="N257" s="634"/>
      <c r="O257" s="590"/>
      <c r="P257" s="615"/>
      <c r="Q257" s="41" t="s">
        <v>18</v>
      </c>
      <c r="R257" s="632" t="s">
        <v>20</v>
      </c>
      <c r="S257" s="633"/>
      <c r="T257" s="633"/>
      <c r="U257" s="633"/>
      <c r="V257" s="633"/>
      <c r="W257" s="634"/>
      <c r="X257" s="632" t="s">
        <v>21</v>
      </c>
      <c r="Y257" s="633"/>
      <c r="Z257" s="633"/>
      <c r="AA257" s="633"/>
      <c r="AB257" s="633"/>
      <c r="AC257" s="634"/>
      <c r="AD257" s="590"/>
      <c r="AE257" s="615"/>
      <c r="AF257" s="41" t="s">
        <v>18</v>
      </c>
      <c r="AG257" s="632" t="s">
        <v>20</v>
      </c>
      <c r="AH257" s="633"/>
      <c r="AI257" s="633"/>
      <c r="AJ257" s="633"/>
      <c r="AK257" s="633"/>
      <c r="AL257" s="634"/>
      <c r="AM257" s="632" t="s">
        <v>21</v>
      </c>
      <c r="AN257" s="633"/>
      <c r="AO257" s="633"/>
      <c r="AP257" s="633"/>
      <c r="AQ257" s="633"/>
      <c r="AR257" s="634"/>
      <c r="AS257" s="590"/>
      <c r="AT257" s="677"/>
      <c r="AU257" s="41" t="s">
        <v>18</v>
      </c>
      <c r="AV257" s="632" t="s">
        <v>20</v>
      </c>
      <c r="AW257" s="633"/>
      <c r="AX257" s="633"/>
      <c r="AY257" s="633"/>
      <c r="AZ257" s="633"/>
      <c r="BA257" s="634"/>
      <c r="BB257" s="632" t="s">
        <v>21</v>
      </c>
      <c r="BC257" s="633"/>
      <c r="BD257" s="633"/>
      <c r="BE257" s="633"/>
      <c r="BF257" s="633"/>
      <c r="BG257" s="634"/>
      <c r="BH257" s="679"/>
      <c r="BI257" s="622"/>
      <c r="BJ257" s="51" t="s">
        <v>18</v>
      </c>
      <c r="BK257" s="632" t="s">
        <v>20</v>
      </c>
      <c r="BL257" s="633"/>
      <c r="BM257" s="633"/>
      <c r="BN257" s="633"/>
      <c r="BO257" s="633"/>
      <c r="BP257" s="634"/>
      <c r="BQ257" s="632" t="s">
        <v>21</v>
      </c>
      <c r="BR257" s="633"/>
      <c r="BS257" s="633"/>
      <c r="BT257" s="633"/>
      <c r="BU257" s="633"/>
      <c r="BV257" s="634"/>
      <c r="BW257" s="590"/>
    </row>
    <row r="258" spans="1:75" ht="106.2" x14ac:dyDescent="0.25">
      <c r="A258" s="677"/>
      <c r="B258" s="40" t="s">
        <v>15</v>
      </c>
      <c r="C258" s="40" t="s">
        <v>16</v>
      </c>
      <c r="D258" s="40" t="s">
        <v>729</v>
      </c>
      <c r="E258" s="40" t="s">
        <v>730</v>
      </c>
      <c r="F258" s="40" t="s">
        <v>731</v>
      </c>
      <c r="G258" s="40" t="s">
        <v>732</v>
      </c>
      <c r="H258" s="40" t="s">
        <v>17</v>
      </c>
      <c r="I258" s="40" t="s">
        <v>733</v>
      </c>
      <c r="J258" s="40" t="s">
        <v>734</v>
      </c>
      <c r="K258" s="40" t="s">
        <v>730</v>
      </c>
      <c r="L258" s="40" t="s">
        <v>741</v>
      </c>
      <c r="M258" s="40" t="s">
        <v>732</v>
      </c>
      <c r="N258" s="40" t="s">
        <v>17</v>
      </c>
      <c r="O258" s="590"/>
      <c r="P258" s="615"/>
      <c r="Q258" s="40" t="s">
        <v>15</v>
      </c>
      <c r="R258" s="40" t="s">
        <v>16</v>
      </c>
      <c r="S258" s="40" t="s">
        <v>729</v>
      </c>
      <c r="T258" s="40" t="s">
        <v>730</v>
      </c>
      <c r="U258" s="40" t="s">
        <v>731</v>
      </c>
      <c r="V258" s="40" t="s">
        <v>732</v>
      </c>
      <c r="W258" s="40" t="s">
        <v>17</v>
      </c>
      <c r="X258" s="40" t="s">
        <v>733</v>
      </c>
      <c r="Y258" s="40" t="s">
        <v>734</v>
      </c>
      <c r="Z258" s="40" t="s">
        <v>730</v>
      </c>
      <c r="AA258" s="40" t="s">
        <v>741</v>
      </c>
      <c r="AB258" s="40" t="s">
        <v>732</v>
      </c>
      <c r="AC258" s="40" t="s">
        <v>17</v>
      </c>
      <c r="AD258" s="590"/>
      <c r="AE258" s="615"/>
      <c r="AF258" s="40" t="s">
        <v>15</v>
      </c>
      <c r="AG258" s="40" t="s">
        <v>16</v>
      </c>
      <c r="AH258" s="40" t="s">
        <v>729</v>
      </c>
      <c r="AI258" s="40" t="s">
        <v>730</v>
      </c>
      <c r="AJ258" s="40" t="s">
        <v>731</v>
      </c>
      <c r="AK258" s="40" t="s">
        <v>732</v>
      </c>
      <c r="AL258" s="40" t="s">
        <v>17</v>
      </c>
      <c r="AM258" s="40" t="s">
        <v>733</v>
      </c>
      <c r="AN258" s="40" t="s">
        <v>734</v>
      </c>
      <c r="AO258" s="40" t="s">
        <v>730</v>
      </c>
      <c r="AP258" s="40" t="s">
        <v>741</v>
      </c>
      <c r="AQ258" s="40" t="s">
        <v>732</v>
      </c>
      <c r="AR258" s="40" t="s">
        <v>17</v>
      </c>
      <c r="AS258" s="590"/>
      <c r="AT258" s="677"/>
      <c r="AU258" s="40" t="s">
        <v>15</v>
      </c>
      <c r="AV258" s="40" t="s">
        <v>16</v>
      </c>
      <c r="AW258" s="40" t="s">
        <v>729</v>
      </c>
      <c r="AX258" s="40" t="s">
        <v>730</v>
      </c>
      <c r="AY258" s="40" t="s">
        <v>731</v>
      </c>
      <c r="AZ258" s="40" t="s">
        <v>732</v>
      </c>
      <c r="BA258" s="40" t="s">
        <v>17</v>
      </c>
      <c r="BB258" s="40" t="s">
        <v>733</v>
      </c>
      <c r="BC258" s="40" t="s">
        <v>734</v>
      </c>
      <c r="BD258" s="40" t="s">
        <v>730</v>
      </c>
      <c r="BE258" s="40" t="s">
        <v>741</v>
      </c>
      <c r="BF258" s="40" t="s">
        <v>732</v>
      </c>
      <c r="BG258" s="54" t="s">
        <v>17</v>
      </c>
      <c r="BH258" s="679"/>
      <c r="BI258" s="622"/>
      <c r="BJ258" s="52" t="s">
        <v>15</v>
      </c>
      <c r="BK258" s="40" t="s">
        <v>16</v>
      </c>
      <c r="BL258" s="40" t="s">
        <v>729</v>
      </c>
      <c r="BM258" s="40" t="s">
        <v>730</v>
      </c>
      <c r="BN258" s="40" t="s">
        <v>731</v>
      </c>
      <c r="BO258" s="40" t="s">
        <v>732</v>
      </c>
      <c r="BP258" s="40" t="s">
        <v>17</v>
      </c>
      <c r="BQ258" s="40" t="s">
        <v>733</v>
      </c>
      <c r="BR258" s="40" t="s">
        <v>734</v>
      </c>
      <c r="BS258" s="40" t="s">
        <v>730</v>
      </c>
      <c r="BT258" s="40" t="s">
        <v>741</v>
      </c>
      <c r="BU258" s="40" t="s">
        <v>732</v>
      </c>
      <c r="BV258" s="40" t="s">
        <v>17</v>
      </c>
      <c r="BW258" s="590"/>
    </row>
    <row r="259" spans="1:75" ht="15.6" x14ac:dyDescent="0.3">
      <c r="A259" s="677"/>
      <c r="B259" s="59" t="str">
        <f>HOME!$B$15</f>
        <v>ENGLISH</v>
      </c>
      <c r="C259" s="60" t="str">
        <f>'Overall Result'!$D$12</f>
        <v/>
      </c>
      <c r="D259" s="60" t="str">
        <f>'Overall Result'!$P$12</f>
        <v/>
      </c>
      <c r="E259" s="60">
        <f>'Overall Result'!$V$12</f>
        <v>5</v>
      </c>
      <c r="F259" s="60">
        <f>'Overall Result'!$AB$12</f>
        <v>0</v>
      </c>
      <c r="G259" s="60">
        <f>'Overall Result'!$AH$12</f>
        <v>5</v>
      </c>
      <c r="H259" s="60" t="str">
        <f>'Overall Result'!$AP$12</f>
        <v>E</v>
      </c>
      <c r="I259" s="60" t="e">
        <f>#REF!</f>
        <v>#REF!</v>
      </c>
      <c r="J259" s="60" t="e">
        <f>#REF!</f>
        <v>#REF!</v>
      </c>
      <c r="K259" s="60" t="e">
        <f>#REF!</f>
        <v>#REF!</v>
      </c>
      <c r="L259" s="60" t="e">
        <f>#REF!</f>
        <v>#REF!</v>
      </c>
      <c r="M259" s="60" t="e">
        <f>#REF!</f>
        <v>#REF!</v>
      </c>
      <c r="N259" s="94" t="e">
        <f>#REF!</f>
        <v>#REF!</v>
      </c>
      <c r="O259" s="590"/>
      <c r="P259" s="615"/>
      <c r="Q259" s="59" t="str">
        <f>HOME!$B$15</f>
        <v>ENGLISH</v>
      </c>
      <c r="R259" s="94" t="str">
        <f>'Overall Result'!$D$22</f>
        <v/>
      </c>
      <c r="S259" s="94">
        <f>'Overall Result'!$P$22</f>
        <v>3.3333333333333335</v>
      </c>
      <c r="T259" s="94">
        <f>'Overall Result'!$V$22</f>
        <v>5</v>
      </c>
      <c r="U259" s="94">
        <f>'Overall Result'!$AB$22</f>
        <v>0</v>
      </c>
      <c r="V259" s="94">
        <f>'Overall Result'!$AH$22</f>
        <v>13.333333333333334</v>
      </c>
      <c r="W259" s="94" t="str">
        <f>'Overall Result'!$AP$22</f>
        <v>E</v>
      </c>
      <c r="X259" s="94" t="e">
        <f>#REF!</f>
        <v>#REF!</v>
      </c>
      <c r="Y259" s="94" t="e">
        <f>#REF!</f>
        <v>#REF!</v>
      </c>
      <c r="Z259" s="94" t="e">
        <f>#REF!</f>
        <v>#REF!</v>
      </c>
      <c r="AA259" s="94" t="e">
        <f>#REF!</f>
        <v>#REF!</v>
      </c>
      <c r="AB259" s="94" t="e">
        <f>#REF!</f>
        <v>#REF!</v>
      </c>
      <c r="AC259" s="94" t="e">
        <f>#REF!</f>
        <v>#REF!</v>
      </c>
      <c r="AD259" s="590"/>
      <c r="AE259" s="615"/>
      <c r="AF259" s="59" t="str">
        <f>HOME!$B$15</f>
        <v>ENGLISH</v>
      </c>
      <c r="AG259" s="94" t="str">
        <f>'Overall Result'!$D$32</f>
        <v/>
      </c>
      <c r="AH259" s="94">
        <f>'Overall Result'!$P$32</f>
        <v>3.3333333333333335</v>
      </c>
      <c r="AI259" s="94">
        <f>'Overall Result'!$V$32</f>
        <v>5</v>
      </c>
      <c r="AJ259" s="94">
        <f>'Overall Result'!$AB$32</f>
        <v>0</v>
      </c>
      <c r="AK259" s="94">
        <f>'Overall Result'!$AH$32</f>
        <v>13.333333333333334</v>
      </c>
      <c r="AL259" s="94" t="str">
        <f>'Overall Result'!$AP$32</f>
        <v>E</v>
      </c>
      <c r="AM259" s="94" t="e">
        <f>#REF!</f>
        <v>#REF!</v>
      </c>
      <c r="AN259" s="94" t="e">
        <f>#REF!</f>
        <v>#REF!</v>
      </c>
      <c r="AO259" s="94" t="e">
        <f>#REF!</f>
        <v>#REF!</v>
      </c>
      <c r="AP259" s="94" t="e">
        <f>#REF!</f>
        <v>#REF!</v>
      </c>
      <c r="AQ259" s="94" t="e">
        <f>#REF!</f>
        <v>#REF!</v>
      </c>
      <c r="AR259" s="94" t="e">
        <f>#REF!</f>
        <v>#REF!</v>
      </c>
      <c r="AS259" s="590"/>
      <c r="AT259" s="677"/>
      <c r="AU259" s="59" t="str">
        <f>HOME!$B$15</f>
        <v>ENGLISH</v>
      </c>
      <c r="AV259" s="60" t="str">
        <f>'Overall Result'!$D$42</f>
        <v/>
      </c>
      <c r="AW259" s="60" t="str">
        <f>'Overall Result'!$P$42</f>
        <v/>
      </c>
      <c r="AX259" s="60" t="str">
        <f>'Overall Result'!$V$42</f>
        <v/>
      </c>
      <c r="AY259" s="60">
        <f>'Overall Result'!$AB$42</f>
        <v>0</v>
      </c>
      <c r="AZ259" s="60">
        <f>'Overall Result'!$AH$42</f>
        <v>0</v>
      </c>
      <c r="BA259" s="60" t="str">
        <f>'Overall Result'!$AP$42</f>
        <v>E</v>
      </c>
      <c r="BB259" s="60" t="e">
        <f>#REF!</f>
        <v>#REF!</v>
      </c>
      <c r="BC259" s="60" t="e">
        <f>#REF!</f>
        <v>#REF!</v>
      </c>
      <c r="BD259" s="60" t="e">
        <f>#REF!</f>
        <v>#REF!</v>
      </c>
      <c r="BE259" s="60" t="e">
        <f>#REF!</f>
        <v>#REF!</v>
      </c>
      <c r="BF259" s="60" t="e">
        <f>#REF!</f>
        <v>#REF!</v>
      </c>
      <c r="BG259" s="95" t="e">
        <f>#REF!</f>
        <v>#REF!</v>
      </c>
      <c r="BH259" s="679"/>
      <c r="BI259" s="622"/>
      <c r="BJ259" s="62" t="str">
        <f>HOME!$B$15</f>
        <v>ENGLISH</v>
      </c>
      <c r="BK259" s="60" t="e">
        <f>'Overall Result'!#REF!</f>
        <v>#REF!</v>
      </c>
      <c r="BL259" s="60" t="e">
        <f>'Overall Result'!#REF!</f>
        <v>#REF!</v>
      </c>
      <c r="BM259" s="60" t="e">
        <f>'Overall Result'!#REF!</f>
        <v>#REF!</v>
      </c>
      <c r="BN259" s="60" t="e">
        <f>'Overall Result'!#REF!</f>
        <v>#REF!</v>
      </c>
      <c r="BO259" s="60" t="e">
        <f>'Overall Result'!#REF!</f>
        <v>#REF!</v>
      </c>
      <c r="BP259" s="60" t="e">
        <f>'Overall Result'!#REF!</f>
        <v>#REF!</v>
      </c>
      <c r="BQ259" s="60" t="e">
        <f>#REF!</f>
        <v>#REF!</v>
      </c>
      <c r="BR259" s="60" t="e">
        <f>#REF!</f>
        <v>#REF!</v>
      </c>
      <c r="BS259" s="60" t="e">
        <f>#REF!</f>
        <v>#REF!</v>
      </c>
      <c r="BT259" s="60" t="e">
        <f>#REF!</f>
        <v>#REF!</v>
      </c>
      <c r="BU259" s="60" t="e">
        <f>#REF!</f>
        <v>#REF!</v>
      </c>
      <c r="BV259" s="94" t="e">
        <f>#REF!</f>
        <v>#REF!</v>
      </c>
      <c r="BW259" s="590"/>
    </row>
    <row r="260" spans="1:75" ht="15.6" x14ac:dyDescent="0.3">
      <c r="A260" s="677"/>
      <c r="B260" s="59" t="str">
        <f>HOME!$B$16</f>
        <v>HINDI</v>
      </c>
      <c r="C260" s="60" t="str">
        <f>'Overall Result'!$E$12</f>
        <v/>
      </c>
      <c r="D260" s="60" t="str">
        <f>'Overall Result'!$Q$12</f>
        <v/>
      </c>
      <c r="E260" s="60">
        <f>'Overall Result'!$W$12</f>
        <v>5</v>
      </c>
      <c r="F260" s="60">
        <f>'Overall Result'!$AC$12</f>
        <v>0</v>
      </c>
      <c r="G260" s="60">
        <f>'Overall Result'!$AI$12</f>
        <v>5</v>
      </c>
      <c r="H260" s="60" t="str">
        <f>'Overall Result'!$AQ$12</f>
        <v>E</v>
      </c>
      <c r="I260" s="60" t="e">
        <f>#REF!</f>
        <v>#REF!</v>
      </c>
      <c r="J260" s="60" t="e">
        <f>#REF!</f>
        <v>#REF!</v>
      </c>
      <c r="K260" s="60" t="e">
        <f>#REF!</f>
        <v>#REF!</v>
      </c>
      <c r="L260" s="60" t="e">
        <f>#REF!</f>
        <v>#REF!</v>
      </c>
      <c r="M260" s="60" t="e">
        <f>#REF!</f>
        <v>#REF!</v>
      </c>
      <c r="N260" s="94" t="e">
        <f>#REF!</f>
        <v>#REF!</v>
      </c>
      <c r="O260" s="590"/>
      <c r="P260" s="615"/>
      <c r="Q260" s="59" t="str">
        <f>HOME!$B$16</f>
        <v>HINDI</v>
      </c>
      <c r="R260" s="94" t="str">
        <f>'Overall Result'!E22</f>
        <v/>
      </c>
      <c r="S260" s="94">
        <f>'Overall Result'!$Q$22</f>
        <v>3.3333333333333335</v>
      </c>
      <c r="T260" s="94">
        <f>'Overall Result'!$W$22</f>
        <v>5</v>
      </c>
      <c r="U260" s="94">
        <f>'Overall Result'!$AC$22</f>
        <v>0</v>
      </c>
      <c r="V260" s="94">
        <f>'Overall Result'!$AI$22</f>
        <v>13.333333333333334</v>
      </c>
      <c r="W260" s="94" t="str">
        <f>'Overall Result'!$AQ$22</f>
        <v>E</v>
      </c>
      <c r="X260" s="94" t="e">
        <f>#REF!</f>
        <v>#REF!</v>
      </c>
      <c r="Y260" s="94" t="e">
        <f>#REF!</f>
        <v>#REF!</v>
      </c>
      <c r="Z260" s="94" t="e">
        <f>#REF!</f>
        <v>#REF!</v>
      </c>
      <c r="AA260" s="94" t="e">
        <f>#REF!</f>
        <v>#REF!</v>
      </c>
      <c r="AB260" s="94" t="e">
        <f>#REF!</f>
        <v>#REF!</v>
      </c>
      <c r="AC260" s="94" t="e">
        <f>#REF!</f>
        <v>#REF!</v>
      </c>
      <c r="AD260" s="590"/>
      <c r="AE260" s="615"/>
      <c r="AF260" s="59" t="str">
        <f>HOME!$B$16</f>
        <v>HINDI</v>
      </c>
      <c r="AG260" s="94" t="str">
        <f>'Overall Result'!$E$32</f>
        <v/>
      </c>
      <c r="AH260" s="94">
        <f>'Overall Result'!$Q$32</f>
        <v>3.3333333333333335</v>
      </c>
      <c r="AI260" s="94">
        <f>'Overall Result'!$W$32</f>
        <v>5</v>
      </c>
      <c r="AJ260" s="94">
        <f>'Overall Result'!$AC$32</f>
        <v>0</v>
      </c>
      <c r="AK260" s="94">
        <f>'Overall Result'!$AI$32</f>
        <v>13.333333333333334</v>
      </c>
      <c r="AL260" s="94" t="str">
        <f>'Overall Result'!$AQ$32</f>
        <v>E</v>
      </c>
      <c r="AM260" s="94" t="e">
        <f>#REF!</f>
        <v>#REF!</v>
      </c>
      <c r="AN260" s="94" t="e">
        <f>#REF!</f>
        <v>#REF!</v>
      </c>
      <c r="AO260" s="94" t="e">
        <f>#REF!</f>
        <v>#REF!</v>
      </c>
      <c r="AP260" s="94" t="e">
        <f>#REF!</f>
        <v>#REF!</v>
      </c>
      <c r="AQ260" s="94" t="e">
        <f>#REF!</f>
        <v>#REF!</v>
      </c>
      <c r="AR260" s="94" t="e">
        <f>#REF!</f>
        <v>#REF!</v>
      </c>
      <c r="AS260" s="590"/>
      <c r="AT260" s="677"/>
      <c r="AU260" s="59" t="str">
        <f>HOME!$B$16</f>
        <v>HINDI</v>
      </c>
      <c r="AV260" s="93" t="str">
        <f>'Overall Result'!$E$42</f>
        <v/>
      </c>
      <c r="AW260" s="60" t="str">
        <f>'Overall Result'!$Q$42</f>
        <v/>
      </c>
      <c r="AX260" s="60" t="str">
        <f>'Overall Result'!$W$42</f>
        <v/>
      </c>
      <c r="AY260" s="60">
        <f>'Overall Result'!$AC$42</f>
        <v>0</v>
      </c>
      <c r="AZ260" s="60">
        <f>'Overall Result'!$AI$42</f>
        <v>0</v>
      </c>
      <c r="BA260" s="60" t="str">
        <f>'Overall Result'!$AQ$42</f>
        <v>E</v>
      </c>
      <c r="BB260" s="60" t="e">
        <f>#REF!</f>
        <v>#REF!</v>
      </c>
      <c r="BC260" s="60" t="e">
        <f>#REF!</f>
        <v>#REF!</v>
      </c>
      <c r="BD260" s="60" t="e">
        <f>#REF!</f>
        <v>#REF!</v>
      </c>
      <c r="BE260" s="60" t="e">
        <f>#REF!</f>
        <v>#REF!</v>
      </c>
      <c r="BF260" s="60" t="e">
        <f>#REF!</f>
        <v>#REF!</v>
      </c>
      <c r="BG260" s="95" t="e">
        <f>#REF!</f>
        <v>#REF!</v>
      </c>
      <c r="BH260" s="679"/>
      <c r="BI260" s="622"/>
      <c r="BJ260" s="62" t="str">
        <f>HOME!$B$16</f>
        <v>HINDI</v>
      </c>
      <c r="BK260" s="93" t="e">
        <f>'Overall Result'!#REF!</f>
        <v>#REF!</v>
      </c>
      <c r="BL260" s="60" t="e">
        <f>'Overall Result'!#REF!</f>
        <v>#REF!</v>
      </c>
      <c r="BM260" s="60" t="e">
        <f>'Overall Result'!#REF!</f>
        <v>#REF!</v>
      </c>
      <c r="BN260" s="60" t="e">
        <f>'Overall Result'!#REF!</f>
        <v>#REF!</v>
      </c>
      <c r="BO260" s="60" t="e">
        <f>'Overall Result'!#REF!</f>
        <v>#REF!</v>
      </c>
      <c r="BP260" s="60" t="e">
        <f>'Overall Result'!#REF!</f>
        <v>#REF!</v>
      </c>
      <c r="BQ260" s="60" t="e">
        <f>#REF!</f>
        <v>#REF!</v>
      </c>
      <c r="BR260" s="60" t="e">
        <f>#REF!</f>
        <v>#REF!</v>
      </c>
      <c r="BS260" s="60" t="e">
        <f>#REF!</f>
        <v>#REF!</v>
      </c>
      <c r="BT260" s="60" t="e">
        <f>#REF!</f>
        <v>#REF!</v>
      </c>
      <c r="BU260" s="60" t="e">
        <f>#REF!</f>
        <v>#REF!</v>
      </c>
      <c r="BV260" s="94" t="e">
        <f>#REF!</f>
        <v>#REF!</v>
      </c>
      <c r="BW260" s="590"/>
    </row>
    <row r="261" spans="1:75" ht="15.6" x14ac:dyDescent="0.3">
      <c r="A261" s="677"/>
      <c r="B261" s="59" t="e">
        <f>HOME!#REF!</f>
        <v>#REF!</v>
      </c>
      <c r="C261" s="60" t="str">
        <f>'Overall Result'!$F$12</f>
        <v/>
      </c>
      <c r="D261" s="60" t="str">
        <f>'Overall Result'!$R$12</f>
        <v/>
      </c>
      <c r="E261" s="60">
        <f>'Overall Result'!$X$12</f>
        <v>5</v>
      </c>
      <c r="F261" s="60" t="e">
        <f>'Overall Result'!$AD$12</f>
        <v>#REF!</v>
      </c>
      <c r="G261" s="60" t="e">
        <f>'Overall Result'!$AJ$12</f>
        <v>#REF!</v>
      </c>
      <c r="H261" s="60" t="e">
        <f>'Overall Result'!$AR$12</f>
        <v>#REF!</v>
      </c>
      <c r="I261" s="60" t="e">
        <f>#REF!</f>
        <v>#REF!</v>
      </c>
      <c r="J261" s="60" t="e">
        <f>#REF!</f>
        <v>#REF!</v>
      </c>
      <c r="K261" s="60" t="e">
        <f>#REF!</f>
        <v>#REF!</v>
      </c>
      <c r="L261" s="60" t="e">
        <f>#REF!</f>
        <v>#REF!</v>
      </c>
      <c r="M261" s="60" t="e">
        <f>#REF!</f>
        <v>#REF!</v>
      </c>
      <c r="N261" s="94" t="e">
        <f>#REF!</f>
        <v>#REF!</v>
      </c>
      <c r="O261" s="590"/>
      <c r="P261" s="615"/>
      <c r="Q261" s="59" t="e">
        <f>HOME!#REF!</f>
        <v>#REF!</v>
      </c>
      <c r="R261" s="94" t="str">
        <f>'Overall Result'!$F$22</f>
        <v/>
      </c>
      <c r="S261" s="94">
        <f>'Overall Result'!$R$22</f>
        <v>3.3333333333333335</v>
      </c>
      <c r="T261" s="94">
        <f>'Overall Result'!$X$22</f>
        <v>5</v>
      </c>
      <c r="U261" s="94" t="e">
        <f>'Overall Result'!$AD$22</f>
        <v>#REF!</v>
      </c>
      <c r="V261" s="94" t="e">
        <f>'Overall Result'!$AJ$22</f>
        <v>#REF!</v>
      </c>
      <c r="W261" s="94" t="e">
        <f>'Overall Result'!$AR$22</f>
        <v>#REF!</v>
      </c>
      <c r="X261" s="94" t="e">
        <f>#REF!</f>
        <v>#REF!</v>
      </c>
      <c r="Y261" s="94" t="e">
        <f>#REF!</f>
        <v>#REF!</v>
      </c>
      <c r="Z261" s="94" t="e">
        <f>#REF!</f>
        <v>#REF!</v>
      </c>
      <c r="AA261" s="94" t="e">
        <f>#REF!</f>
        <v>#REF!</v>
      </c>
      <c r="AB261" s="94" t="e">
        <f>#REF!</f>
        <v>#REF!</v>
      </c>
      <c r="AC261" s="94" t="e">
        <f>#REF!</f>
        <v>#REF!</v>
      </c>
      <c r="AD261" s="590"/>
      <c r="AE261" s="615"/>
      <c r="AF261" s="59" t="e">
        <f>HOME!#REF!</f>
        <v>#REF!</v>
      </c>
      <c r="AG261" s="94" t="str">
        <f>'Overall Result'!$F$32</f>
        <v/>
      </c>
      <c r="AH261" s="94">
        <f>'Overall Result'!$R$32</f>
        <v>3.3333333333333335</v>
      </c>
      <c r="AI261" s="94">
        <f>'Overall Result'!$X$32</f>
        <v>5</v>
      </c>
      <c r="AJ261" s="94" t="e">
        <f>'Overall Result'!$AD$32</f>
        <v>#REF!</v>
      </c>
      <c r="AK261" s="94" t="e">
        <f>'Overall Result'!$AJ$32</f>
        <v>#REF!</v>
      </c>
      <c r="AL261" s="94" t="e">
        <f>'Overall Result'!$AR$32</f>
        <v>#REF!</v>
      </c>
      <c r="AM261" s="94" t="e">
        <f>#REF!</f>
        <v>#REF!</v>
      </c>
      <c r="AN261" s="94" t="e">
        <f>#REF!</f>
        <v>#REF!</v>
      </c>
      <c r="AO261" s="94" t="e">
        <f>#REF!</f>
        <v>#REF!</v>
      </c>
      <c r="AP261" s="94" t="e">
        <f>#REF!</f>
        <v>#REF!</v>
      </c>
      <c r="AQ261" s="94" t="e">
        <f>#REF!</f>
        <v>#REF!</v>
      </c>
      <c r="AR261" s="94" t="e">
        <f>#REF!</f>
        <v>#REF!</v>
      </c>
      <c r="AS261" s="590"/>
      <c r="AT261" s="677"/>
      <c r="AU261" s="59" t="e">
        <f>HOME!#REF!</f>
        <v>#REF!</v>
      </c>
      <c r="AV261" s="60" t="str">
        <f>'Overall Result'!$F$42</f>
        <v/>
      </c>
      <c r="AW261" s="60" t="str">
        <f>'Overall Result'!$R$42</f>
        <v/>
      </c>
      <c r="AX261" s="60" t="str">
        <f>'Overall Result'!$X$42</f>
        <v/>
      </c>
      <c r="AY261" s="60" t="e">
        <f>'Overall Result'!$AD$42</f>
        <v>#REF!</v>
      </c>
      <c r="AZ261" s="60" t="e">
        <f>'Overall Result'!$AJ$42</f>
        <v>#REF!</v>
      </c>
      <c r="BA261" s="60" t="e">
        <f>'Overall Result'!$AR$42</f>
        <v>#REF!</v>
      </c>
      <c r="BB261" s="60" t="e">
        <f>#REF!</f>
        <v>#REF!</v>
      </c>
      <c r="BC261" s="60" t="e">
        <f>#REF!</f>
        <v>#REF!</v>
      </c>
      <c r="BD261" s="60" t="e">
        <f>#REF!</f>
        <v>#REF!</v>
      </c>
      <c r="BE261" s="60" t="e">
        <f>#REF!</f>
        <v>#REF!</v>
      </c>
      <c r="BF261" s="60" t="e">
        <f>#REF!</f>
        <v>#REF!</v>
      </c>
      <c r="BG261" s="95" t="e">
        <f>#REF!</f>
        <v>#REF!</v>
      </c>
      <c r="BH261" s="679"/>
      <c r="BI261" s="622"/>
      <c r="BJ261" s="62" t="e">
        <f>HOME!#REF!</f>
        <v>#REF!</v>
      </c>
      <c r="BK261" s="60" t="e">
        <f>'Overall Result'!#REF!</f>
        <v>#REF!</v>
      </c>
      <c r="BL261" s="60" t="e">
        <f>'Overall Result'!#REF!</f>
        <v>#REF!</v>
      </c>
      <c r="BM261" s="60" t="e">
        <f>'Overall Result'!#REF!</f>
        <v>#REF!</v>
      </c>
      <c r="BN261" s="60" t="e">
        <f>'Overall Result'!#REF!</f>
        <v>#REF!</v>
      </c>
      <c r="BO261" s="60" t="e">
        <f>'Overall Result'!#REF!</f>
        <v>#REF!</v>
      </c>
      <c r="BP261" s="60" t="e">
        <f>'Overall Result'!#REF!</f>
        <v>#REF!</v>
      </c>
      <c r="BQ261" s="60" t="e">
        <f>#REF!</f>
        <v>#REF!</v>
      </c>
      <c r="BR261" s="60" t="e">
        <f>#REF!</f>
        <v>#REF!</v>
      </c>
      <c r="BS261" s="60" t="e">
        <f>#REF!</f>
        <v>#REF!</v>
      </c>
      <c r="BT261" s="60" t="e">
        <f>#REF!</f>
        <v>#REF!</v>
      </c>
      <c r="BU261" s="60" t="e">
        <f>#REF!</f>
        <v>#REF!</v>
      </c>
      <c r="BV261" s="94" t="e">
        <f>#REF!</f>
        <v>#REF!</v>
      </c>
      <c r="BW261" s="590"/>
    </row>
    <row r="262" spans="1:75" ht="15.6" x14ac:dyDescent="0.3">
      <c r="A262" s="677"/>
      <c r="B262" s="59" t="str">
        <f>HOME!$B$17</f>
        <v>MATHS</v>
      </c>
      <c r="C262" s="60" t="str">
        <f>'Overall Result'!$G$12</f>
        <v/>
      </c>
      <c r="D262" s="60" t="str">
        <f>'Overall Result'!$S$12</f>
        <v/>
      </c>
      <c r="E262" s="60">
        <f>'Overall Result'!$Y$12</f>
        <v>5</v>
      </c>
      <c r="F262" s="60">
        <f>'Overall Result'!$AE$12</f>
        <v>0</v>
      </c>
      <c r="G262" s="60">
        <f>'Overall Result'!$AK$12</f>
        <v>5</v>
      </c>
      <c r="H262" s="60" t="str">
        <f>'Overall Result'!$AS$12</f>
        <v>E</v>
      </c>
      <c r="I262" s="60" t="e">
        <f>#REF!</f>
        <v>#REF!</v>
      </c>
      <c r="J262" s="60" t="e">
        <f>#REF!</f>
        <v>#REF!</v>
      </c>
      <c r="K262" s="60" t="e">
        <f>#REF!</f>
        <v>#REF!</v>
      </c>
      <c r="L262" s="60" t="e">
        <f>#REF!</f>
        <v>#REF!</v>
      </c>
      <c r="M262" s="60" t="e">
        <f>#REF!</f>
        <v>#REF!</v>
      </c>
      <c r="N262" s="94" t="e">
        <f>#REF!</f>
        <v>#REF!</v>
      </c>
      <c r="O262" s="590"/>
      <c r="P262" s="615"/>
      <c r="Q262" s="59" t="str">
        <f>HOME!$B$17</f>
        <v>MATHS</v>
      </c>
      <c r="R262" s="94" t="str">
        <f>'Overall Result'!$G$22</f>
        <v/>
      </c>
      <c r="S262" s="94">
        <f>'Overall Result'!$S$22</f>
        <v>3.3333333333333335</v>
      </c>
      <c r="T262" s="94">
        <f>'Overall Result'!$Y$22</f>
        <v>5</v>
      </c>
      <c r="U262" s="94">
        <f>'Overall Result'!$AE$22</f>
        <v>0</v>
      </c>
      <c r="V262" s="94">
        <f>'Overall Result'!$AK$22</f>
        <v>13.333333333333334</v>
      </c>
      <c r="W262" s="94" t="str">
        <f>'Overall Result'!$AS$22</f>
        <v>E</v>
      </c>
      <c r="X262" s="94" t="e">
        <f>#REF!</f>
        <v>#REF!</v>
      </c>
      <c r="Y262" s="94" t="e">
        <f>#REF!</f>
        <v>#REF!</v>
      </c>
      <c r="Z262" s="94" t="e">
        <f>#REF!</f>
        <v>#REF!</v>
      </c>
      <c r="AA262" s="94" t="e">
        <f>#REF!</f>
        <v>#REF!</v>
      </c>
      <c r="AB262" s="94" t="e">
        <f>#REF!</f>
        <v>#REF!</v>
      </c>
      <c r="AC262" s="94" t="e">
        <f>#REF!</f>
        <v>#REF!</v>
      </c>
      <c r="AD262" s="590"/>
      <c r="AE262" s="615"/>
      <c r="AF262" s="59" t="str">
        <f>HOME!$B$17</f>
        <v>MATHS</v>
      </c>
      <c r="AG262" s="94" t="str">
        <f>'Overall Result'!$G$32</f>
        <v/>
      </c>
      <c r="AH262" s="94">
        <f>'Overall Result'!$S$32</f>
        <v>3.3333333333333335</v>
      </c>
      <c r="AI262" s="94">
        <f>'Overall Result'!$Y$32</f>
        <v>5</v>
      </c>
      <c r="AJ262" s="94">
        <f>'Overall Result'!$AE$32</f>
        <v>0</v>
      </c>
      <c r="AK262" s="94">
        <f>'Overall Result'!$AK$32</f>
        <v>13.333333333333334</v>
      </c>
      <c r="AL262" s="94" t="str">
        <f>'Overall Result'!$AS$32</f>
        <v>E</v>
      </c>
      <c r="AM262" s="94" t="e">
        <f>#REF!</f>
        <v>#REF!</v>
      </c>
      <c r="AN262" s="94" t="e">
        <f>#REF!</f>
        <v>#REF!</v>
      </c>
      <c r="AO262" s="94" t="e">
        <f>#REF!</f>
        <v>#REF!</v>
      </c>
      <c r="AP262" s="94" t="e">
        <f>#REF!</f>
        <v>#REF!</v>
      </c>
      <c r="AQ262" s="94" t="e">
        <f>#REF!</f>
        <v>#REF!</v>
      </c>
      <c r="AR262" s="94" t="e">
        <f>#REF!</f>
        <v>#REF!</v>
      </c>
      <c r="AS262" s="590"/>
      <c r="AT262" s="677"/>
      <c r="AU262" s="59" t="str">
        <f>HOME!$B$17</f>
        <v>MATHS</v>
      </c>
      <c r="AV262" s="60" t="str">
        <f>'Overall Result'!$G$42</f>
        <v/>
      </c>
      <c r="AW262" s="60" t="str">
        <f>'Overall Result'!$S$42</f>
        <v/>
      </c>
      <c r="AX262" s="60" t="str">
        <f>'Overall Result'!$Y$42</f>
        <v/>
      </c>
      <c r="AY262" s="60">
        <f>'Overall Result'!$AE$42</f>
        <v>0</v>
      </c>
      <c r="AZ262" s="60">
        <f>'Overall Result'!$AK$42</f>
        <v>0</v>
      </c>
      <c r="BA262" s="60" t="str">
        <f>'Overall Result'!$AS$42</f>
        <v>E</v>
      </c>
      <c r="BB262" s="60" t="e">
        <f>#REF!</f>
        <v>#REF!</v>
      </c>
      <c r="BC262" s="60" t="e">
        <f>#REF!</f>
        <v>#REF!</v>
      </c>
      <c r="BD262" s="60" t="e">
        <f>#REF!</f>
        <v>#REF!</v>
      </c>
      <c r="BE262" s="60" t="e">
        <f>#REF!</f>
        <v>#REF!</v>
      </c>
      <c r="BF262" s="60" t="e">
        <f>#REF!</f>
        <v>#REF!</v>
      </c>
      <c r="BG262" s="95" t="e">
        <f>#REF!</f>
        <v>#REF!</v>
      </c>
      <c r="BH262" s="679"/>
      <c r="BI262" s="622"/>
      <c r="BJ262" s="62" t="str">
        <f>HOME!$B$17</f>
        <v>MATHS</v>
      </c>
      <c r="BK262" s="60" t="e">
        <f>'Overall Result'!#REF!</f>
        <v>#REF!</v>
      </c>
      <c r="BL262" s="60" t="e">
        <f>'Overall Result'!#REF!</f>
        <v>#REF!</v>
      </c>
      <c r="BM262" s="60" t="e">
        <f>'Overall Result'!#REF!</f>
        <v>#REF!</v>
      </c>
      <c r="BN262" s="60" t="e">
        <f>'Overall Result'!#REF!</f>
        <v>#REF!</v>
      </c>
      <c r="BO262" s="60" t="e">
        <f>'Overall Result'!#REF!</f>
        <v>#REF!</v>
      </c>
      <c r="BP262" s="60" t="e">
        <f>'Overall Result'!#REF!</f>
        <v>#REF!</v>
      </c>
      <c r="BQ262" s="60" t="e">
        <f>#REF!</f>
        <v>#REF!</v>
      </c>
      <c r="BR262" s="60" t="e">
        <f>#REF!</f>
        <v>#REF!</v>
      </c>
      <c r="BS262" s="60" t="e">
        <f>#REF!</f>
        <v>#REF!</v>
      </c>
      <c r="BT262" s="60" t="e">
        <f>#REF!</f>
        <v>#REF!</v>
      </c>
      <c r="BU262" s="60" t="e">
        <f>#REF!</f>
        <v>#REF!</v>
      </c>
      <c r="BV262" s="94" t="e">
        <f>#REF!</f>
        <v>#REF!</v>
      </c>
      <c r="BW262" s="590"/>
    </row>
    <row r="263" spans="1:75" ht="15.6" x14ac:dyDescent="0.3">
      <c r="A263" s="677"/>
      <c r="B263" s="59" t="str">
        <f>HOME!$B$18</f>
        <v>SCIENCE</v>
      </c>
      <c r="C263" s="60" t="str">
        <f>'Overall Result'!$H$12</f>
        <v/>
      </c>
      <c r="D263" s="60" t="str">
        <f>'Overall Result'!$T$12</f>
        <v/>
      </c>
      <c r="E263" s="60">
        <f>'Overall Result'!$Z$12</f>
        <v>5</v>
      </c>
      <c r="F263" s="60">
        <f>'Overall Result'!$AF$12</f>
        <v>0</v>
      </c>
      <c r="G263" s="60">
        <f>'Overall Result'!$AL$12</f>
        <v>5</v>
      </c>
      <c r="H263" s="60" t="str">
        <f>'Overall Result'!$AT$12</f>
        <v>E</v>
      </c>
      <c r="I263" s="60" t="e">
        <f>#REF!</f>
        <v>#REF!</v>
      </c>
      <c r="J263" s="60" t="e">
        <f>#REF!</f>
        <v>#REF!</v>
      </c>
      <c r="K263" s="60" t="e">
        <f>#REF!</f>
        <v>#REF!</v>
      </c>
      <c r="L263" s="60" t="e">
        <f>#REF!</f>
        <v>#REF!</v>
      </c>
      <c r="M263" s="60" t="e">
        <f>#REF!</f>
        <v>#REF!</v>
      </c>
      <c r="N263" s="94" t="e">
        <f>#REF!</f>
        <v>#REF!</v>
      </c>
      <c r="O263" s="590"/>
      <c r="P263" s="615"/>
      <c r="Q263" s="59" t="str">
        <f>HOME!$B$18</f>
        <v>SCIENCE</v>
      </c>
      <c r="R263" s="94" t="str">
        <f>'Overall Result'!$H$22</f>
        <v/>
      </c>
      <c r="S263" s="94">
        <f>'Overall Result'!$T$22</f>
        <v>3.3333333333333335</v>
      </c>
      <c r="T263" s="94">
        <f>'Overall Result'!$Z$22</f>
        <v>5</v>
      </c>
      <c r="U263" s="94">
        <f>'Overall Result'!$AF$22</f>
        <v>0</v>
      </c>
      <c r="V263" s="94">
        <f>'Overall Result'!$AL$22</f>
        <v>13.333333333333334</v>
      </c>
      <c r="W263" s="94" t="str">
        <f>'Overall Result'!$AT$22</f>
        <v>E</v>
      </c>
      <c r="X263" s="94" t="e">
        <f>#REF!</f>
        <v>#REF!</v>
      </c>
      <c r="Y263" s="94" t="e">
        <f>#REF!</f>
        <v>#REF!</v>
      </c>
      <c r="Z263" s="94" t="e">
        <f>#REF!</f>
        <v>#REF!</v>
      </c>
      <c r="AA263" s="94" t="e">
        <f>#REF!</f>
        <v>#REF!</v>
      </c>
      <c r="AB263" s="94" t="e">
        <f>#REF!</f>
        <v>#REF!</v>
      </c>
      <c r="AC263" s="94" t="e">
        <f>#REF!</f>
        <v>#REF!</v>
      </c>
      <c r="AD263" s="590"/>
      <c r="AE263" s="615"/>
      <c r="AF263" s="59" t="str">
        <f>HOME!$B$18</f>
        <v>SCIENCE</v>
      </c>
      <c r="AG263" s="94" t="str">
        <f>'Overall Result'!$H$32</f>
        <v/>
      </c>
      <c r="AH263" s="94">
        <f>'Overall Result'!$T$32</f>
        <v>3.3333333333333335</v>
      </c>
      <c r="AI263" s="94">
        <f>'Overall Result'!$Z$32</f>
        <v>5</v>
      </c>
      <c r="AJ263" s="94">
        <f>'Overall Result'!$AF$32</f>
        <v>0</v>
      </c>
      <c r="AK263" s="94">
        <f>'Overall Result'!$AL$32</f>
        <v>13.333333333333334</v>
      </c>
      <c r="AL263" s="94" t="str">
        <f>'Overall Result'!$AT$32</f>
        <v>E</v>
      </c>
      <c r="AM263" s="94" t="e">
        <f>#REF!</f>
        <v>#REF!</v>
      </c>
      <c r="AN263" s="94" t="e">
        <f>#REF!</f>
        <v>#REF!</v>
      </c>
      <c r="AO263" s="94" t="e">
        <f>#REF!</f>
        <v>#REF!</v>
      </c>
      <c r="AP263" s="94" t="e">
        <f>#REF!</f>
        <v>#REF!</v>
      </c>
      <c r="AQ263" s="94" t="e">
        <f>#REF!</f>
        <v>#REF!</v>
      </c>
      <c r="AR263" s="94" t="e">
        <f>#REF!</f>
        <v>#REF!</v>
      </c>
      <c r="AS263" s="590"/>
      <c r="AT263" s="677"/>
      <c r="AU263" s="59" t="str">
        <f>HOME!$B$18</f>
        <v>SCIENCE</v>
      </c>
      <c r="AV263" s="60" t="str">
        <f>'Overall Result'!$H$42</f>
        <v/>
      </c>
      <c r="AW263" s="60" t="str">
        <f>'Overall Result'!$T$42</f>
        <v/>
      </c>
      <c r="AX263" s="60" t="str">
        <f>'Overall Result'!$Z$42</f>
        <v/>
      </c>
      <c r="AY263" s="60">
        <f>'Overall Result'!$AF$42</f>
        <v>0</v>
      </c>
      <c r="AZ263" s="60">
        <f>'Overall Result'!$AL$42</f>
        <v>0</v>
      </c>
      <c r="BA263" s="60" t="str">
        <f>'Overall Result'!$AT$42</f>
        <v>E</v>
      </c>
      <c r="BB263" s="60" t="e">
        <f>#REF!</f>
        <v>#REF!</v>
      </c>
      <c r="BC263" s="60" t="e">
        <f>#REF!</f>
        <v>#REF!</v>
      </c>
      <c r="BD263" s="60" t="e">
        <f>#REF!</f>
        <v>#REF!</v>
      </c>
      <c r="BE263" s="60" t="e">
        <f>#REF!</f>
        <v>#REF!</v>
      </c>
      <c r="BF263" s="60" t="e">
        <f>#REF!</f>
        <v>#REF!</v>
      </c>
      <c r="BG263" s="95" t="e">
        <f>#REF!</f>
        <v>#REF!</v>
      </c>
      <c r="BH263" s="679"/>
      <c r="BI263" s="622"/>
      <c r="BJ263" s="62" t="str">
        <f>HOME!$B$18</f>
        <v>SCIENCE</v>
      </c>
      <c r="BK263" s="60" t="e">
        <f>'Overall Result'!#REF!</f>
        <v>#REF!</v>
      </c>
      <c r="BL263" s="60" t="e">
        <f>'Overall Result'!#REF!</f>
        <v>#REF!</v>
      </c>
      <c r="BM263" s="60" t="e">
        <f>'Overall Result'!#REF!</f>
        <v>#REF!</v>
      </c>
      <c r="BN263" s="60" t="e">
        <f>'Overall Result'!#REF!</f>
        <v>#REF!</v>
      </c>
      <c r="BO263" s="60" t="e">
        <f>'Overall Result'!#REF!</f>
        <v>#REF!</v>
      </c>
      <c r="BP263" s="60" t="e">
        <f>'Overall Result'!#REF!</f>
        <v>#REF!</v>
      </c>
      <c r="BQ263" s="60" t="e">
        <f>#REF!</f>
        <v>#REF!</v>
      </c>
      <c r="BR263" s="60" t="e">
        <f>#REF!</f>
        <v>#REF!</v>
      </c>
      <c r="BS263" s="60" t="e">
        <f>#REF!</f>
        <v>#REF!</v>
      </c>
      <c r="BT263" s="60" t="e">
        <f>#REF!</f>
        <v>#REF!</v>
      </c>
      <c r="BU263" s="60" t="e">
        <f>#REF!</f>
        <v>#REF!</v>
      </c>
      <c r="BV263" s="94" t="e">
        <f>#REF!</f>
        <v>#REF!</v>
      </c>
      <c r="BW263" s="590"/>
    </row>
    <row r="264" spans="1:75" ht="16.2" thickBot="1" x14ac:dyDescent="0.35">
      <c r="A264" s="677"/>
      <c r="B264" s="63" t="str">
        <f>HOME!$B$19</f>
        <v>Social Studies</v>
      </c>
      <c r="C264" s="64" t="str">
        <f>'Overall Result'!$I$12</f>
        <v/>
      </c>
      <c r="D264" s="64" t="str">
        <f>'Overall Result'!$U$12</f>
        <v/>
      </c>
      <c r="E264" s="64">
        <f>'Overall Result'!$AA$12</f>
        <v>5</v>
      </c>
      <c r="F264" s="64">
        <f>'Overall Result'!$AG$12</f>
        <v>0</v>
      </c>
      <c r="G264" s="64">
        <f>'Overall Result'!$AM$12</f>
        <v>5</v>
      </c>
      <c r="H264" s="64" t="str">
        <f>'Overall Result'!$AU$12</f>
        <v>E</v>
      </c>
      <c r="I264" s="64" t="e">
        <f>#REF!</f>
        <v>#REF!</v>
      </c>
      <c r="J264" s="64" t="e">
        <f>#REF!</f>
        <v>#REF!</v>
      </c>
      <c r="K264" s="64" t="e">
        <f>#REF!</f>
        <v>#REF!</v>
      </c>
      <c r="L264" s="64" t="e">
        <f>#REF!</f>
        <v>#REF!</v>
      </c>
      <c r="M264" s="64" t="e">
        <f>#REF!</f>
        <v>#REF!</v>
      </c>
      <c r="N264" s="64" t="e">
        <f>#REF!</f>
        <v>#REF!</v>
      </c>
      <c r="O264" s="590"/>
      <c r="P264" s="615"/>
      <c r="Q264" s="63" t="str">
        <f>HOME!$B$19</f>
        <v>Social Studies</v>
      </c>
      <c r="R264" s="64" t="str">
        <f>'Overall Result'!$I$22</f>
        <v/>
      </c>
      <c r="S264" s="64">
        <f>'Overall Result'!$U$22</f>
        <v>3.3333333333333335</v>
      </c>
      <c r="T264" s="64">
        <f>'Overall Result'!$AA$22</f>
        <v>5</v>
      </c>
      <c r="U264" s="64">
        <f>'Overall Result'!$AG$22</f>
        <v>0</v>
      </c>
      <c r="V264" s="64">
        <f>'Overall Result'!$AM$22</f>
        <v>13.333333333333334</v>
      </c>
      <c r="W264" s="64" t="str">
        <f>'Overall Result'!$AU$22</f>
        <v>E</v>
      </c>
      <c r="X264" s="64" t="e">
        <f>#REF!</f>
        <v>#REF!</v>
      </c>
      <c r="Y264" s="64" t="e">
        <f>#REF!</f>
        <v>#REF!</v>
      </c>
      <c r="Z264" s="64" t="e">
        <f>#REF!</f>
        <v>#REF!</v>
      </c>
      <c r="AA264" s="64" t="e">
        <f>#REF!</f>
        <v>#REF!</v>
      </c>
      <c r="AB264" s="64" t="e">
        <f>#REF!</f>
        <v>#REF!</v>
      </c>
      <c r="AC264" s="64" t="e">
        <f>#REF!</f>
        <v>#REF!</v>
      </c>
      <c r="AD264" s="590"/>
      <c r="AE264" s="615"/>
      <c r="AF264" s="63" t="str">
        <f>HOME!$B$19</f>
        <v>Social Studies</v>
      </c>
      <c r="AG264" s="64" t="str">
        <f>'Overall Result'!$I$32</f>
        <v/>
      </c>
      <c r="AH264" s="64">
        <f>'Overall Result'!$U$32</f>
        <v>3.3333333333333335</v>
      </c>
      <c r="AI264" s="64">
        <f>'Overall Result'!$AA$32</f>
        <v>5</v>
      </c>
      <c r="AJ264" s="64">
        <f>'Overall Result'!$AG$32</f>
        <v>0</v>
      </c>
      <c r="AK264" s="64">
        <f>'Overall Result'!$AM$32</f>
        <v>13.333333333333334</v>
      </c>
      <c r="AL264" s="64" t="str">
        <f>'Overall Result'!$AU$32</f>
        <v>E</v>
      </c>
      <c r="AM264" s="64" t="e">
        <f>#REF!</f>
        <v>#REF!</v>
      </c>
      <c r="AN264" s="64" t="e">
        <f>#REF!</f>
        <v>#REF!</v>
      </c>
      <c r="AO264" s="64" t="e">
        <f>#REF!</f>
        <v>#REF!</v>
      </c>
      <c r="AP264" s="64" t="e">
        <f>#REF!</f>
        <v>#REF!</v>
      </c>
      <c r="AQ264" s="64" t="e">
        <f>#REF!</f>
        <v>#REF!</v>
      </c>
      <c r="AR264" s="64" t="e">
        <f>#REF!</f>
        <v>#REF!</v>
      </c>
      <c r="AS264" s="590"/>
      <c r="AT264" s="677"/>
      <c r="AU264" s="63" t="str">
        <f>HOME!$B$19</f>
        <v>Social Studies</v>
      </c>
      <c r="AV264" s="64" t="str">
        <f>'Overall Result'!$I$42</f>
        <v/>
      </c>
      <c r="AW264" s="64" t="str">
        <f>'Overall Result'!$U$42</f>
        <v/>
      </c>
      <c r="AX264" s="64" t="str">
        <f>'Overall Result'!$AA$42</f>
        <v/>
      </c>
      <c r="AY264" s="64">
        <f>'Overall Result'!$AG$42</f>
        <v>0</v>
      </c>
      <c r="AZ264" s="64">
        <f>'Overall Result'!$AM$42</f>
        <v>0</v>
      </c>
      <c r="BA264" s="64" t="str">
        <f>'Overall Result'!$AU$42</f>
        <v>E</v>
      </c>
      <c r="BB264" s="64" t="e">
        <f>#REF!</f>
        <v>#REF!</v>
      </c>
      <c r="BC264" s="64" t="e">
        <f>#REF!</f>
        <v>#REF!</v>
      </c>
      <c r="BD264" s="64" t="e">
        <f>#REF!</f>
        <v>#REF!</v>
      </c>
      <c r="BE264" s="64" t="e">
        <f>#REF!</f>
        <v>#REF!</v>
      </c>
      <c r="BF264" s="64" t="e">
        <f>#REF!</f>
        <v>#REF!</v>
      </c>
      <c r="BG264" s="65" t="e">
        <f>#REF!</f>
        <v>#REF!</v>
      </c>
      <c r="BH264" s="679"/>
      <c r="BI264" s="622"/>
      <c r="BJ264" s="66" t="str">
        <f>HOME!$B$19</f>
        <v>Social Studies</v>
      </c>
      <c r="BK264" s="64" t="e">
        <f>'Overall Result'!#REF!</f>
        <v>#REF!</v>
      </c>
      <c r="BL264" s="64" t="e">
        <f>'Overall Result'!#REF!</f>
        <v>#REF!</v>
      </c>
      <c r="BM264" s="64" t="e">
        <f>'Overall Result'!#REF!</f>
        <v>#REF!</v>
      </c>
      <c r="BN264" s="64" t="e">
        <f>'Overall Result'!#REF!</f>
        <v>#REF!</v>
      </c>
      <c r="BO264" s="64" t="e">
        <f>'Overall Result'!#REF!</f>
        <v>#REF!</v>
      </c>
      <c r="BP264" s="64" t="e">
        <f>'Overall Result'!#REF!</f>
        <v>#REF!</v>
      </c>
      <c r="BQ264" s="64" t="e">
        <f>#REF!</f>
        <v>#REF!</v>
      </c>
      <c r="BR264" s="64" t="e">
        <f>#REF!</f>
        <v>#REF!</v>
      </c>
      <c r="BS264" s="64" t="e">
        <f>#REF!</f>
        <v>#REF!</v>
      </c>
      <c r="BT264" s="64" t="e">
        <f>#REF!</f>
        <v>#REF!</v>
      </c>
      <c r="BU264" s="64" t="e">
        <f>#REF!</f>
        <v>#REF!</v>
      </c>
      <c r="BV264" s="64" t="e">
        <f>#REF!</f>
        <v>#REF!</v>
      </c>
      <c r="BW264" s="590"/>
    </row>
    <row r="265" spans="1:75" ht="15" thickTop="1" thickBot="1" x14ac:dyDescent="0.3">
      <c r="A265" s="677"/>
      <c r="B265" s="616"/>
      <c r="C265" s="617"/>
      <c r="D265" s="617"/>
      <c r="E265" s="617"/>
      <c r="F265" s="617"/>
      <c r="G265" s="617"/>
      <c r="H265" s="617"/>
      <c r="I265" s="617"/>
      <c r="J265" s="617"/>
      <c r="K265" s="617"/>
      <c r="L265" s="617"/>
      <c r="M265" s="617"/>
      <c r="N265" s="618"/>
      <c r="O265" s="590"/>
      <c r="P265" s="615"/>
      <c r="Q265" s="616"/>
      <c r="R265" s="617"/>
      <c r="S265" s="617"/>
      <c r="T265" s="617"/>
      <c r="U265" s="617"/>
      <c r="V265" s="617"/>
      <c r="W265" s="617"/>
      <c r="X265" s="617"/>
      <c r="Y265" s="617"/>
      <c r="Z265" s="617"/>
      <c r="AA265" s="617"/>
      <c r="AB265" s="617"/>
      <c r="AC265" s="618"/>
      <c r="AD265" s="590"/>
      <c r="AE265" s="615"/>
      <c r="AF265" s="616"/>
      <c r="AG265" s="617"/>
      <c r="AH265" s="617"/>
      <c r="AI265" s="617"/>
      <c r="AJ265" s="617"/>
      <c r="AK265" s="617"/>
      <c r="AL265" s="617"/>
      <c r="AM265" s="617"/>
      <c r="AN265" s="617"/>
      <c r="AO265" s="617"/>
      <c r="AP265" s="617"/>
      <c r="AQ265" s="617"/>
      <c r="AR265" s="618"/>
      <c r="AS265" s="590"/>
      <c r="AT265" s="677"/>
      <c r="AU265" s="616"/>
      <c r="AV265" s="617"/>
      <c r="AW265" s="617"/>
      <c r="AX265" s="617"/>
      <c r="AY265" s="617"/>
      <c r="AZ265" s="617"/>
      <c r="BA265" s="617"/>
      <c r="BB265" s="617"/>
      <c r="BC265" s="617"/>
      <c r="BD265" s="617"/>
      <c r="BE265" s="617"/>
      <c r="BF265" s="617"/>
      <c r="BG265" s="618"/>
      <c r="BH265" s="679"/>
      <c r="BI265" s="622"/>
      <c r="BJ265" s="616"/>
      <c r="BK265" s="617"/>
      <c r="BL265" s="617"/>
      <c r="BM265" s="617"/>
      <c r="BN265" s="617"/>
      <c r="BO265" s="617"/>
      <c r="BP265" s="617"/>
      <c r="BQ265" s="617"/>
      <c r="BR265" s="617"/>
      <c r="BS265" s="617"/>
      <c r="BT265" s="617"/>
      <c r="BU265" s="617"/>
      <c r="BV265" s="618"/>
      <c r="BW265" s="590"/>
    </row>
    <row r="266" spans="1:75" ht="15.75" customHeight="1" thickTop="1" thickBot="1" x14ac:dyDescent="0.35">
      <c r="A266" s="677"/>
      <c r="B266" s="42" t="s">
        <v>19</v>
      </c>
      <c r="C266" s="619" t="s">
        <v>735</v>
      </c>
      <c r="D266" s="620"/>
      <c r="E266" s="620"/>
      <c r="F266" s="620"/>
      <c r="G266" s="621"/>
      <c r="H266" s="619" t="s">
        <v>736</v>
      </c>
      <c r="I266" s="620"/>
      <c r="J266" s="620"/>
      <c r="K266" s="620"/>
      <c r="L266" s="620"/>
      <c r="M266" s="620"/>
      <c r="N266" s="621"/>
      <c r="O266" s="590"/>
      <c r="P266" s="615"/>
      <c r="Q266" s="42" t="s">
        <v>19</v>
      </c>
      <c r="R266" s="619" t="s">
        <v>735</v>
      </c>
      <c r="S266" s="620"/>
      <c r="T266" s="620"/>
      <c r="U266" s="620"/>
      <c r="V266" s="621"/>
      <c r="W266" s="619" t="s">
        <v>736</v>
      </c>
      <c r="X266" s="620"/>
      <c r="Y266" s="620"/>
      <c r="Z266" s="620"/>
      <c r="AA266" s="620"/>
      <c r="AB266" s="620"/>
      <c r="AC266" s="621"/>
      <c r="AD266" s="590"/>
      <c r="AE266" s="615"/>
      <c r="AF266" s="42" t="s">
        <v>19</v>
      </c>
      <c r="AG266" s="619" t="s">
        <v>735</v>
      </c>
      <c r="AH266" s="620"/>
      <c r="AI266" s="620"/>
      <c r="AJ266" s="620"/>
      <c r="AK266" s="621"/>
      <c r="AL266" s="619" t="s">
        <v>736</v>
      </c>
      <c r="AM266" s="620"/>
      <c r="AN266" s="620"/>
      <c r="AO266" s="620"/>
      <c r="AP266" s="620"/>
      <c r="AQ266" s="620"/>
      <c r="AR266" s="621"/>
      <c r="AS266" s="590"/>
      <c r="AT266" s="677"/>
      <c r="AU266" s="42" t="s">
        <v>19</v>
      </c>
      <c r="AV266" s="619" t="s">
        <v>735</v>
      </c>
      <c r="AW266" s="620"/>
      <c r="AX266" s="620"/>
      <c r="AY266" s="620"/>
      <c r="AZ266" s="621"/>
      <c r="BA266" s="619" t="s">
        <v>736</v>
      </c>
      <c r="BB266" s="620"/>
      <c r="BC266" s="620"/>
      <c r="BD266" s="620"/>
      <c r="BE266" s="620"/>
      <c r="BF266" s="620"/>
      <c r="BG266" s="621"/>
      <c r="BH266" s="679"/>
      <c r="BI266" s="622"/>
      <c r="BJ266" s="53" t="s">
        <v>19</v>
      </c>
      <c r="BK266" s="619" t="s">
        <v>735</v>
      </c>
      <c r="BL266" s="620"/>
      <c r="BM266" s="620"/>
      <c r="BN266" s="620"/>
      <c r="BO266" s="621"/>
      <c r="BP266" s="619" t="s">
        <v>736</v>
      </c>
      <c r="BQ266" s="620"/>
      <c r="BR266" s="620"/>
      <c r="BS266" s="620"/>
      <c r="BT266" s="620"/>
      <c r="BU266" s="620"/>
      <c r="BV266" s="621"/>
      <c r="BW266" s="590"/>
    </row>
    <row r="267" spans="1:75" ht="14.4" thickTop="1" x14ac:dyDescent="0.25">
      <c r="A267" s="677"/>
      <c r="B267" s="623" t="s">
        <v>737</v>
      </c>
      <c r="C267" s="624"/>
      <c r="D267" s="625"/>
      <c r="E267" s="626" t="s">
        <v>17</v>
      </c>
      <c r="F267" s="627"/>
      <c r="G267" s="628"/>
      <c r="H267" s="626" t="s">
        <v>737</v>
      </c>
      <c r="I267" s="627"/>
      <c r="J267" s="627"/>
      <c r="K267" s="628"/>
      <c r="L267" s="626" t="s">
        <v>17</v>
      </c>
      <c r="M267" s="627"/>
      <c r="N267" s="628"/>
      <c r="O267" s="590"/>
      <c r="P267" s="615"/>
      <c r="Q267" s="623" t="s">
        <v>737</v>
      </c>
      <c r="R267" s="624"/>
      <c r="S267" s="625"/>
      <c r="T267" s="626" t="s">
        <v>17</v>
      </c>
      <c r="U267" s="627"/>
      <c r="V267" s="628"/>
      <c r="W267" s="626" t="s">
        <v>737</v>
      </c>
      <c r="X267" s="627"/>
      <c r="Y267" s="627"/>
      <c r="Z267" s="628"/>
      <c r="AA267" s="626" t="s">
        <v>17</v>
      </c>
      <c r="AB267" s="627"/>
      <c r="AC267" s="628"/>
      <c r="AD267" s="590"/>
      <c r="AE267" s="615"/>
      <c r="AF267" s="623" t="s">
        <v>737</v>
      </c>
      <c r="AG267" s="624"/>
      <c r="AH267" s="625"/>
      <c r="AI267" s="626" t="s">
        <v>17</v>
      </c>
      <c r="AJ267" s="627"/>
      <c r="AK267" s="628"/>
      <c r="AL267" s="626" t="s">
        <v>737</v>
      </c>
      <c r="AM267" s="627"/>
      <c r="AN267" s="627"/>
      <c r="AO267" s="628"/>
      <c r="AP267" s="626" t="s">
        <v>17</v>
      </c>
      <c r="AQ267" s="627"/>
      <c r="AR267" s="628"/>
      <c r="AS267" s="590"/>
      <c r="AT267" s="677"/>
      <c r="AU267" s="623" t="s">
        <v>737</v>
      </c>
      <c r="AV267" s="624"/>
      <c r="AW267" s="625"/>
      <c r="AX267" s="626" t="s">
        <v>17</v>
      </c>
      <c r="AY267" s="627"/>
      <c r="AZ267" s="628"/>
      <c r="BA267" s="626" t="s">
        <v>737</v>
      </c>
      <c r="BB267" s="627"/>
      <c r="BC267" s="627"/>
      <c r="BD267" s="628"/>
      <c r="BE267" s="626" t="s">
        <v>17</v>
      </c>
      <c r="BF267" s="627"/>
      <c r="BG267" s="628"/>
      <c r="BH267" s="679"/>
      <c r="BI267" s="622"/>
      <c r="BJ267" s="623" t="s">
        <v>737</v>
      </c>
      <c r="BK267" s="624"/>
      <c r="BL267" s="625"/>
      <c r="BM267" s="626" t="s">
        <v>17</v>
      </c>
      <c r="BN267" s="627"/>
      <c r="BO267" s="628"/>
      <c r="BP267" s="626" t="s">
        <v>737</v>
      </c>
      <c r="BQ267" s="627"/>
      <c r="BR267" s="627"/>
      <c r="BS267" s="628"/>
      <c r="BT267" s="626" t="s">
        <v>17</v>
      </c>
      <c r="BU267" s="627"/>
      <c r="BV267" s="628"/>
      <c r="BW267" s="590"/>
    </row>
    <row r="268" spans="1:75" x14ac:dyDescent="0.25">
      <c r="A268" s="677"/>
      <c r="B268" s="629" t="s">
        <v>22</v>
      </c>
      <c r="C268" s="630"/>
      <c r="D268" s="631"/>
      <c r="E268" s="576">
        <f>'CO-SCHOLASTIC GRADES'!$D$13</f>
        <v>0</v>
      </c>
      <c r="F268" s="577"/>
      <c r="G268" s="578"/>
      <c r="H268" s="629" t="s">
        <v>22</v>
      </c>
      <c r="I268" s="630"/>
      <c r="J268" s="630"/>
      <c r="K268" s="631"/>
      <c r="L268" s="576" t="e">
        <f>#REF!</f>
        <v>#REF!</v>
      </c>
      <c r="M268" s="577"/>
      <c r="N268" s="578"/>
      <c r="O268" s="590"/>
      <c r="P268" s="615"/>
      <c r="Q268" s="629" t="s">
        <v>22</v>
      </c>
      <c r="R268" s="630"/>
      <c r="S268" s="631"/>
      <c r="T268" s="576" t="str">
        <f>'CO-SCHOLASTIC GRADES'!$D$23</f>
        <v>A</v>
      </c>
      <c r="U268" s="577"/>
      <c r="V268" s="578"/>
      <c r="W268" s="629" t="s">
        <v>22</v>
      </c>
      <c r="X268" s="630"/>
      <c r="Y268" s="630"/>
      <c r="Z268" s="631"/>
      <c r="AA268" s="576" t="e">
        <f>#REF!</f>
        <v>#REF!</v>
      </c>
      <c r="AB268" s="577"/>
      <c r="AC268" s="578"/>
      <c r="AD268" s="590"/>
      <c r="AE268" s="615"/>
      <c r="AF268" s="629" t="s">
        <v>22</v>
      </c>
      <c r="AG268" s="630"/>
      <c r="AH268" s="631"/>
      <c r="AI268" s="576" t="str">
        <f>'CO-SCHOLASTIC GRADES'!$D$33</f>
        <v>A</v>
      </c>
      <c r="AJ268" s="577"/>
      <c r="AK268" s="578"/>
      <c r="AL268" s="629" t="s">
        <v>22</v>
      </c>
      <c r="AM268" s="630"/>
      <c r="AN268" s="630"/>
      <c r="AO268" s="631"/>
      <c r="AP268" s="576" t="e">
        <f>#REF!</f>
        <v>#REF!</v>
      </c>
      <c r="AQ268" s="577"/>
      <c r="AR268" s="578"/>
      <c r="AS268" s="590"/>
      <c r="AT268" s="677"/>
      <c r="AU268" s="629" t="s">
        <v>22</v>
      </c>
      <c r="AV268" s="630"/>
      <c r="AW268" s="631"/>
      <c r="AX268" s="576" t="str">
        <f>'CO-SCHOLASTIC GRADES'!$D$43</f>
        <v>A</v>
      </c>
      <c r="AY268" s="577"/>
      <c r="AZ268" s="578"/>
      <c r="BA268" s="629" t="s">
        <v>22</v>
      </c>
      <c r="BB268" s="630"/>
      <c r="BC268" s="630"/>
      <c r="BD268" s="631"/>
      <c r="BE268" s="576" t="e">
        <f>#REF!</f>
        <v>#REF!</v>
      </c>
      <c r="BF268" s="577"/>
      <c r="BG268" s="578"/>
      <c r="BH268" s="679"/>
      <c r="BI268" s="622"/>
      <c r="BJ268" s="629" t="s">
        <v>22</v>
      </c>
      <c r="BK268" s="630"/>
      <c r="BL268" s="631"/>
      <c r="BM268" s="576" t="e">
        <f>'CO-SCHOLASTIC GRADES'!#REF!</f>
        <v>#REF!</v>
      </c>
      <c r="BN268" s="577"/>
      <c r="BO268" s="578"/>
      <c r="BP268" s="629" t="s">
        <v>22</v>
      </c>
      <c r="BQ268" s="630"/>
      <c r="BR268" s="630"/>
      <c r="BS268" s="631"/>
      <c r="BT268" s="576" t="e">
        <f>#REF!</f>
        <v>#REF!</v>
      </c>
      <c r="BU268" s="577"/>
      <c r="BV268" s="578"/>
      <c r="BW268" s="590"/>
    </row>
    <row r="269" spans="1:75" x14ac:dyDescent="0.25">
      <c r="A269" s="677"/>
      <c r="B269" s="67" t="s">
        <v>23</v>
      </c>
      <c r="C269" s="68"/>
      <c r="D269" s="69"/>
      <c r="E269" s="576">
        <f>'CO-SCHOLASTIC GRADES'!$F$13</f>
        <v>0</v>
      </c>
      <c r="F269" s="577"/>
      <c r="G269" s="578"/>
      <c r="H269" s="629" t="s">
        <v>23</v>
      </c>
      <c r="I269" s="630"/>
      <c r="J269" s="630"/>
      <c r="K269" s="631"/>
      <c r="L269" s="576" t="e">
        <f>#REF!</f>
        <v>#REF!</v>
      </c>
      <c r="M269" s="577"/>
      <c r="N269" s="578"/>
      <c r="O269" s="590"/>
      <c r="P269" s="615"/>
      <c r="Q269" s="67" t="s">
        <v>23</v>
      </c>
      <c r="R269" s="68"/>
      <c r="S269" s="69"/>
      <c r="T269" s="576" t="str">
        <f>'CO-SCHOLASTIC GRADES'!$F$23</f>
        <v>A</v>
      </c>
      <c r="U269" s="577"/>
      <c r="V269" s="578"/>
      <c r="W269" s="629" t="s">
        <v>23</v>
      </c>
      <c r="X269" s="630"/>
      <c r="Y269" s="630"/>
      <c r="Z269" s="631"/>
      <c r="AA269" s="576" t="e">
        <f>#REF!</f>
        <v>#REF!</v>
      </c>
      <c r="AB269" s="577"/>
      <c r="AC269" s="578"/>
      <c r="AD269" s="590"/>
      <c r="AE269" s="615"/>
      <c r="AF269" s="67" t="s">
        <v>23</v>
      </c>
      <c r="AG269" s="68"/>
      <c r="AH269" s="69"/>
      <c r="AI269" s="576" t="str">
        <f>'CO-SCHOLASTIC GRADES'!$F$33</f>
        <v>A</v>
      </c>
      <c r="AJ269" s="577"/>
      <c r="AK269" s="578"/>
      <c r="AL269" s="629" t="s">
        <v>23</v>
      </c>
      <c r="AM269" s="630"/>
      <c r="AN269" s="630"/>
      <c r="AO269" s="631"/>
      <c r="AP269" s="576" t="e">
        <f>#REF!</f>
        <v>#REF!</v>
      </c>
      <c r="AQ269" s="577"/>
      <c r="AR269" s="578"/>
      <c r="AS269" s="590"/>
      <c r="AT269" s="677"/>
      <c r="AU269" s="67" t="s">
        <v>23</v>
      </c>
      <c r="AV269" s="68"/>
      <c r="AW269" s="69"/>
      <c r="AX269" s="576" t="str">
        <f>'CO-SCHOLASTIC GRADES'!$F$43</f>
        <v>A</v>
      </c>
      <c r="AY269" s="577"/>
      <c r="AZ269" s="578"/>
      <c r="BA269" s="629" t="s">
        <v>23</v>
      </c>
      <c r="BB269" s="630"/>
      <c r="BC269" s="630"/>
      <c r="BD269" s="631"/>
      <c r="BE269" s="576" t="e">
        <f>#REF!</f>
        <v>#REF!</v>
      </c>
      <c r="BF269" s="577"/>
      <c r="BG269" s="578"/>
      <c r="BH269" s="679"/>
      <c r="BI269" s="622"/>
      <c r="BJ269" s="68" t="s">
        <v>23</v>
      </c>
      <c r="BK269" s="68"/>
      <c r="BL269" s="69"/>
      <c r="BM269" s="576" t="e">
        <f>'CO-SCHOLASTIC GRADES'!#REF!</f>
        <v>#REF!</v>
      </c>
      <c r="BN269" s="577"/>
      <c r="BO269" s="578"/>
      <c r="BP269" s="629" t="s">
        <v>23</v>
      </c>
      <c r="BQ269" s="630"/>
      <c r="BR269" s="630"/>
      <c r="BS269" s="631"/>
      <c r="BT269" s="576" t="e">
        <f>#REF!</f>
        <v>#REF!</v>
      </c>
      <c r="BU269" s="577"/>
      <c r="BV269" s="578"/>
      <c r="BW269" s="590"/>
    </row>
    <row r="270" spans="1:75" x14ac:dyDescent="0.25">
      <c r="A270" s="677"/>
      <c r="B270" s="573" t="s">
        <v>24</v>
      </c>
      <c r="C270" s="574"/>
      <c r="D270" s="575"/>
      <c r="E270" s="576">
        <f>'CO-SCHOLASTIC GRADES'!$H$13</f>
        <v>0</v>
      </c>
      <c r="F270" s="577"/>
      <c r="G270" s="578"/>
      <c r="H270" s="573" t="s">
        <v>24</v>
      </c>
      <c r="I270" s="574"/>
      <c r="J270" s="574"/>
      <c r="K270" s="575"/>
      <c r="L270" s="576" t="e">
        <f>#REF!</f>
        <v>#REF!</v>
      </c>
      <c r="M270" s="577"/>
      <c r="N270" s="578"/>
      <c r="O270" s="590"/>
      <c r="P270" s="615"/>
      <c r="Q270" s="573" t="s">
        <v>24</v>
      </c>
      <c r="R270" s="574"/>
      <c r="S270" s="575"/>
      <c r="T270" s="576" t="str">
        <f>'CO-SCHOLASTIC GRADES'!$H$23</f>
        <v>A</v>
      </c>
      <c r="U270" s="577"/>
      <c r="V270" s="578"/>
      <c r="W270" s="573" t="s">
        <v>24</v>
      </c>
      <c r="X270" s="574"/>
      <c r="Y270" s="574"/>
      <c r="Z270" s="575"/>
      <c r="AA270" s="576" t="e">
        <f>#REF!</f>
        <v>#REF!</v>
      </c>
      <c r="AB270" s="577"/>
      <c r="AC270" s="578"/>
      <c r="AD270" s="590"/>
      <c r="AE270" s="615"/>
      <c r="AF270" s="573" t="s">
        <v>24</v>
      </c>
      <c r="AG270" s="574"/>
      <c r="AH270" s="575"/>
      <c r="AI270" s="576" t="str">
        <f>'CO-SCHOLASTIC GRADES'!$H$33</f>
        <v>A</v>
      </c>
      <c r="AJ270" s="577"/>
      <c r="AK270" s="578"/>
      <c r="AL270" s="573" t="s">
        <v>24</v>
      </c>
      <c r="AM270" s="574"/>
      <c r="AN270" s="574"/>
      <c r="AO270" s="575"/>
      <c r="AP270" s="576" t="e">
        <f>#REF!</f>
        <v>#REF!</v>
      </c>
      <c r="AQ270" s="577"/>
      <c r="AR270" s="578"/>
      <c r="AS270" s="590"/>
      <c r="AT270" s="677"/>
      <c r="AU270" s="573" t="s">
        <v>24</v>
      </c>
      <c r="AV270" s="574"/>
      <c r="AW270" s="575"/>
      <c r="AX270" s="576" t="str">
        <f>'CO-SCHOLASTIC GRADES'!$H$43</f>
        <v>B</v>
      </c>
      <c r="AY270" s="577"/>
      <c r="AZ270" s="578"/>
      <c r="BA270" s="573" t="s">
        <v>24</v>
      </c>
      <c r="BB270" s="574"/>
      <c r="BC270" s="574"/>
      <c r="BD270" s="575"/>
      <c r="BE270" s="576" t="e">
        <f>#REF!</f>
        <v>#REF!</v>
      </c>
      <c r="BF270" s="577"/>
      <c r="BG270" s="578"/>
      <c r="BH270" s="679"/>
      <c r="BI270" s="622"/>
      <c r="BJ270" s="573" t="s">
        <v>24</v>
      </c>
      <c r="BK270" s="574"/>
      <c r="BL270" s="575"/>
      <c r="BM270" s="576" t="e">
        <f>'CO-SCHOLASTIC GRADES'!#REF!</f>
        <v>#REF!</v>
      </c>
      <c r="BN270" s="577"/>
      <c r="BO270" s="578"/>
      <c r="BP270" s="573" t="s">
        <v>24</v>
      </c>
      <c r="BQ270" s="574"/>
      <c r="BR270" s="574"/>
      <c r="BS270" s="575"/>
      <c r="BT270" s="576" t="e">
        <f>#REF!</f>
        <v>#REF!</v>
      </c>
      <c r="BU270" s="577"/>
      <c r="BV270" s="578"/>
      <c r="BW270" s="590"/>
    </row>
    <row r="271" spans="1:75" x14ac:dyDescent="0.25">
      <c r="A271" s="677"/>
      <c r="B271" s="573" t="s">
        <v>738</v>
      </c>
      <c r="C271" s="574"/>
      <c r="D271" s="575"/>
      <c r="E271" s="576">
        <f>'CO-SCHOLASTIC GRADES'!$J$13</f>
        <v>0</v>
      </c>
      <c r="F271" s="577"/>
      <c r="G271" s="578"/>
      <c r="H271" s="573" t="s">
        <v>738</v>
      </c>
      <c r="I271" s="574"/>
      <c r="J271" s="574"/>
      <c r="K271" s="575"/>
      <c r="L271" s="576" t="e">
        <f>#REF!</f>
        <v>#REF!</v>
      </c>
      <c r="M271" s="577"/>
      <c r="N271" s="578"/>
      <c r="O271" s="590"/>
      <c r="P271" s="615"/>
      <c r="Q271" s="573" t="s">
        <v>738</v>
      </c>
      <c r="R271" s="574"/>
      <c r="S271" s="575"/>
      <c r="T271" s="576" t="str">
        <f>'CO-SCHOLASTIC GRADES'!$J$23</f>
        <v>A</v>
      </c>
      <c r="U271" s="577"/>
      <c r="V271" s="578"/>
      <c r="W271" s="573" t="s">
        <v>738</v>
      </c>
      <c r="X271" s="574"/>
      <c r="Y271" s="574"/>
      <c r="Z271" s="575"/>
      <c r="AA271" s="576" t="e">
        <f>#REF!</f>
        <v>#REF!</v>
      </c>
      <c r="AB271" s="577"/>
      <c r="AC271" s="578"/>
      <c r="AD271" s="590"/>
      <c r="AE271" s="615"/>
      <c r="AF271" s="573" t="s">
        <v>738</v>
      </c>
      <c r="AG271" s="574"/>
      <c r="AH271" s="575"/>
      <c r="AI271" s="576" t="str">
        <f>'CO-SCHOLASTIC GRADES'!$J$33</f>
        <v>A</v>
      </c>
      <c r="AJ271" s="577"/>
      <c r="AK271" s="578"/>
      <c r="AL271" s="573" t="s">
        <v>738</v>
      </c>
      <c r="AM271" s="574"/>
      <c r="AN271" s="574"/>
      <c r="AO271" s="575"/>
      <c r="AP271" s="576" t="e">
        <f>#REF!</f>
        <v>#REF!</v>
      </c>
      <c r="AQ271" s="577"/>
      <c r="AR271" s="578"/>
      <c r="AS271" s="590"/>
      <c r="AT271" s="677"/>
      <c r="AU271" s="573" t="s">
        <v>738</v>
      </c>
      <c r="AV271" s="574"/>
      <c r="AW271" s="575"/>
      <c r="AX271" s="576" t="str">
        <f>'CO-SCHOLASTIC GRADES'!$J$43</f>
        <v>C</v>
      </c>
      <c r="AY271" s="577"/>
      <c r="AZ271" s="578"/>
      <c r="BA271" s="573" t="s">
        <v>738</v>
      </c>
      <c r="BB271" s="574"/>
      <c r="BC271" s="574"/>
      <c r="BD271" s="575"/>
      <c r="BE271" s="576" t="e">
        <f>#REF!</f>
        <v>#REF!</v>
      </c>
      <c r="BF271" s="577"/>
      <c r="BG271" s="578"/>
      <c r="BH271" s="679"/>
      <c r="BI271" s="622"/>
      <c r="BJ271" s="573" t="s">
        <v>738</v>
      </c>
      <c r="BK271" s="574"/>
      <c r="BL271" s="575"/>
      <c r="BM271" s="576" t="e">
        <f>'CO-SCHOLASTIC GRADES'!#REF!</f>
        <v>#REF!</v>
      </c>
      <c r="BN271" s="577"/>
      <c r="BO271" s="578"/>
      <c r="BP271" s="573" t="s">
        <v>738</v>
      </c>
      <c r="BQ271" s="574"/>
      <c r="BR271" s="574"/>
      <c r="BS271" s="575"/>
      <c r="BT271" s="576" t="e">
        <f>#REF!</f>
        <v>#REF!</v>
      </c>
      <c r="BU271" s="577"/>
      <c r="BV271" s="578"/>
      <c r="BW271" s="590"/>
    </row>
    <row r="272" spans="1:75" x14ac:dyDescent="0.25">
      <c r="A272" s="677"/>
      <c r="B272" s="613"/>
      <c r="C272" s="613"/>
      <c r="D272" s="613"/>
      <c r="E272" s="613"/>
      <c r="F272" s="613"/>
      <c r="G272" s="613"/>
      <c r="H272" s="613"/>
      <c r="I272" s="613"/>
      <c r="J272" s="613"/>
      <c r="K272" s="613"/>
      <c r="L272" s="613"/>
      <c r="M272" s="613"/>
      <c r="N272" s="614"/>
      <c r="O272" s="590"/>
      <c r="P272" s="615"/>
      <c r="Q272" s="612"/>
      <c r="R272" s="613"/>
      <c r="S272" s="613"/>
      <c r="T272" s="613"/>
      <c r="U272" s="613"/>
      <c r="V272" s="613"/>
      <c r="W272" s="613"/>
      <c r="X272" s="613"/>
      <c r="Y272" s="613"/>
      <c r="Z272" s="613"/>
      <c r="AA272" s="613"/>
      <c r="AB272" s="613"/>
      <c r="AC272" s="614"/>
      <c r="AD272" s="590"/>
      <c r="AE272" s="615"/>
      <c r="AF272" s="612"/>
      <c r="AG272" s="613"/>
      <c r="AH272" s="613"/>
      <c r="AI272" s="613"/>
      <c r="AJ272" s="613"/>
      <c r="AK272" s="613"/>
      <c r="AL272" s="613"/>
      <c r="AM272" s="613"/>
      <c r="AN272" s="613"/>
      <c r="AO272" s="613"/>
      <c r="AP272" s="613"/>
      <c r="AQ272" s="613"/>
      <c r="AR272" s="614"/>
      <c r="AS272" s="590"/>
      <c r="AT272" s="677"/>
      <c r="AU272" s="613"/>
      <c r="AV272" s="613"/>
      <c r="AW272" s="613"/>
      <c r="AX272" s="613"/>
      <c r="AY272" s="613"/>
      <c r="AZ272" s="613"/>
      <c r="BA272" s="613"/>
      <c r="BB272" s="613"/>
      <c r="BC272" s="613"/>
      <c r="BD272" s="613"/>
      <c r="BE272" s="613"/>
      <c r="BF272" s="613"/>
      <c r="BG272" s="614"/>
      <c r="BH272" s="679"/>
      <c r="BI272" s="622"/>
      <c r="BJ272" s="612"/>
      <c r="BK272" s="613"/>
      <c r="BL272" s="613"/>
      <c r="BM272" s="613"/>
      <c r="BN272" s="613"/>
      <c r="BO272" s="613"/>
      <c r="BP272" s="613"/>
      <c r="BQ272" s="613"/>
      <c r="BR272" s="613"/>
      <c r="BS272" s="613"/>
      <c r="BT272" s="613"/>
      <c r="BU272" s="613"/>
      <c r="BV272" s="614"/>
      <c r="BW272" s="590"/>
    </row>
    <row r="273" spans="1:75" x14ac:dyDescent="0.25">
      <c r="A273" s="677"/>
      <c r="B273" s="608" t="s">
        <v>739</v>
      </c>
      <c r="C273" s="608"/>
      <c r="D273" s="609" t="e">
        <f>'Certificte issue Register'!$J$12</f>
        <v>#REF!</v>
      </c>
      <c r="E273" s="609"/>
      <c r="F273" s="609"/>
      <c r="G273" s="609"/>
      <c r="H273" s="609"/>
      <c r="I273" s="609"/>
      <c r="J273" s="609"/>
      <c r="K273" s="609"/>
      <c r="L273" s="609"/>
      <c r="M273" s="609"/>
      <c r="N273" s="610"/>
      <c r="O273" s="590"/>
      <c r="P273" s="615"/>
      <c r="Q273" s="607" t="s">
        <v>739</v>
      </c>
      <c r="R273" s="608"/>
      <c r="S273" s="609" t="e">
        <f>'Certificte issue Register'!$J$22</f>
        <v>#REF!</v>
      </c>
      <c r="T273" s="609"/>
      <c r="U273" s="609"/>
      <c r="V273" s="609"/>
      <c r="W273" s="609"/>
      <c r="X273" s="609"/>
      <c r="Y273" s="609"/>
      <c r="Z273" s="609"/>
      <c r="AA273" s="609"/>
      <c r="AB273" s="609"/>
      <c r="AC273" s="610"/>
      <c r="AD273" s="590"/>
      <c r="AE273" s="615"/>
      <c r="AF273" s="607" t="s">
        <v>739</v>
      </c>
      <c r="AG273" s="608"/>
      <c r="AH273" s="609" t="e">
        <f>'Certificte issue Register'!$J$32</f>
        <v>#REF!</v>
      </c>
      <c r="AI273" s="609"/>
      <c r="AJ273" s="609"/>
      <c r="AK273" s="609"/>
      <c r="AL273" s="609"/>
      <c r="AM273" s="609"/>
      <c r="AN273" s="609"/>
      <c r="AO273" s="609"/>
      <c r="AP273" s="609"/>
      <c r="AQ273" s="609"/>
      <c r="AR273" s="610"/>
      <c r="AS273" s="590"/>
      <c r="AT273" s="677"/>
      <c r="AU273" s="608" t="s">
        <v>739</v>
      </c>
      <c r="AV273" s="608"/>
      <c r="AW273" s="609" t="e">
        <f>'Certificte issue Register'!$J$42</f>
        <v>#REF!</v>
      </c>
      <c r="AX273" s="609"/>
      <c r="AY273" s="609"/>
      <c r="AZ273" s="609"/>
      <c r="BA273" s="609"/>
      <c r="BB273" s="609"/>
      <c r="BC273" s="609"/>
      <c r="BD273" s="609"/>
      <c r="BE273" s="609"/>
      <c r="BF273" s="609"/>
      <c r="BG273" s="610"/>
      <c r="BH273" s="679"/>
      <c r="BI273" s="622"/>
      <c r="BJ273" s="607" t="s">
        <v>739</v>
      </c>
      <c r="BK273" s="608"/>
      <c r="BL273" s="609" t="e">
        <f>'Certificte issue Register'!#REF!</f>
        <v>#REF!</v>
      </c>
      <c r="BM273" s="609"/>
      <c r="BN273" s="609"/>
      <c r="BO273" s="609"/>
      <c r="BP273" s="609"/>
      <c r="BQ273" s="609"/>
      <c r="BR273" s="609"/>
      <c r="BS273" s="609"/>
      <c r="BT273" s="609"/>
      <c r="BU273" s="609"/>
      <c r="BV273" s="610"/>
      <c r="BW273" s="590"/>
    </row>
    <row r="274" spans="1:75" x14ac:dyDescent="0.25">
      <c r="A274" s="677"/>
      <c r="B274" s="70" t="s">
        <v>767</v>
      </c>
      <c r="C274" s="570"/>
      <c r="D274" s="570"/>
      <c r="E274" s="570"/>
      <c r="F274" s="570"/>
      <c r="G274" s="570"/>
      <c r="H274" s="570"/>
      <c r="I274" s="570"/>
      <c r="J274" s="570"/>
      <c r="K274" s="570"/>
      <c r="L274" s="570"/>
      <c r="M274" s="570"/>
      <c r="N274" s="571"/>
      <c r="O274" s="590"/>
      <c r="P274" s="615"/>
      <c r="Q274" s="111" t="s">
        <v>767</v>
      </c>
      <c r="R274" s="570"/>
      <c r="S274" s="570"/>
      <c r="T274" s="570"/>
      <c r="U274" s="570"/>
      <c r="V274" s="570"/>
      <c r="W274" s="570"/>
      <c r="X274" s="570"/>
      <c r="Y274" s="570"/>
      <c r="Z274" s="570"/>
      <c r="AA274" s="570"/>
      <c r="AB274" s="570"/>
      <c r="AC274" s="571"/>
      <c r="AD274" s="590"/>
      <c r="AE274" s="615"/>
      <c r="AF274" s="111" t="s">
        <v>767</v>
      </c>
      <c r="AG274" s="570"/>
      <c r="AH274" s="570"/>
      <c r="AI274" s="570"/>
      <c r="AJ274" s="570"/>
      <c r="AK274" s="570"/>
      <c r="AL274" s="570"/>
      <c r="AM274" s="570"/>
      <c r="AN274" s="570"/>
      <c r="AO274" s="570"/>
      <c r="AP274" s="570"/>
      <c r="AQ274" s="570"/>
      <c r="AR274" s="571"/>
      <c r="AS274" s="590"/>
      <c r="AT274" s="677"/>
      <c r="AU274" s="70" t="s">
        <v>767</v>
      </c>
      <c r="AV274" s="570"/>
      <c r="AW274" s="570"/>
      <c r="AX274" s="570"/>
      <c r="AY274" s="570"/>
      <c r="AZ274" s="570"/>
      <c r="BA274" s="570"/>
      <c r="BB274" s="570"/>
      <c r="BC274" s="570"/>
      <c r="BD274" s="570"/>
      <c r="BE274" s="570"/>
      <c r="BF274" s="570"/>
      <c r="BG274" s="571"/>
      <c r="BH274" s="679"/>
      <c r="BI274" s="622"/>
      <c r="BJ274" s="70" t="s">
        <v>767</v>
      </c>
      <c r="BK274" s="570"/>
      <c r="BL274" s="570"/>
      <c r="BM274" s="570"/>
      <c r="BN274" s="570"/>
      <c r="BO274" s="570"/>
      <c r="BP274" s="570"/>
      <c r="BQ274" s="570"/>
      <c r="BR274" s="570"/>
      <c r="BS274" s="570"/>
      <c r="BT274" s="570"/>
      <c r="BU274" s="570"/>
      <c r="BV274" s="571"/>
      <c r="BW274" s="590"/>
    </row>
    <row r="275" spans="1:75" x14ac:dyDescent="0.25">
      <c r="A275" s="677"/>
      <c r="B275" s="570"/>
      <c r="C275" s="570"/>
      <c r="D275" s="570"/>
      <c r="E275" s="570"/>
      <c r="F275" s="570"/>
      <c r="G275" s="570"/>
      <c r="H275" s="570"/>
      <c r="I275" s="570"/>
      <c r="J275" s="570"/>
      <c r="K275" s="570"/>
      <c r="L275" s="570"/>
      <c r="M275" s="570"/>
      <c r="N275" s="571"/>
      <c r="O275" s="590"/>
      <c r="P275" s="615"/>
      <c r="Q275" s="611"/>
      <c r="R275" s="570"/>
      <c r="S275" s="570"/>
      <c r="T275" s="570"/>
      <c r="U275" s="570"/>
      <c r="V275" s="570"/>
      <c r="W275" s="570"/>
      <c r="X275" s="570"/>
      <c r="Y275" s="570"/>
      <c r="Z275" s="570"/>
      <c r="AA275" s="570"/>
      <c r="AB275" s="570"/>
      <c r="AC275" s="571"/>
      <c r="AD275" s="590"/>
      <c r="AE275" s="615"/>
      <c r="AF275" s="611"/>
      <c r="AG275" s="570"/>
      <c r="AH275" s="570"/>
      <c r="AI275" s="570"/>
      <c r="AJ275" s="570"/>
      <c r="AK275" s="570"/>
      <c r="AL275" s="570"/>
      <c r="AM275" s="570"/>
      <c r="AN275" s="570"/>
      <c r="AO275" s="570"/>
      <c r="AP275" s="570"/>
      <c r="AQ275" s="570"/>
      <c r="AR275" s="571"/>
      <c r="AS275" s="590"/>
      <c r="AT275" s="677"/>
      <c r="AU275" s="570"/>
      <c r="AV275" s="570"/>
      <c r="AW275" s="570"/>
      <c r="AX275" s="570"/>
      <c r="AY275" s="570"/>
      <c r="AZ275" s="570"/>
      <c r="BA275" s="570"/>
      <c r="BB275" s="570"/>
      <c r="BC275" s="570"/>
      <c r="BD275" s="570"/>
      <c r="BE275" s="570"/>
      <c r="BF275" s="570"/>
      <c r="BG275" s="571"/>
      <c r="BH275" s="679"/>
      <c r="BI275" s="622"/>
      <c r="BJ275" s="611"/>
      <c r="BK275" s="570"/>
      <c r="BL275" s="570"/>
      <c r="BM275" s="570"/>
      <c r="BN275" s="570"/>
      <c r="BO275" s="570"/>
      <c r="BP275" s="570"/>
      <c r="BQ275" s="570"/>
      <c r="BR275" s="570"/>
      <c r="BS275" s="570"/>
      <c r="BT275" s="570"/>
      <c r="BU275" s="570"/>
      <c r="BV275" s="571"/>
      <c r="BW275" s="590"/>
    </row>
    <row r="276" spans="1:75" x14ac:dyDescent="0.25">
      <c r="A276" s="677"/>
      <c r="B276" s="570"/>
      <c r="C276" s="570"/>
      <c r="D276" s="570"/>
      <c r="E276" s="570"/>
      <c r="F276" s="570"/>
      <c r="G276" s="570"/>
      <c r="H276" s="570"/>
      <c r="I276" s="570"/>
      <c r="J276" s="570"/>
      <c r="K276" s="570"/>
      <c r="L276" s="570"/>
      <c r="M276" s="570"/>
      <c r="N276" s="571"/>
      <c r="O276" s="590"/>
      <c r="P276" s="615"/>
      <c r="Q276" s="611"/>
      <c r="R276" s="570"/>
      <c r="S276" s="570"/>
      <c r="T276" s="570"/>
      <c r="U276" s="570"/>
      <c r="V276" s="570"/>
      <c r="W276" s="570"/>
      <c r="X276" s="570"/>
      <c r="Y276" s="570"/>
      <c r="Z276" s="570"/>
      <c r="AA276" s="570"/>
      <c r="AB276" s="570"/>
      <c r="AC276" s="571"/>
      <c r="AD276" s="590"/>
      <c r="AE276" s="615"/>
      <c r="AF276" s="611"/>
      <c r="AG276" s="570"/>
      <c r="AH276" s="570"/>
      <c r="AI276" s="570"/>
      <c r="AJ276" s="570"/>
      <c r="AK276" s="570"/>
      <c r="AL276" s="570"/>
      <c r="AM276" s="570"/>
      <c r="AN276" s="570"/>
      <c r="AO276" s="570"/>
      <c r="AP276" s="570"/>
      <c r="AQ276" s="570"/>
      <c r="AR276" s="571"/>
      <c r="AS276" s="590"/>
      <c r="AT276" s="677"/>
      <c r="AU276" s="570"/>
      <c r="AV276" s="570"/>
      <c r="AW276" s="570"/>
      <c r="AX276" s="570"/>
      <c r="AY276" s="570"/>
      <c r="AZ276" s="570"/>
      <c r="BA276" s="570"/>
      <c r="BB276" s="570"/>
      <c r="BC276" s="570"/>
      <c r="BD276" s="570"/>
      <c r="BE276" s="570"/>
      <c r="BF276" s="570"/>
      <c r="BG276" s="571"/>
      <c r="BH276" s="679"/>
      <c r="BI276" s="622"/>
      <c r="BJ276" s="611"/>
      <c r="BK276" s="570"/>
      <c r="BL276" s="570"/>
      <c r="BM276" s="570"/>
      <c r="BN276" s="570"/>
      <c r="BO276" s="570"/>
      <c r="BP276" s="570"/>
      <c r="BQ276" s="570"/>
      <c r="BR276" s="570"/>
      <c r="BS276" s="570"/>
      <c r="BT276" s="570"/>
      <c r="BU276" s="570"/>
      <c r="BV276" s="571"/>
      <c r="BW276" s="590"/>
    </row>
    <row r="277" spans="1:75" x14ac:dyDescent="0.25">
      <c r="A277" s="677"/>
      <c r="B277" s="104" t="s">
        <v>740</v>
      </c>
      <c r="C277" s="70"/>
      <c r="D277" s="70"/>
      <c r="E277" s="570">
        <f>HOME!$G$10</f>
        <v>0</v>
      </c>
      <c r="F277" s="570"/>
      <c r="G277" s="570"/>
      <c r="H277" s="570"/>
      <c r="I277" s="570"/>
      <c r="J277" s="70"/>
      <c r="K277" s="70"/>
      <c r="L277" s="570">
        <f>HOME!$C$33</f>
        <v>0</v>
      </c>
      <c r="M277" s="570"/>
      <c r="N277" s="571"/>
      <c r="O277" s="590"/>
      <c r="P277" s="615"/>
      <c r="Q277" s="112" t="s">
        <v>740</v>
      </c>
      <c r="R277" s="70"/>
      <c r="S277" s="70"/>
      <c r="T277" s="570">
        <f>HOME!$G$10</f>
        <v>0</v>
      </c>
      <c r="U277" s="570"/>
      <c r="V277" s="570"/>
      <c r="W277" s="570"/>
      <c r="X277" s="570"/>
      <c r="Y277" s="70"/>
      <c r="Z277" s="70"/>
      <c r="AA277" s="570">
        <f>HOME!$C$33</f>
        <v>0</v>
      </c>
      <c r="AB277" s="570"/>
      <c r="AC277" s="571"/>
      <c r="AD277" s="590"/>
      <c r="AE277" s="615"/>
      <c r="AF277" s="112" t="s">
        <v>740</v>
      </c>
      <c r="AG277" s="70"/>
      <c r="AH277" s="70"/>
      <c r="AI277" s="570" t="str">
        <f>IF(HOME!$G$10&gt;0,HOME!$G$10,"")</f>
        <v/>
      </c>
      <c r="AJ277" s="570"/>
      <c r="AK277" s="570"/>
      <c r="AL277" s="570"/>
      <c r="AM277" s="570"/>
      <c r="AN277" s="70"/>
      <c r="AO277" s="70"/>
      <c r="AP277" s="570" t="str">
        <f>IF(HOME!$C$33&gt;0,HOME!$C$33,"")</f>
        <v/>
      </c>
      <c r="AQ277" s="570"/>
      <c r="AR277" s="571"/>
      <c r="AS277" s="590"/>
      <c r="AT277" s="677"/>
      <c r="AU277" s="104" t="s">
        <v>740</v>
      </c>
      <c r="AV277" s="70"/>
      <c r="AW277" s="70"/>
      <c r="AX277" s="570" t="str">
        <f>IF(HOME!$G$10&gt;0,HOME!$G$10,"")</f>
        <v/>
      </c>
      <c r="AY277" s="570"/>
      <c r="AZ277" s="570"/>
      <c r="BA277" s="570"/>
      <c r="BB277" s="570"/>
      <c r="BC277" s="70"/>
      <c r="BD277" s="70"/>
      <c r="BE277" s="570" t="str">
        <f>IF(HOME!$C$33&gt;0,HOME!$C$33,"")</f>
        <v/>
      </c>
      <c r="BF277" s="570"/>
      <c r="BG277" s="571"/>
      <c r="BH277" s="679"/>
      <c r="BI277" s="622"/>
      <c r="BJ277" s="104" t="s">
        <v>740</v>
      </c>
      <c r="BK277" s="70"/>
      <c r="BL277" s="70"/>
      <c r="BM277" s="570" t="str">
        <f>IF(HOME!$G$10&gt;0,HOME!$G$10,"")</f>
        <v/>
      </c>
      <c r="BN277" s="570"/>
      <c r="BO277" s="570"/>
      <c r="BP277" s="570"/>
      <c r="BQ277" s="570"/>
      <c r="BR277" s="70"/>
      <c r="BS277" s="70"/>
      <c r="BT277" s="570" t="str">
        <f>IF(HOME!$C$33&gt;0,HOME!$C$33,"")</f>
        <v/>
      </c>
      <c r="BU277" s="570"/>
      <c r="BV277" s="571"/>
      <c r="BW277" s="590"/>
    </row>
    <row r="278" spans="1:75" x14ac:dyDescent="0.25">
      <c r="A278" s="677"/>
      <c r="B278" s="105">
        <f ca="1">NOW()</f>
        <v>44328.595233333333</v>
      </c>
      <c r="C278" s="70"/>
      <c r="D278" s="70"/>
      <c r="E278" s="570" t="str">
        <f>HOME!$B$10</f>
        <v>CLASS TEACHER</v>
      </c>
      <c r="F278" s="570"/>
      <c r="G278" s="570"/>
      <c r="H278" s="570"/>
      <c r="I278" s="570"/>
      <c r="J278" s="70"/>
      <c r="K278" s="70"/>
      <c r="L278" s="570" t="str">
        <f>HOME!$B$33</f>
        <v>PRINCIPAL</v>
      </c>
      <c r="M278" s="570"/>
      <c r="N278" s="571"/>
      <c r="O278" s="590"/>
      <c r="P278" s="615"/>
      <c r="Q278" s="113">
        <f ca="1">NOW()</f>
        <v>44328.595233333333</v>
      </c>
      <c r="R278" s="70"/>
      <c r="S278" s="70"/>
      <c r="T278" s="570" t="str">
        <f>HOME!$B$10</f>
        <v>CLASS TEACHER</v>
      </c>
      <c r="U278" s="570"/>
      <c r="V278" s="570"/>
      <c r="W278" s="570"/>
      <c r="X278" s="570"/>
      <c r="Y278" s="70"/>
      <c r="Z278" s="70"/>
      <c r="AA278" s="570" t="str">
        <f>HOME!$B$33</f>
        <v>PRINCIPAL</v>
      </c>
      <c r="AB278" s="570"/>
      <c r="AC278" s="571"/>
      <c r="AD278" s="590"/>
      <c r="AE278" s="615"/>
      <c r="AF278" s="113">
        <f ca="1">NOW()</f>
        <v>44328.595233333333</v>
      </c>
      <c r="AG278" s="70"/>
      <c r="AH278" s="70"/>
      <c r="AI278" s="570" t="str">
        <f>HOME!$B$10</f>
        <v>CLASS TEACHER</v>
      </c>
      <c r="AJ278" s="570"/>
      <c r="AK278" s="570"/>
      <c r="AL278" s="570"/>
      <c r="AM278" s="570"/>
      <c r="AN278" s="70"/>
      <c r="AO278" s="70"/>
      <c r="AP278" s="570" t="str">
        <f>HOME!$B$33</f>
        <v>PRINCIPAL</v>
      </c>
      <c r="AQ278" s="570"/>
      <c r="AR278" s="571"/>
      <c r="AS278" s="590"/>
      <c r="AT278" s="677"/>
      <c r="AU278" s="105">
        <f ca="1">NOW()</f>
        <v>44328.595233333333</v>
      </c>
      <c r="AV278" s="70"/>
      <c r="AW278" s="70"/>
      <c r="AX278" s="570" t="str">
        <f>HOME!$B$10</f>
        <v>CLASS TEACHER</v>
      </c>
      <c r="AY278" s="570"/>
      <c r="AZ278" s="570"/>
      <c r="BA278" s="570"/>
      <c r="BB278" s="570"/>
      <c r="BC278" s="70"/>
      <c r="BD278" s="70"/>
      <c r="BE278" s="570" t="str">
        <f>HOME!$B$33</f>
        <v>PRINCIPAL</v>
      </c>
      <c r="BF278" s="570"/>
      <c r="BG278" s="571"/>
      <c r="BH278" s="680"/>
      <c r="BI278" s="622"/>
      <c r="BJ278" s="105">
        <f ca="1">NOW()</f>
        <v>44328.595233333333</v>
      </c>
      <c r="BK278" s="70"/>
      <c r="BL278" s="70"/>
      <c r="BM278" s="570" t="str">
        <f>HOME!$B$10</f>
        <v>CLASS TEACHER</v>
      </c>
      <c r="BN278" s="570"/>
      <c r="BO278" s="570"/>
      <c r="BP278" s="570"/>
      <c r="BQ278" s="570"/>
      <c r="BR278" s="70"/>
      <c r="BS278" s="70"/>
      <c r="BT278" s="570" t="str">
        <f>HOME!$B$33</f>
        <v>PRINCIPAL</v>
      </c>
      <c r="BU278" s="570"/>
      <c r="BV278" s="571"/>
      <c r="BW278" s="590"/>
    </row>
    <row r="279" spans="1:75" x14ac:dyDescent="0.25">
      <c r="A279" s="102"/>
      <c r="B279" s="74"/>
      <c r="C279" s="74"/>
      <c r="D279" s="74"/>
      <c r="E279" s="74"/>
      <c r="F279" s="74"/>
      <c r="G279" s="74"/>
      <c r="H279" s="74"/>
      <c r="I279" s="74"/>
      <c r="J279" s="74"/>
      <c r="K279" s="74"/>
      <c r="L279" s="74"/>
      <c r="M279" s="74"/>
      <c r="N279" s="106"/>
      <c r="O279" s="73"/>
      <c r="P279" s="73"/>
      <c r="Q279" s="114"/>
      <c r="R279" s="74"/>
      <c r="S279" s="74"/>
      <c r="T279" s="74"/>
      <c r="U279" s="74"/>
      <c r="V279" s="74"/>
      <c r="W279" s="74"/>
      <c r="X279" s="74"/>
      <c r="Y279" s="74"/>
      <c r="Z279" s="74"/>
      <c r="AA279" s="74"/>
      <c r="AB279" s="74"/>
      <c r="AC279" s="106"/>
      <c r="AD279" s="73"/>
      <c r="AE279" s="73"/>
      <c r="AF279" s="114"/>
      <c r="AG279" s="74"/>
      <c r="AH279" s="74"/>
      <c r="AI279" s="74"/>
      <c r="AJ279" s="74"/>
      <c r="AK279" s="74"/>
      <c r="AL279" s="74"/>
      <c r="AM279" s="74"/>
      <c r="AN279" s="74"/>
      <c r="AO279" s="74"/>
      <c r="AP279" s="74"/>
      <c r="AQ279" s="74"/>
      <c r="AR279" s="106"/>
      <c r="AS279" s="73"/>
      <c r="AT279" s="73"/>
      <c r="AU279" s="74"/>
      <c r="AV279" s="74"/>
      <c r="AW279" s="74"/>
      <c r="AX279" s="74"/>
      <c r="AY279" s="74"/>
      <c r="AZ279" s="74"/>
      <c r="BA279" s="74"/>
      <c r="BB279" s="74"/>
      <c r="BC279" s="74"/>
      <c r="BD279" s="74"/>
      <c r="BE279" s="74"/>
      <c r="BF279" s="74"/>
      <c r="BG279" s="106"/>
      <c r="BH279" s="73"/>
      <c r="BI279" s="102"/>
      <c r="BJ279" s="74"/>
      <c r="BK279" s="74"/>
      <c r="BL279" s="74"/>
      <c r="BM279" s="74"/>
      <c r="BN279" s="74"/>
      <c r="BO279" s="74"/>
      <c r="BP279" s="74"/>
      <c r="BQ279" s="74"/>
      <c r="BR279" s="74"/>
      <c r="BS279" s="74"/>
      <c r="BT279" s="74"/>
      <c r="BU279" s="74"/>
      <c r="BV279" s="106"/>
      <c r="BW279" s="73"/>
    </row>
    <row r="280" spans="1:75" ht="15.6" x14ac:dyDescent="0.3">
      <c r="A280" s="677"/>
      <c r="B280" s="580" t="s">
        <v>726</v>
      </c>
      <c r="C280" s="580"/>
      <c r="D280" s="581" t="str">
        <f>backup!$AX$21</f>
        <v/>
      </c>
      <c r="E280" s="581"/>
      <c r="F280" s="581"/>
      <c r="G280" s="107"/>
      <c r="H280" s="107"/>
      <c r="I280" s="580" t="s">
        <v>727</v>
      </c>
      <c r="J280" s="580"/>
      <c r="K280" s="580"/>
      <c r="L280" s="582" t="str">
        <f>backup!$AY$21</f>
        <v/>
      </c>
      <c r="M280" s="582"/>
      <c r="N280" s="583"/>
      <c r="O280" s="590"/>
      <c r="P280" s="615"/>
      <c r="Q280" s="579" t="s">
        <v>726</v>
      </c>
      <c r="R280" s="580"/>
      <c r="S280" s="581" t="str">
        <f>backup!$AX$21</f>
        <v/>
      </c>
      <c r="T280" s="581"/>
      <c r="U280" s="581"/>
      <c r="V280" s="107"/>
      <c r="W280" s="107"/>
      <c r="X280" s="580" t="s">
        <v>727</v>
      </c>
      <c r="Y280" s="580"/>
      <c r="Z280" s="580"/>
      <c r="AA280" s="582" t="str">
        <f>backup!$AY$21</f>
        <v/>
      </c>
      <c r="AB280" s="582"/>
      <c r="AC280" s="583"/>
      <c r="AD280" s="590"/>
      <c r="AE280" s="615"/>
      <c r="AF280" s="579" t="s">
        <v>726</v>
      </c>
      <c r="AG280" s="580"/>
      <c r="AH280" s="581" t="str">
        <f>backup!$AX$40</f>
        <v/>
      </c>
      <c r="AI280" s="581"/>
      <c r="AJ280" s="581"/>
      <c r="AK280" s="107"/>
      <c r="AL280" s="107"/>
      <c r="AM280" s="580" t="s">
        <v>727</v>
      </c>
      <c r="AN280" s="580"/>
      <c r="AO280" s="580"/>
      <c r="AP280" s="582" t="str">
        <f>backup!$AY$40</f>
        <v/>
      </c>
      <c r="AQ280" s="582"/>
      <c r="AR280" s="583"/>
      <c r="AS280" s="590"/>
      <c r="AT280" s="677"/>
      <c r="AU280" s="580" t="s">
        <v>726</v>
      </c>
      <c r="AV280" s="580"/>
      <c r="AW280" s="581" t="str">
        <f>backup!$AX$50</f>
        <v/>
      </c>
      <c r="AX280" s="581"/>
      <c r="AY280" s="581"/>
      <c r="AZ280" s="107"/>
      <c r="BA280" s="107"/>
      <c r="BB280" s="580" t="s">
        <v>727</v>
      </c>
      <c r="BC280" s="580"/>
      <c r="BD280" s="580"/>
      <c r="BE280" s="582" t="str">
        <f>backup!$AY$50</f>
        <v/>
      </c>
      <c r="BF280" s="582"/>
      <c r="BG280" s="583"/>
      <c r="BH280" s="590"/>
      <c r="BI280" s="615"/>
      <c r="BJ280" s="579" t="s">
        <v>726</v>
      </c>
      <c r="BK280" s="580"/>
      <c r="BL280" s="581" t="e">
        <f>backup!$AX$60</f>
        <v>#REF!</v>
      </c>
      <c r="BM280" s="581"/>
      <c r="BN280" s="581"/>
      <c r="BO280" s="107"/>
      <c r="BP280" s="107"/>
      <c r="BQ280" s="580" t="s">
        <v>727</v>
      </c>
      <c r="BR280" s="580"/>
      <c r="BS280" s="580"/>
      <c r="BT280" s="582" t="e">
        <f>backup!$AY$60</f>
        <v>#REF!</v>
      </c>
      <c r="BU280" s="582"/>
      <c r="BV280" s="583"/>
      <c r="BW280" s="590"/>
    </row>
    <row r="281" spans="1:75" ht="30" x14ac:dyDescent="0.5">
      <c r="A281" s="677"/>
      <c r="B281" s="592" t="str">
        <f>'STUDENT DETAILS'!$D$1</f>
        <v>JAWAHAR NAVODAYA VIDYALAYA</v>
      </c>
      <c r="C281" s="592"/>
      <c r="D281" s="592"/>
      <c r="E281" s="592"/>
      <c r="F281" s="592"/>
      <c r="G281" s="592"/>
      <c r="H281" s="592"/>
      <c r="I281" s="592"/>
      <c r="J281" s="698" t="str">
        <f>'STUDENT DETAILS'!$J$1</f>
        <v/>
      </c>
      <c r="K281" s="698"/>
      <c r="L281" s="698"/>
      <c r="M281" s="698"/>
      <c r="N281" s="699"/>
      <c r="O281" s="590"/>
      <c r="P281" s="615"/>
      <c r="Q281" s="591" t="str">
        <f>'STUDENT DETAILS'!$D$1</f>
        <v>JAWAHAR NAVODAYA VIDYALAYA</v>
      </c>
      <c r="R281" s="592"/>
      <c r="S281" s="592"/>
      <c r="T281" s="592"/>
      <c r="U281" s="592"/>
      <c r="V281" s="592"/>
      <c r="W281" s="592"/>
      <c r="X281" s="592"/>
      <c r="Y281" s="698" t="str">
        <f>'STUDENT DETAILS'!$J$1</f>
        <v/>
      </c>
      <c r="Z281" s="698"/>
      <c r="AA281" s="698"/>
      <c r="AB281" s="698"/>
      <c r="AC281" s="699"/>
      <c r="AD281" s="590"/>
      <c r="AE281" s="615"/>
      <c r="AF281" s="591" t="str">
        <f>'STUDENT DETAILS'!$D$1</f>
        <v>JAWAHAR NAVODAYA VIDYALAYA</v>
      </c>
      <c r="AG281" s="592"/>
      <c r="AH281" s="592"/>
      <c r="AI281" s="592"/>
      <c r="AJ281" s="592"/>
      <c r="AK281" s="592"/>
      <c r="AL281" s="592"/>
      <c r="AM281" s="592"/>
      <c r="AN281" s="593" t="str">
        <f>'STUDENT DETAILS'!$J$1</f>
        <v/>
      </c>
      <c r="AO281" s="593"/>
      <c r="AP281" s="593"/>
      <c r="AQ281" s="593"/>
      <c r="AR281" s="594"/>
      <c r="AS281" s="590"/>
      <c r="AT281" s="677"/>
      <c r="AU281" s="592" t="str">
        <f>'STUDENT DETAILS'!$D$1</f>
        <v>JAWAHAR NAVODAYA VIDYALAYA</v>
      </c>
      <c r="AV281" s="592"/>
      <c r="AW281" s="592"/>
      <c r="AX281" s="592"/>
      <c r="AY281" s="592"/>
      <c r="AZ281" s="592"/>
      <c r="BA281" s="592"/>
      <c r="BB281" s="592"/>
      <c r="BC281" s="593" t="str">
        <f>'STUDENT DETAILS'!$J$1</f>
        <v/>
      </c>
      <c r="BD281" s="593"/>
      <c r="BE281" s="593"/>
      <c r="BF281" s="593"/>
      <c r="BG281" s="594"/>
      <c r="BH281" s="590"/>
      <c r="BI281" s="615"/>
      <c r="BJ281" s="591" t="str">
        <f>'STUDENT DETAILS'!$D$1</f>
        <v>JAWAHAR NAVODAYA VIDYALAYA</v>
      </c>
      <c r="BK281" s="592"/>
      <c r="BL281" s="592"/>
      <c r="BM281" s="592"/>
      <c r="BN281" s="592"/>
      <c r="BO281" s="592"/>
      <c r="BP281" s="592"/>
      <c r="BQ281" s="592"/>
      <c r="BR281" s="593" t="str">
        <f>'STUDENT DETAILS'!$J$1</f>
        <v/>
      </c>
      <c r="BS281" s="593"/>
      <c r="BT281" s="593"/>
      <c r="BU281" s="593"/>
      <c r="BV281" s="594"/>
      <c r="BW281" s="590"/>
    </row>
    <row r="282" spans="1:75" ht="30" x14ac:dyDescent="0.5">
      <c r="A282" s="677"/>
      <c r="B282" s="596" t="str">
        <f>HOME!$B$8</f>
        <v>SESSION</v>
      </c>
      <c r="C282" s="596"/>
      <c r="D282" s="596"/>
      <c r="E282" s="596"/>
      <c r="F282" s="596"/>
      <c r="G282" s="596"/>
      <c r="H282" s="597" t="str">
        <f>IF(HOME!$G$8&gt;0,HOME!$G$8,"")</f>
        <v/>
      </c>
      <c r="I282" s="597"/>
      <c r="J282" s="597"/>
      <c r="K282" s="597"/>
      <c r="L282" s="597"/>
      <c r="M282" s="597"/>
      <c r="N282" s="598"/>
      <c r="O282" s="590"/>
      <c r="P282" s="615"/>
      <c r="Q282" s="595" t="str">
        <f>HOME!$B$8</f>
        <v>SESSION</v>
      </c>
      <c r="R282" s="596"/>
      <c r="S282" s="596"/>
      <c r="T282" s="596"/>
      <c r="U282" s="596"/>
      <c r="V282" s="596"/>
      <c r="W282" s="597" t="str">
        <f>IF(HOME!$G$8&gt;0,HOME!$G$8,"")</f>
        <v/>
      </c>
      <c r="X282" s="597"/>
      <c r="Y282" s="597"/>
      <c r="Z282" s="597"/>
      <c r="AA282" s="597"/>
      <c r="AB282" s="597"/>
      <c r="AC282" s="598"/>
      <c r="AD282" s="590"/>
      <c r="AE282" s="615"/>
      <c r="AF282" s="595" t="str">
        <f>HOME!$B$8</f>
        <v>SESSION</v>
      </c>
      <c r="AG282" s="596"/>
      <c r="AH282" s="596"/>
      <c r="AI282" s="596"/>
      <c r="AJ282" s="596"/>
      <c r="AK282" s="596"/>
      <c r="AL282" s="597" t="str">
        <f>IF(HOME!$G$8&gt;0,HOME!$G$8,"")</f>
        <v/>
      </c>
      <c r="AM282" s="597"/>
      <c r="AN282" s="597"/>
      <c r="AO282" s="597"/>
      <c r="AP282" s="597"/>
      <c r="AQ282" s="597"/>
      <c r="AR282" s="598"/>
      <c r="AS282" s="590"/>
      <c r="AT282" s="677"/>
      <c r="AU282" s="596" t="str">
        <f>HOME!$B$8</f>
        <v>SESSION</v>
      </c>
      <c r="AV282" s="596"/>
      <c r="AW282" s="596"/>
      <c r="AX282" s="596"/>
      <c r="AY282" s="596"/>
      <c r="AZ282" s="596"/>
      <c r="BA282" s="597" t="str">
        <f>IF(HOME!$G$8&gt;0,HOME!$G$8,"")</f>
        <v/>
      </c>
      <c r="BB282" s="597"/>
      <c r="BC282" s="597"/>
      <c r="BD282" s="597"/>
      <c r="BE282" s="597"/>
      <c r="BF282" s="597"/>
      <c r="BG282" s="598"/>
      <c r="BH282" s="590"/>
      <c r="BI282" s="615"/>
      <c r="BJ282" s="595" t="str">
        <f>HOME!$B$8</f>
        <v>SESSION</v>
      </c>
      <c r="BK282" s="596"/>
      <c r="BL282" s="596"/>
      <c r="BM282" s="596"/>
      <c r="BN282" s="596"/>
      <c r="BO282" s="596"/>
      <c r="BP282" s="597" t="str">
        <f>IF(HOME!$G$8&gt;0,HOME!$G$8,"")</f>
        <v/>
      </c>
      <c r="BQ282" s="597"/>
      <c r="BR282" s="597"/>
      <c r="BS282" s="597"/>
      <c r="BT282" s="597"/>
      <c r="BU282" s="597"/>
      <c r="BV282" s="598"/>
      <c r="BW282" s="590"/>
    </row>
    <row r="283" spans="1:75" ht="17.399999999999999" x14ac:dyDescent="0.3">
      <c r="A283" s="677"/>
      <c r="B283" s="600" t="s">
        <v>50</v>
      </c>
      <c r="C283" s="600"/>
      <c r="D283" s="600"/>
      <c r="E283" s="600"/>
      <c r="F283" s="600"/>
      <c r="G283" s="600"/>
      <c r="H283" s="600"/>
      <c r="I283" s="600"/>
      <c r="J283" s="600"/>
      <c r="K283" s="600"/>
      <c r="L283" s="600"/>
      <c r="M283" s="600"/>
      <c r="N283" s="601"/>
      <c r="O283" s="590"/>
      <c r="P283" s="615"/>
      <c r="Q283" s="599" t="s">
        <v>50</v>
      </c>
      <c r="R283" s="600"/>
      <c r="S283" s="600"/>
      <c r="T283" s="600"/>
      <c r="U283" s="600"/>
      <c r="V283" s="600"/>
      <c r="W283" s="600"/>
      <c r="X283" s="600"/>
      <c r="Y283" s="600"/>
      <c r="Z283" s="600"/>
      <c r="AA283" s="600"/>
      <c r="AB283" s="600"/>
      <c r="AC283" s="601"/>
      <c r="AD283" s="590"/>
      <c r="AE283" s="615"/>
      <c r="AF283" s="599" t="s">
        <v>50</v>
      </c>
      <c r="AG283" s="600"/>
      <c r="AH283" s="600"/>
      <c r="AI283" s="600"/>
      <c r="AJ283" s="600"/>
      <c r="AK283" s="600"/>
      <c r="AL283" s="600"/>
      <c r="AM283" s="600"/>
      <c r="AN283" s="600"/>
      <c r="AO283" s="600"/>
      <c r="AP283" s="600"/>
      <c r="AQ283" s="600"/>
      <c r="AR283" s="601"/>
      <c r="AS283" s="590"/>
      <c r="AT283" s="677"/>
      <c r="AU283" s="600" t="s">
        <v>50</v>
      </c>
      <c r="AV283" s="600"/>
      <c r="AW283" s="600"/>
      <c r="AX283" s="600"/>
      <c r="AY283" s="600"/>
      <c r="AZ283" s="600"/>
      <c r="BA283" s="600"/>
      <c r="BB283" s="600"/>
      <c r="BC283" s="600"/>
      <c r="BD283" s="600"/>
      <c r="BE283" s="600"/>
      <c r="BF283" s="600"/>
      <c r="BG283" s="601"/>
      <c r="BH283" s="590"/>
      <c r="BI283" s="615"/>
      <c r="BJ283" s="599" t="s">
        <v>50</v>
      </c>
      <c r="BK283" s="600"/>
      <c r="BL283" s="600"/>
      <c r="BM283" s="600"/>
      <c r="BN283" s="600"/>
      <c r="BO283" s="600"/>
      <c r="BP283" s="600"/>
      <c r="BQ283" s="600"/>
      <c r="BR283" s="600"/>
      <c r="BS283" s="600"/>
      <c r="BT283" s="600"/>
      <c r="BU283" s="600"/>
      <c r="BV283" s="601"/>
      <c r="BW283" s="590"/>
    </row>
    <row r="284" spans="1:75" ht="17.399999999999999" x14ac:dyDescent="0.3">
      <c r="A284" s="677"/>
      <c r="B284" s="43" t="s">
        <v>13</v>
      </c>
      <c r="C284" s="588" t="str">
        <f>IF('STUDENT DETAILS'!$D$16&gt;0,'STUDENT DETAILS'!$D$16,"")</f>
        <v/>
      </c>
      <c r="D284" s="588"/>
      <c r="E284" s="586" t="s">
        <v>749</v>
      </c>
      <c r="F284" s="586"/>
      <c r="G284" s="57"/>
      <c r="H284" s="588" t="str">
        <f>IF(HOME!$G$9&gt;0,HOME!$G$9,"")</f>
        <v/>
      </c>
      <c r="I284" s="588"/>
      <c r="J284" s="586" t="s">
        <v>728</v>
      </c>
      <c r="K284" s="586"/>
      <c r="L284" s="602" t="str">
        <f>IF('STUDENT DETAILS'!$AB$16&gt;0,'STUDENT DETAILS'!$AB$16,"")</f>
        <v/>
      </c>
      <c r="M284" s="602"/>
      <c r="N284" s="603"/>
      <c r="O284" s="590"/>
      <c r="P284" s="615"/>
      <c r="Q284" s="97" t="s">
        <v>13</v>
      </c>
      <c r="R284" s="588" t="str">
        <f>IF('STUDENT DETAILS'!$D$26&gt;0,'STUDENT DETAILS'!$D$26,"")</f>
        <v/>
      </c>
      <c r="S284" s="588"/>
      <c r="T284" s="586" t="s">
        <v>749</v>
      </c>
      <c r="U284" s="586"/>
      <c r="V284" s="57"/>
      <c r="W284" s="588" t="str">
        <f>IF(HOME!$G$9&gt;0,HOME!$G$9,"")</f>
        <v/>
      </c>
      <c r="X284" s="588"/>
      <c r="Y284" s="586" t="s">
        <v>728</v>
      </c>
      <c r="Z284" s="586"/>
      <c r="AA284" s="602" t="str">
        <f>IF('STUDENT DETAILS'!$AB$27&gt;0,'STUDENT DETAILS'!$AB$27,"")</f>
        <v/>
      </c>
      <c r="AB284" s="602"/>
      <c r="AC284" s="603"/>
      <c r="AD284" s="590"/>
      <c r="AE284" s="615"/>
      <c r="AF284" s="97" t="s">
        <v>13</v>
      </c>
      <c r="AG284" s="588" t="str">
        <f>IF('STUDENT DETAILS'!$D$36&gt;0,'STUDENT DETAILS'!$D$36,"")</f>
        <v/>
      </c>
      <c r="AH284" s="588"/>
      <c r="AI284" s="586" t="s">
        <v>749</v>
      </c>
      <c r="AJ284" s="586"/>
      <c r="AK284" s="57"/>
      <c r="AL284" s="588" t="str">
        <f>IF(HOME!$G$9&gt;0,HOME!$G$9,"")</f>
        <v/>
      </c>
      <c r="AM284" s="588"/>
      <c r="AN284" s="586" t="s">
        <v>728</v>
      </c>
      <c r="AO284" s="586"/>
      <c r="AP284" s="602" t="str">
        <f>IF('STUDENT DETAILS'!$AB$36&gt;0,'STUDENT DETAILS'!$AB$36,"")</f>
        <v/>
      </c>
      <c r="AQ284" s="602"/>
      <c r="AR284" s="603"/>
      <c r="AS284" s="590"/>
      <c r="AT284" s="677"/>
      <c r="AU284" s="43" t="s">
        <v>13</v>
      </c>
      <c r="AV284" s="588" t="str">
        <f>IF('STUDENT DETAILS'!$D$46&gt;0,'STUDENT DETAILS'!$D$46,"")</f>
        <v/>
      </c>
      <c r="AW284" s="588"/>
      <c r="AX284" s="586" t="s">
        <v>749</v>
      </c>
      <c r="AY284" s="586"/>
      <c r="AZ284" s="57"/>
      <c r="BA284" s="588" t="str">
        <f>IF(HOME!$G$9&gt;0,HOME!$G$9,"")</f>
        <v/>
      </c>
      <c r="BB284" s="588"/>
      <c r="BC284" s="586" t="s">
        <v>728</v>
      </c>
      <c r="BD284" s="586"/>
      <c r="BE284" s="602" t="str">
        <f>IF('STUDENT DETAILS'!$AB$46&gt;0,'STUDENT DETAILS'!$AB$46,"")</f>
        <v/>
      </c>
      <c r="BF284" s="602"/>
      <c r="BG284" s="603"/>
      <c r="BH284" s="590"/>
      <c r="BI284" s="615"/>
      <c r="BJ284" s="43" t="s">
        <v>13</v>
      </c>
      <c r="BK284" s="588" t="e">
        <f>IF('STUDENT DETAILS'!#REF!&gt;0,'STUDENT DETAILS'!#REF!,"")</f>
        <v>#REF!</v>
      </c>
      <c r="BL284" s="588"/>
      <c r="BM284" s="586" t="s">
        <v>749</v>
      </c>
      <c r="BN284" s="586"/>
      <c r="BO284" s="57"/>
      <c r="BP284" s="588" t="str">
        <f>IF(HOME!$G$9&gt;0,HOME!$G$9,"")</f>
        <v/>
      </c>
      <c r="BQ284" s="588"/>
      <c r="BR284" s="586" t="s">
        <v>728</v>
      </c>
      <c r="BS284" s="586"/>
      <c r="BT284" s="602" t="e">
        <f>IF('STUDENT DETAILS'!#REF!&gt;0,'STUDENT DETAILS'!#REF!,"")</f>
        <v>#REF!</v>
      </c>
      <c r="BU284" s="602"/>
      <c r="BV284" s="603"/>
      <c r="BW284" s="590"/>
    </row>
    <row r="285" spans="1:75" ht="17.399999999999999" x14ac:dyDescent="0.3">
      <c r="A285" s="677"/>
      <c r="B285" s="43" t="s">
        <v>752</v>
      </c>
      <c r="C285" s="588" t="str">
        <f>IF('STUDENT DETAILS'!$C$17&gt;0,'STUDENT DETAILS'!$C$16,"")</f>
        <v/>
      </c>
      <c r="D285" s="588"/>
      <c r="E285" s="586" t="s">
        <v>750</v>
      </c>
      <c r="F285" s="586"/>
      <c r="G285" s="58"/>
      <c r="H285" s="604" t="str">
        <f>IF('STUDENT DETAILS'!$E$16&gt;0,'STUDENT DETAILS'!$E$16,"")</f>
        <v/>
      </c>
      <c r="I285" s="604"/>
      <c r="J285" s="586" t="s">
        <v>14</v>
      </c>
      <c r="K285" s="586"/>
      <c r="L285" s="584" t="str">
        <f>IF('STUDENT DETAILS'!$F$16&gt;0,'STUDENT DETAILS'!$F$16,"")</f>
        <v/>
      </c>
      <c r="M285" s="584"/>
      <c r="N285" s="603"/>
      <c r="O285" s="590"/>
      <c r="P285" s="615"/>
      <c r="Q285" s="97" t="s">
        <v>752</v>
      </c>
      <c r="R285" s="588" t="str">
        <f>IF('STUDENT DETAILS'!$C$26&gt;0,'STUDENT DETAILS'!$C$26,"")</f>
        <v/>
      </c>
      <c r="S285" s="588"/>
      <c r="T285" s="586" t="s">
        <v>750</v>
      </c>
      <c r="U285" s="586"/>
      <c r="V285" s="58"/>
      <c r="W285" s="604" t="str">
        <f>IF('STUDENT DETAILS'!$E$27&gt;0,'STUDENT DETAILS'!$E$27,"")</f>
        <v/>
      </c>
      <c r="X285" s="604"/>
      <c r="Y285" s="586" t="s">
        <v>14</v>
      </c>
      <c r="Z285" s="586"/>
      <c r="AA285" s="584" t="str">
        <f>IF('STUDENT DETAILS'!$F$27&gt;0,'STUDENT DETAILS'!$F$27,"")</f>
        <v/>
      </c>
      <c r="AB285" s="584"/>
      <c r="AC285" s="603"/>
      <c r="AD285" s="590"/>
      <c r="AE285" s="615"/>
      <c r="AF285" s="97" t="s">
        <v>752</v>
      </c>
      <c r="AG285" s="588" t="str">
        <f>IF('STUDENT DETAILS'!$C$36&gt;0,'STUDENT DETAILS'!$C$36,"")</f>
        <v/>
      </c>
      <c r="AH285" s="588"/>
      <c r="AI285" s="586" t="s">
        <v>750</v>
      </c>
      <c r="AJ285" s="586"/>
      <c r="AK285" s="58"/>
      <c r="AL285" s="604" t="str">
        <f>IF('STUDENT DETAILS'!$E$36&gt;0,'STUDENT DETAILS'!$E$36,"")</f>
        <v/>
      </c>
      <c r="AM285" s="604"/>
      <c r="AN285" s="586" t="s">
        <v>14</v>
      </c>
      <c r="AO285" s="586"/>
      <c r="AP285" s="584" t="str">
        <f>IF('STUDENT DETAILS'!$F$36&gt;0,'STUDENT DETAILS'!$F$36,"")</f>
        <v/>
      </c>
      <c r="AQ285" s="584"/>
      <c r="AR285" s="603"/>
      <c r="AS285" s="590"/>
      <c r="AT285" s="677"/>
      <c r="AU285" s="43" t="s">
        <v>752</v>
      </c>
      <c r="AV285" s="588" t="str">
        <f>IF('STUDENT DETAILS'!$C$46&gt;0,'STUDENT DETAILS'!$C$46,"")</f>
        <v/>
      </c>
      <c r="AW285" s="588"/>
      <c r="AX285" s="586" t="s">
        <v>750</v>
      </c>
      <c r="AY285" s="586"/>
      <c r="AZ285" s="58"/>
      <c r="BA285" s="604" t="str">
        <f>IF('STUDENT DETAILS'!$E$46&gt;0,'STUDENT DETAILS'!$E$46,"")</f>
        <v/>
      </c>
      <c r="BB285" s="604"/>
      <c r="BC285" s="586" t="s">
        <v>14</v>
      </c>
      <c r="BD285" s="586"/>
      <c r="BE285" s="584" t="str">
        <f>IF('STUDENT DETAILS'!$F$46&gt;0,'STUDENT DETAILS'!$F$46,"")</f>
        <v/>
      </c>
      <c r="BF285" s="584"/>
      <c r="BG285" s="603"/>
      <c r="BH285" s="590"/>
      <c r="BI285" s="615"/>
      <c r="BJ285" s="43" t="s">
        <v>752</v>
      </c>
      <c r="BK285" s="588" t="e">
        <f>IF('STUDENT DETAILS'!#REF!&gt;0,'STUDENT DETAILS'!#REF!,"")</f>
        <v>#REF!</v>
      </c>
      <c r="BL285" s="588"/>
      <c r="BM285" s="586" t="s">
        <v>750</v>
      </c>
      <c r="BN285" s="586"/>
      <c r="BO285" s="58"/>
      <c r="BP285" s="604" t="e">
        <f>IF('STUDENT DETAILS'!#REF!&gt;0,'STUDENT DETAILS'!#REF!,"")</f>
        <v>#REF!</v>
      </c>
      <c r="BQ285" s="604"/>
      <c r="BR285" s="586" t="s">
        <v>14</v>
      </c>
      <c r="BS285" s="586"/>
      <c r="BT285" s="584" t="e">
        <f>IF('STUDENT DETAILS'!#REF!&gt;0,'STUDENT DETAILS'!#REF!,"")</f>
        <v>#REF!</v>
      </c>
      <c r="BU285" s="584"/>
      <c r="BV285" s="603"/>
      <c r="BW285" s="590"/>
    </row>
    <row r="286" spans="1:75" ht="17.399999999999999" x14ac:dyDescent="0.3">
      <c r="A286" s="677"/>
      <c r="B286" s="43" t="s">
        <v>753</v>
      </c>
      <c r="C286" s="585" t="str">
        <f>IF('STUDENT DETAILS'!$K$16&gt;0,'STUDENT DETAILS'!$K$16,"")</f>
        <v/>
      </c>
      <c r="D286" s="585"/>
      <c r="E286" s="586" t="s">
        <v>751</v>
      </c>
      <c r="F286" s="586"/>
      <c r="G286" s="58"/>
      <c r="H286" s="587" t="str">
        <f>IF('STUDENT DETAILS'!$M$16&gt;0,'STUDENT DETAILS'!$M$16,"")</f>
        <v/>
      </c>
      <c r="I286" s="587"/>
      <c r="J286" s="586" t="s">
        <v>704</v>
      </c>
      <c r="K286" s="586"/>
      <c r="L286" s="588" t="str">
        <f>IF('STUDENT DETAILS'!$J$16&gt;0,'STUDENT DETAILS'!$J$16,"")</f>
        <v/>
      </c>
      <c r="M286" s="588"/>
      <c r="N286" s="603"/>
      <c r="O286" s="590"/>
      <c r="P286" s="615"/>
      <c r="Q286" s="97" t="s">
        <v>753</v>
      </c>
      <c r="R286" s="585" t="str">
        <f>IF('STUDENT DETAILS'!$K$26&gt;0,'STUDENT DETAILS'!$K$26,"")</f>
        <v/>
      </c>
      <c r="S286" s="585"/>
      <c r="T286" s="586" t="s">
        <v>751</v>
      </c>
      <c r="U286" s="586"/>
      <c r="V286" s="58"/>
      <c r="W286" s="587" t="str">
        <f>IF('STUDENT DETAILS'!$M$27&gt;0,'STUDENT DETAILS'!$M$27,"")</f>
        <v/>
      </c>
      <c r="X286" s="587"/>
      <c r="Y286" s="586" t="s">
        <v>704</v>
      </c>
      <c r="Z286" s="586"/>
      <c r="AA286" s="588" t="str">
        <f>IF('STUDENT DETAILS'!$J$27&gt;0,'STUDENT DETAILS'!$J$27,"")</f>
        <v/>
      </c>
      <c r="AB286" s="588"/>
      <c r="AC286" s="603"/>
      <c r="AD286" s="590"/>
      <c r="AE286" s="615"/>
      <c r="AF286" s="97" t="s">
        <v>753</v>
      </c>
      <c r="AG286" s="585" t="str">
        <f>IF('STUDENT DETAILS'!$K$36&gt;0,'STUDENT DETAILS'!$K$36,"")</f>
        <v/>
      </c>
      <c r="AH286" s="585"/>
      <c r="AI286" s="586" t="s">
        <v>751</v>
      </c>
      <c r="AJ286" s="586"/>
      <c r="AK286" s="58"/>
      <c r="AL286" s="587" t="str">
        <f>IF('STUDENT DETAILS'!$M$36&gt;0,'STUDENT DETAILS'!$M$36,"")</f>
        <v/>
      </c>
      <c r="AM286" s="587"/>
      <c r="AN286" s="586" t="s">
        <v>704</v>
      </c>
      <c r="AO286" s="586"/>
      <c r="AP286" s="588" t="str">
        <f>IF('STUDENT DETAILS'!$J$36&gt;0,'STUDENT DETAILS'!$J$36,"")</f>
        <v/>
      </c>
      <c r="AQ286" s="588"/>
      <c r="AR286" s="603"/>
      <c r="AS286" s="590"/>
      <c r="AT286" s="677"/>
      <c r="AU286" s="43" t="s">
        <v>753</v>
      </c>
      <c r="AV286" s="585" t="str">
        <f>IF('STUDENT DETAILS'!$K$46&gt;0,'STUDENT DETAILS'!$K$46,"")</f>
        <v/>
      </c>
      <c r="AW286" s="585"/>
      <c r="AX286" s="586" t="s">
        <v>751</v>
      </c>
      <c r="AY286" s="586"/>
      <c r="AZ286" s="58"/>
      <c r="BA286" s="587" t="str">
        <f>IF('STUDENT DETAILS'!$M$46&gt;0,'STUDENT DETAILS'!$M$46,"")</f>
        <v/>
      </c>
      <c r="BB286" s="587"/>
      <c r="BC286" s="586" t="s">
        <v>704</v>
      </c>
      <c r="BD286" s="586"/>
      <c r="BE286" s="588" t="str">
        <f>IF('STUDENT DETAILS'!$J$46&gt;0,'STUDENT DETAILS'!$J$46,"")</f>
        <v/>
      </c>
      <c r="BF286" s="588"/>
      <c r="BG286" s="603"/>
      <c r="BH286" s="590"/>
      <c r="BI286" s="615"/>
      <c r="BJ286" s="43" t="s">
        <v>753</v>
      </c>
      <c r="BK286" s="585" t="e">
        <f>IF('STUDENT DETAILS'!#REF!&gt;0,'STUDENT DETAILS'!#REF!,"")</f>
        <v>#REF!</v>
      </c>
      <c r="BL286" s="585"/>
      <c r="BM286" s="586" t="s">
        <v>751</v>
      </c>
      <c r="BN286" s="586"/>
      <c r="BO286" s="58"/>
      <c r="BP286" s="587" t="e">
        <f>IF('STUDENT DETAILS'!#REF!&gt;0,'STUDENT DETAILS'!#REF!,"")</f>
        <v>#REF!</v>
      </c>
      <c r="BQ286" s="587"/>
      <c r="BR286" s="586" t="s">
        <v>704</v>
      </c>
      <c r="BS286" s="586"/>
      <c r="BT286" s="588" t="e">
        <f>IF('STUDENT DETAILS'!#REF!&gt;0,'STUDENT DETAILS'!#REF!,"")</f>
        <v>#REF!</v>
      </c>
      <c r="BU286" s="588"/>
      <c r="BV286" s="603"/>
      <c r="BW286" s="590"/>
    </row>
    <row r="287" spans="1:75" ht="16.2" thickBot="1" x14ac:dyDescent="0.35">
      <c r="A287" s="677"/>
      <c r="B287" s="635"/>
      <c r="C287" s="636"/>
      <c r="D287" s="636"/>
      <c r="E287" s="636"/>
      <c r="F287" s="636"/>
      <c r="G287" s="636"/>
      <c r="H287" s="636"/>
      <c r="I287" s="636"/>
      <c r="J287" s="636"/>
      <c r="K287" s="636"/>
      <c r="L287" s="636"/>
      <c r="M287" s="636"/>
      <c r="N287" s="637"/>
      <c r="O287" s="590"/>
      <c r="P287" s="615"/>
      <c r="Q287" s="635"/>
      <c r="R287" s="636"/>
      <c r="S287" s="636"/>
      <c r="T287" s="636"/>
      <c r="U287" s="636"/>
      <c r="V287" s="636"/>
      <c r="W287" s="636"/>
      <c r="X287" s="636"/>
      <c r="Y287" s="636"/>
      <c r="Z287" s="636"/>
      <c r="AA287" s="636"/>
      <c r="AB287" s="636"/>
      <c r="AC287" s="637"/>
      <c r="AD287" s="590"/>
      <c r="AE287" s="615"/>
      <c r="AF287" s="635"/>
      <c r="AG287" s="636"/>
      <c r="AH287" s="636"/>
      <c r="AI287" s="636"/>
      <c r="AJ287" s="636"/>
      <c r="AK287" s="636"/>
      <c r="AL287" s="636"/>
      <c r="AM287" s="636"/>
      <c r="AN287" s="636"/>
      <c r="AO287" s="636"/>
      <c r="AP287" s="636"/>
      <c r="AQ287" s="636"/>
      <c r="AR287" s="637"/>
      <c r="AS287" s="590"/>
      <c r="AT287" s="677"/>
      <c r="AU287" s="635"/>
      <c r="AV287" s="636"/>
      <c r="AW287" s="636"/>
      <c r="AX287" s="636"/>
      <c r="AY287" s="636"/>
      <c r="AZ287" s="636"/>
      <c r="BA287" s="636"/>
      <c r="BB287" s="636"/>
      <c r="BC287" s="636"/>
      <c r="BD287" s="636"/>
      <c r="BE287" s="636"/>
      <c r="BF287" s="636"/>
      <c r="BG287" s="637"/>
      <c r="BH287" s="590"/>
      <c r="BI287" s="615"/>
      <c r="BJ287" s="635"/>
      <c r="BK287" s="636"/>
      <c r="BL287" s="636"/>
      <c r="BM287" s="636"/>
      <c r="BN287" s="636"/>
      <c r="BO287" s="636"/>
      <c r="BP287" s="636"/>
      <c r="BQ287" s="636"/>
      <c r="BR287" s="636"/>
      <c r="BS287" s="636"/>
      <c r="BT287" s="636"/>
      <c r="BU287" s="636"/>
      <c r="BV287" s="637"/>
      <c r="BW287" s="590"/>
    </row>
    <row r="288" spans="1:75" ht="18.600000000000001" thickTop="1" thickBot="1" x14ac:dyDescent="0.35">
      <c r="A288" s="677"/>
      <c r="B288" s="41" t="s">
        <v>18</v>
      </c>
      <c r="C288" s="632" t="s">
        <v>20</v>
      </c>
      <c r="D288" s="633"/>
      <c r="E288" s="633"/>
      <c r="F288" s="633"/>
      <c r="G288" s="633"/>
      <c r="H288" s="634"/>
      <c r="I288" s="632" t="s">
        <v>21</v>
      </c>
      <c r="J288" s="633"/>
      <c r="K288" s="633"/>
      <c r="L288" s="633"/>
      <c r="M288" s="633"/>
      <c r="N288" s="634"/>
      <c r="O288" s="590"/>
      <c r="P288" s="615"/>
      <c r="Q288" s="41" t="s">
        <v>18</v>
      </c>
      <c r="R288" s="632" t="s">
        <v>20</v>
      </c>
      <c r="S288" s="633"/>
      <c r="T288" s="633"/>
      <c r="U288" s="633"/>
      <c r="V288" s="633"/>
      <c r="W288" s="634"/>
      <c r="X288" s="632" t="s">
        <v>21</v>
      </c>
      <c r="Y288" s="633"/>
      <c r="Z288" s="633"/>
      <c r="AA288" s="633"/>
      <c r="AB288" s="633"/>
      <c r="AC288" s="634"/>
      <c r="AD288" s="590"/>
      <c r="AE288" s="615"/>
      <c r="AF288" s="41" t="s">
        <v>18</v>
      </c>
      <c r="AG288" s="632" t="s">
        <v>20</v>
      </c>
      <c r="AH288" s="633"/>
      <c r="AI288" s="633"/>
      <c r="AJ288" s="633"/>
      <c r="AK288" s="633"/>
      <c r="AL288" s="634"/>
      <c r="AM288" s="632" t="s">
        <v>21</v>
      </c>
      <c r="AN288" s="633"/>
      <c r="AO288" s="633"/>
      <c r="AP288" s="633"/>
      <c r="AQ288" s="633"/>
      <c r="AR288" s="634"/>
      <c r="AS288" s="590"/>
      <c r="AT288" s="677"/>
      <c r="AU288" s="41" t="s">
        <v>18</v>
      </c>
      <c r="AV288" s="632" t="s">
        <v>20</v>
      </c>
      <c r="AW288" s="633"/>
      <c r="AX288" s="633"/>
      <c r="AY288" s="633"/>
      <c r="AZ288" s="633"/>
      <c r="BA288" s="634"/>
      <c r="BB288" s="632" t="s">
        <v>21</v>
      </c>
      <c r="BC288" s="633"/>
      <c r="BD288" s="633"/>
      <c r="BE288" s="633"/>
      <c r="BF288" s="633"/>
      <c r="BG288" s="634"/>
      <c r="BH288" s="590"/>
      <c r="BI288" s="615"/>
      <c r="BJ288" s="51" t="s">
        <v>18</v>
      </c>
      <c r="BK288" s="632" t="s">
        <v>20</v>
      </c>
      <c r="BL288" s="633"/>
      <c r="BM288" s="633"/>
      <c r="BN288" s="633"/>
      <c r="BO288" s="633"/>
      <c r="BP288" s="634"/>
      <c r="BQ288" s="632" t="s">
        <v>21</v>
      </c>
      <c r="BR288" s="633"/>
      <c r="BS288" s="633"/>
      <c r="BT288" s="633"/>
      <c r="BU288" s="633"/>
      <c r="BV288" s="634"/>
      <c r="BW288" s="590"/>
    </row>
    <row r="289" spans="1:75" ht="106.2" x14ac:dyDescent="0.25">
      <c r="A289" s="677"/>
      <c r="B289" s="40" t="s">
        <v>15</v>
      </c>
      <c r="C289" s="40" t="s">
        <v>16</v>
      </c>
      <c r="D289" s="40" t="s">
        <v>729</v>
      </c>
      <c r="E289" s="40" t="s">
        <v>730</v>
      </c>
      <c r="F289" s="40" t="s">
        <v>731</v>
      </c>
      <c r="G289" s="40" t="s">
        <v>732</v>
      </c>
      <c r="H289" s="40" t="s">
        <v>17</v>
      </c>
      <c r="I289" s="40" t="s">
        <v>733</v>
      </c>
      <c r="J289" s="40" t="s">
        <v>734</v>
      </c>
      <c r="K289" s="40" t="s">
        <v>730</v>
      </c>
      <c r="L289" s="40" t="s">
        <v>741</v>
      </c>
      <c r="M289" s="40" t="s">
        <v>732</v>
      </c>
      <c r="N289" s="40" t="s">
        <v>17</v>
      </c>
      <c r="O289" s="590"/>
      <c r="P289" s="615"/>
      <c r="Q289" s="40" t="s">
        <v>15</v>
      </c>
      <c r="R289" s="40" t="s">
        <v>16</v>
      </c>
      <c r="S289" s="40" t="s">
        <v>729</v>
      </c>
      <c r="T289" s="40" t="s">
        <v>730</v>
      </c>
      <c r="U289" s="40" t="s">
        <v>731</v>
      </c>
      <c r="V289" s="40" t="s">
        <v>732</v>
      </c>
      <c r="W289" s="40" t="s">
        <v>17</v>
      </c>
      <c r="X289" s="40" t="s">
        <v>733</v>
      </c>
      <c r="Y289" s="40" t="s">
        <v>734</v>
      </c>
      <c r="Z289" s="40" t="s">
        <v>730</v>
      </c>
      <c r="AA289" s="40" t="s">
        <v>741</v>
      </c>
      <c r="AB289" s="40" t="s">
        <v>732</v>
      </c>
      <c r="AC289" s="40" t="s">
        <v>17</v>
      </c>
      <c r="AD289" s="590"/>
      <c r="AE289" s="615"/>
      <c r="AF289" s="40" t="s">
        <v>15</v>
      </c>
      <c r="AG289" s="40" t="s">
        <v>16</v>
      </c>
      <c r="AH289" s="40" t="s">
        <v>729</v>
      </c>
      <c r="AI289" s="40" t="s">
        <v>730</v>
      </c>
      <c r="AJ289" s="40" t="s">
        <v>731</v>
      </c>
      <c r="AK289" s="40" t="s">
        <v>732</v>
      </c>
      <c r="AL289" s="40" t="s">
        <v>17</v>
      </c>
      <c r="AM289" s="40" t="s">
        <v>733</v>
      </c>
      <c r="AN289" s="40" t="s">
        <v>734</v>
      </c>
      <c r="AO289" s="40" t="s">
        <v>730</v>
      </c>
      <c r="AP289" s="40" t="s">
        <v>741</v>
      </c>
      <c r="AQ289" s="40" t="s">
        <v>732</v>
      </c>
      <c r="AR289" s="40" t="s">
        <v>17</v>
      </c>
      <c r="AS289" s="590"/>
      <c r="AT289" s="677"/>
      <c r="AU289" s="40" t="s">
        <v>15</v>
      </c>
      <c r="AV289" s="40" t="s">
        <v>16</v>
      </c>
      <c r="AW289" s="40" t="s">
        <v>729</v>
      </c>
      <c r="AX289" s="40" t="s">
        <v>730</v>
      </c>
      <c r="AY289" s="40" t="s">
        <v>731</v>
      </c>
      <c r="AZ289" s="40" t="s">
        <v>732</v>
      </c>
      <c r="BA289" s="40" t="s">
        <v>17</v>
      </c>
      <c r="BB289" s="40" t="s">
        <v>733</v>
      </c>
      <c r="BC289" s="40" t="s">
        <v>734</v>
      </c>
      <c r="BD289" s="40" t="s">
        <v>730</v>
      </c>
      <c r="BE289" s="40" t="s">
        <v>741</v>
      </c>
      <c r="BF289" s="40" t="s">
        <v>732</v>
      </c>
      <c r="BG289" s="40" t="s">
        <v>17</v>
      </c>
      <c r="BH289" s="590"/>
      <c r="BI289" s="615"/>
      <c r="BJ289" s="52" t="s">
        <v>15</v>
      </c>
      <c r="BK289" s="40" t="s">
        <v>16</v>
      </c>
      <c r="BL289" s="40" t="s">
        <v>729</v>
      </c>
      <c r="BM289" s="40" t="s">
        <v>730</v>
      </c>
      <c r="BN289" s="40" t="s">
        <v>731</v>
      </c>
      <c r="BO289" s="40" t="s">
        <v>732</v>
      </c>
      <c r="BP289" s="40" t="s">
        <v>17</v>
      </c>
      <c r="BQ289" s="40" t="s">
        <v>733</v>
      </c>
      <c r="BR289" s="40" t="s">
        <v>734</v>
      </c>
      <c r="BS289" s="40" t="s">
        <v>730</v>
      </c>
      <c r="BT289" s="40" t="s">
        <v>741</v>
      </c>
      <c r="BU289" s="40" t="s">
        <v>732</v>
      </c>
      <c r="BV289" s="40" t="s">
        <v>17</v>
      </c>
      <c r="BW289" s="590"/>
    </row>
    <row r="290" spans="1:75" ht="15.6" x14ac:dyDescent="0.3">
      <c r="A290" s="677"/>
      <c r="B290" s="59" t="str">
        <f>HOME!$B$15</f>
        <v>ENGLISH</v>
      </c>
      <c r="C290" s="60" t="str">
        <f>'Overall Result'!$D$13</f>
        <v/>
      </c>
      <c r="D290" s="60">
        <f>'Overall Result'!$P$13</f>
        <v>3.3333333333333335</v>
      </c>
      <c r="E290" s="60">
        <f>'Overall Result'!$V$13</f>
        <v>5</v>
      </c>
      <c r="F290" s="60">
        <f>'Overall Result'!$AB$13</f>
        <v>0</v>
      </c>
      <c r="G290" s="60">
        <f>'Overall Result'!$AH$13</f>
        <v>13.333333333333334</v>
      </c>
      <c r="H290" s="60" t="str">
        <f>'Overall Result'!$AP$13</f>
        <v>E</v>
      </c>
      <c r="I290" s="60" t="e">
        <f>#REF!</f>
        <v>#REF!</v>
      </c>
      <c r="J290" s="60" t="e">
        <f>#REF!</f>
        <v>#REF!</v>
      </c>
      <c r="K290" s="60" t="e">
        <f>#REF!</f>
        <v>#REF!</v>
      </c>
      <c r="L290" s="60" t="e">
        <f>#REF!</f>
        <v>#REF!</v>
      </c>
      <c r="M290" s="60" t="e">
        <f>#REF!</f>
        <v>#REF!</v>
      </c>
      <c r="N290" s="94" t="e">
        <f>#REF!</f>
        <v>#REF!</v>
      </c>
      <c r="O290" s="590"/>
      <c r="P290" s="615"/>
      <c r="Q290" s="59" t="str">
        <f>HOME!$B$15</f>
        <v>ENGLISH</v>
      </c>
      <c r="R290" s="94" t="str">
        <f>'Overall Result'!$D$23</f>
        <v/>
      </c>
      <c r="S290" s="94">
        <f>'Overall Result'!$P$23</f>
        <v>3.3333333333333335</v>
      </c>
      <c r="T290" s="94">
        <f>'Overall Result'!$V$23</f>
        <v>5</v>
      </c>
      <c r="U290" s="94">
        <f>'Overall Result'!$AB$23</f>
        <v>0</v>
      </c>
      <c r="V290" s="94">
        <f>'Overall Result'!$AH$23</f>
        <v>13.333333333333334</v>
      </c>
      <c r="W290" s="94" t="str">
        <f>'Overall Result'!$AP$23</f>
        <v>E</v>
      </c>
      <c r="X290" s="94" t="e">
        <f>#REF!</f>
        <v>#REF!</v>
      </c>
      <c r="Y290" s="94" t="e">
        <f>#REF!</f>
        <v>#REF!</v>
      </c>
      <c r="Z290" s="94" t="e">
        <f>#REF!</f>
        <v>#REF!</v>
      </c>
      <c r="AA290" s="94" t="e">
        <f>#REF!</f>
        <v>#REF!</v>
      </c>
      <c r="AB290" s="94" t="e">
        <f>#REF!</f>
        <v>#REF!</v>
      </c>
      <c r="AC290" s="94" t="e">
        <f>#REF!</f>
        <v>#REF!</v>
      </c>
      <c r="AD290" s="590"/>
      <c r="AE290" s="615"/>
      <c r="AF290" s="59" t="str">
        <f>HOME!$B$15</f>
        <v>ENGLISH</v>
      </c>
      <c r="AG290" s="94" t="str">
        <f>'Overall Result'!$D$33</f>
        <v/>
      </c>
      <c r="AH290" s="94">
        <f>'Overall Result'!$P$33</f>
        <v>3.3333333333333335</v>
      </c>
      <c r="AI290" s="94">
        <f>'Overall Result'!$V$33</f>
        <v>5</v>
      </c>
      <c r="AJ290" s="94">
        <f>'Overall Result'!$AB$33</f>
        <v>0</v>
      </c>
      <c r="AK290" s="94">
        <f>'Overall Result'!$AH$33</f>
        <v>13.333333333333334</v>
      </c>
      <c r="AL290" s="94" t="str">
        <f>'Overall Result'!$AP$33</f>
        <v>E</v>
      </c>
      <c r="AM290" s="94" t="e">
        <f>#REF!</f>
        <v>#REF!</v>
      </c>
      <c r="AN290" s="94" t="e">
        <f>#REF!</f>
        <v>#REF!</v>
      </c>
      <c r="AO290" s="94" t="e">
        <f>#REF!</f>
        <v>#REF!</v>
      </c>
      <c r="AP290" s="94" t="e">
        <f>#REF!</f>
        <v>#REF!</v>
      </c>
      <c r="AQ290" s="94" t="e">
        <f>#REF!</f>
        <v>#REF!</v>
      </c>
      <c r="AR290" s="94" t="e">
        <f>#REF!</f>
        <v>#REF!</v>
      </c>
      <c r="AS290" s="590"/>
      <c r="AT290" s="677"/>
      <c r="AU290" s="59" t="str">
        <f>HOME!$B$15</f>
        <v>ENGLISH</v>
      </c>
      <c r="AV290" s="60" t="str">
        <f>'Overall Result'!$D$43</f>
        <v/>
      </c>
      <c r="AW290" s="60" t="str">
        <f>'Overall Result'!$P$43</f>
        <v/>
      </c>
      <c r="AX290" s="60" t="str">
        <f>'Overall Result'!$V$43</f>
        <v/>
      </c>
      <c r="AY290" s="60">
        <f>'Overall Result'!$AB$43</f>
        <v>0</v>
      </c>
      <c r="AZ290" s="60">
        <f>'Overall Result'!$AH$43</f>
        <v>0</v>
      </c>
      <c r="BA290" s="60" t="str">
        <f>'Overall Result'!$AP$43</f>
        <v>E</v>
      </c>
      <c r="BB290" s="60" t="e">
        <f>#REF!</f>
        <v>#REF!</v>
      </c>
      <c r="BC290" s="60" t="e">
        <f>#REF!</f>
        <v>#REF!</v>
      </c>
      <c r="BD290" s="60" t="e">
        <f>#REF!</f>
        <v>#REF!</v>
      </c>
      <c r="BE290" s="60" t="e">
        <f>#REF!</f>
        <v>#REF!</v>
      </c>
      <c r="BF290" s="60" t="e">
        <f>#REF!</f>
        <v>#REF!</v>
      </c>
      <c r="BG290" s="94" t="e">
        <f>#REF!</f>
        <v>#REF!</v>
      </c>
      <c r="BH290" s="590"/>
      <c r="BI290" s="615"/>
      <c r="BJ290" s="62" t="str">
        <f>HOME!$B$15</f>
        <v>ENGLISH</v>
      </c>
      <c r="BK290" s="60" t="e">
        <f>'Overall Result'!#REF!</f>
        <v>#REF!</v>
      </c>
      <c r="BL290" s="60" t="e">
        <f>'Overall Result'!#REF!</f>
        <v>#REF!</v>
      </c>
      <c r="BM290" s="60" t="e">
        <f>'Overall Result'!#REF!</f>
        <v>#REF!</v>
      </c>
      <c r="BN290" s="60" t="e">
        <f>'Overall Result'!#REF!</f>
        <v>#REF!</v>
      </c>
      <c r="BO290" s="60" t="e">
        <f>'Overall Result'!#REF!</f>
        <v>#REF!</v>
      </c>
      <c r="BP290" s="60" t="e">
        <f>'Overall Result'!#REF!</f>
        <v>#REF!</v>
      </c>
      <c r="BQ290" s="60" t="e">
        <f>#REF!</f>
        <v>#REF!</v>
      </c>
      <c r="BR290" s="60" t="e">
        <f>#REF!</f>
        <v>#REF!</v>
      </c>
      <c r="BS290" s="60" t="e">
        <f>#REF!</f>
        <v>#REF!</v>
      </c>
      <c r="BT290" s="60" t="e">
        <f>#REF!</f>
        <v>#REF!</v>
      </c>
      <c r="BU290" s="60" t="e">
        <f>#REF!</f>
        <v>#REF!</v>
      </c>
      <c r="BV290" s="94" t="e">
        <f>#REF!</f>
        <v>#REF!</v>
      </c>
      <c r="BW290" s="590"/>
    </row>
    <row r="291" spans="1:75" ht="15.6" x14ac:dyDescent="0.3">
      <c r="A291" s="677"/>
      <c r="B291" s="59" t="str">
        <f>HOME!$B$16</f>
        <v>HINDI</v>
      </c>
      <c r="C291" s="60" t="str">
        <f>'Overall Result'!$E$13</f>
        <v/>
      </c>
      <c r="D291" s="60">
        <f>'Overall Result'!$Q$13</f>
        <v>3.3333333333333335</v>
      </c>
      <c r="E291" s="60">
        <f>'Overall Result'!$W$13</f>
        <v>5</v>
      </c>
      <c r="F291" s="60">
        <f>'Overall Result'!$AC$13</f>
        <v>0</v>
      </c>
      <c r="G291" s="60">
        <f>'Overall Result'!$AI$13</f>
        <v>13.333333333333334</v>
      </c>
      <c r="H291" s="60" t="str">
        <f>'Overall Result'!$AQ$13</f>
        <v>E</v>
      </c>
      <c r="I291" s="60" t="e">
        <f>#REF!</f>
        <v>#REF!</v>
      </c>
      <c r="J291" s="60" t="e">
        <f>#REF!</f>
        <v>#REF!</v>
      </c>
      <c r="K291" s="60" t="e">
        <f>#REF!</f>
        <v>#REF!</v>
      </c>
      <c r="L291" s="60" t="e">
        <f>#REF!</f>
        <v>#REF!</v>
      </c>
      <c r="M291" s="60" t="e">
        <f>#REF!</f>
        <v>#REF!</v>
      </c>
      <c r="N291" s="94" t="e">
        <f>#REF!</f>
        <v>#REF!</v>
      </c>
      <c r="O291" s="590"/>
      <c r="P291" s="615"/>
      <c r="Q291" s="59" t="str">
        <f>HOME!$B$16</f>
        <v>HINDI</v>
      </c>
      <c r="R291" s="94" t="str">
        <f>'Overall Result'!$E$23</f>
        <v/>
      </c>
      <c r="S291" s="94">
        <f>'Overall Result'!$Q$23</f>
        <v>3.3333333333333335</v>
      </c>
      <c r="T291" s="94">
        <f>'Overall Result'!$W$23</f>
        <v>5</v>
      </c>
      <c r="U291" s="94">
        <f>'Overall Result'!$AC$23</f>
        <v>0</v>
      </c>
      <c r="V291" s="94">
        <f>'Overall Result'!$AI$23</f>
        <v>13.333333333333334</v>
      </c>
      <c r="W291" s="94" t="str">
        <f>'Overall Result'!$AQ$23</f>
        <v>E</v>
      </c>
      <c r="X291" s="94" t="e">
        <f>#REF!</f>
        <v>#REF!</v>
      </c>
      <c r="Y291" s="94" t="e">
        <f>#REF!</f>
        <v>#REF!</v>
      </c>
      <c r="Z291" s="94" t="e">
        <f>#REF!</f>
        <v>#REF!</v>
      </c>
      <c r="AA291" s="94" t="e">
        <f>#REF!</f>
        <v>#REF!</v>
      </c>
      <c r="AB291" s="94" t="e">
        <f>#REF!</f>
        <v>#REF!</v>
      </c>
      <c r="AC291" s="94" t="e">
        <f>#REF!</f>
        <v>#REF!</v>
      </c>
      <c r="AD291" s="590"/>
      <c r="AE291" s="615"/>
      <c r="AF291" s="59" t="str">
        <f>HOME!$B$16</f>
        <v>HINDI</v>
      </c>
      <c r="AG291" s="94" t="str">
        <f>'Overall Result'!E33</f>
        <v/>
      </c>
      <c r="AH291" s="94">
        <f>'Overall Result'!$Q$33</f>
        <v>3.3333333333333335</v>
      </c>
      <c r="AI291" s="94">
        <f>'Overall Result'!$W$33</f>
        <v>5</v>
      </c>
      <c r="AJ291" s="94">
        <f>'Overall Result'!$AC$33</f>
        <v>0</v>
      </c>
      <c r="AK291" s="94">
        <f>'Overall Result'!$AI$33</f>
        <v>13.333333333333334</v>
      </c>
      <c r="AL291" s="94" t="str">
        <f>'Overall Result'!$AQ$33</f>
        <v>E</v>
      </c>
      <c r="AM291" s="94" t="e">
        <f>#REF!</f>
        <v>#REF!</v>
      </c>
      <c r="AN291" s="94" t="e">
        <f>#REF!</f>
        <v>#REF!</v>
      </c>
      <c r="AO291" s="94" t="e">
        <f>#REF!</f>
        <v>#REF!</v>
      </c>
      <c r="AP291" s="94" t="e">
        <f>#REF!</f>
        <v>#REF!</v>
      </c>
      <c r="AQ291" s="94" t="e">
        <f>#REF!</f>
        <v>#REF!</v>
      </c>
      <c r="AR291" s="94" t="e">
        <f>#REF!</f>
        <v>#REF!</v>
      </c>
      <c r="AS291" s="590"/>
      <c r="AT291" s="677"/>
      <c r="AU291" s="59" t="str">
        <f>HOME!$B$16</f>
        <v>HINDI</v>
      </c>
      <c r="AV291" s="93" t="str">
        <f>'Overall Result'!$E$43</f>
        <v/>
      </c>
      <c r="AW291" s="60" t="str">
        <f>'Overall Result'!$Q$43</f>
        <v/>
      </c>
      <c r="AX291" s="60" t="str">
        <f>'Overall Result'!$W$43</f>
        <v/>
      </c>
      <c r="AY291" s="60">
        <f>'Overall Result'!$AC$43</f>
        <v>0</v>
      </c>
      <c r="AZ291" s="60">
        <f>'Overall Result'!$AI$43</f>
        <v>0</v>
      </c>
      <c r="BA291" s="60" t="str">
        <f>'Overall Result'!$AQ$43</f>
        <v>E</v>
      </c>
      <c r="BB291" s="60" t="e">
        <f>#REF!</f>
        <v>#REF!</v>
      </c>
      <c r="BC291" s="60" t="e">
        <f>#REF!</f>
        <v>#REF!</v>
      </c>
      <c r="BD291" s="60" t="e">
        <f>#REF!</f>
        <v>#REF!</v>
      </c>
      <c r="BE291" s="60" t="e">
        <f>#REF!</f>
        <v>#REF!</v>
      </c>
      <c r="BF291" s="60" t="e">
        <f>#REF!</f>
        <v>#REF!</v>
      </c>
      <c r="BG291" s="94" t="e">
        <f>#REF!</f>
        <v>#REF!</v>
      </c>
      <c r="BH291" s="590"/>
      <c r="BI291" s="615"/>
      <c r="BJ291" s="62" t="str">
        <f>HOME!$B$16</f>
        <v>HINDI</v>
      </c>
      <c r="BK291" s="93" t="e">
        <f>'Overall Result'!#REF!</f>
        <v>#REF!</v>
      </c>
      <c r="BL291" s="60" t="e">
        <f>'Overall Result'!#REF!</f>
        <v>#REF!</v>
      </c>
      <c r="BM291" s="60" t="e">
        <f>'Overall Result'!#REF!</f>
        <v>#REF!</v>
      </c>
      <c r="BN291" s="60" t="e">
        <f>'Overall Result'!#REF!</f>
        <v>#REF!</v>
      </c>
      <c r="BO291" s="60" t="e">
        <f>'Overall Result'!#REF!</f>
        <v>#REF!</v>
      </c>
      <c r="BP291" s="60" t="e">
        <f>'Overall Result'!#REF!</f>
        <v>#REF!</v>
      </c>
      <c r="BQ291" s="60" t="e">
        <f>#REF!</f>
        <v>#REF!</v>
      </c>
      <c r="BR291" s="60" t="e">
        <f>#REF!</f>
        <v>#REF!</v>
      </c>
      <c r="BS291" s="60" t="e">
        <f>#REF!</f>
        <v>#REF!</v>
      </c>
      <c r="BT291" s="60" t="e">
        <f>#REF!</f>
        <v>#REF!</v>
      </c>
      <c r="BU291" s="60" t="e">
        <f>#REF!</f>
        <v>#REF!</v>
      </c>
      <c r="BV291" s="94" t="e">
        <f>#REF!</f>
        <v>#REF!</v>
      </c>
      <c r="BW291" s="590"/>
    </row>
    <row r="292" spans="1:75" ht="15.6" x14ac:dyDescent="0.3">
      <c r="A292" s="677"/>
      <c r="B292" s="59" t="e">
        <f>HOME!#REF!</f>
        <v>#REF!</v>
      </c>
      <c r="C292" s="60" t="str">
        <f>'Overall Result'!$F$13</f>
        <v/>
      </c>
      <c r="D292" s="60">
        <f>'Overall Result'!$R$13</f>
        <v>3.3333333333333335</v>
      </c>
      <c r="E292" s="60">
        <f>'Overall Result'!$X$13</f>
        <v>5</v>
      </c>
      <c r="F292" s="60" t="e">
        <f>'Overall Result'!$AD$13</f>
        <v>#REF!</v>
      </c>
      <c r="G292" s="60" t="e">
        <f>'Overall Result'!$AJ$13</f>
        <v>#REF!</v>
      </c>
      <c r="H292" s="60" t="e">
        <f>'Overall Result'!$AR$13</f>
        <v>#REF!</v>
      </c>
      <c r="I292" s="60" t="e">
        <f>#REF!</f>
        <v>#REF!</v>
      </c>
      <c r="J292" s="60" t="e">
        <f>#REF!</f>
        <v>#REF!</v>
      </c>
      <c r="K292" s="60" t="e">
        <f>#REF!</f>
        <v>#REF!</v>
      </c>
      <c r="L292" s="60" t="e">
        <f>#REF!</f>
        <v>#REF!</v>
      </c>
      <c r="M292" s="60" t="e">
        <f>#REF!</f>
        <v>#REF!</v>
      </c>
      <c r="N292" s="94" t="e">
        <f>#REF!</f>
        <v>#REF!</v>
      </c>
      <c r="O292" s="590"/>
      <c r="P292" s="615"/>
      <c r="Q292" s="59" t="e">
        <f>HOME!#REF!</f>
        <v>#REF!</v>
      </c>
      <c r="R292" s="94" t="str">
        <f>'Overall Result'!$F$23</f>
        <v/>
      </c>
      <c r="S292" s="94">
        <f>'Overall Result'!$R$23</f>
        <v>3.3333333333333335</v>
      </c>
      <c r="T292" s="94">
        <f>'Overall Result'!$X$23</f>
        <v>5</v>
      </c>
      <c r="U292" s="94" t="e">
        <f>'Overall Result'!$AD$23</f>
        <v>#REF!</v>
      </c>
      <c r="V292" s="94" t="e">
        <f>'Overall Result'!$AJ$23</f>
        <v>#REF!</v>
      </c>
      <c r="W292" s="94" t="e">
        <f>'Overall Result'!$AR$23</f>
        <v>#REF!</v>
      </c>
      <c r="X292" s="94" t="e">
        <f>#REF!</f>
        <v>#REF!</v>
      </c>
      <c r="Y292" s="94" t="e">
        <f>#REF!</f>
        <v>#REF!</v>
      </c>
      <c r="Z292" s="94" t="e">
        <f>#REF!</f>
        <v>#REF!</v>
      </c>
      <c r="AA292" s="94" t="e">
        <f>#REF!</f>
        <v>#REF!</v>
      </c>
      <c r="AB292" s="94" t="e">
        <f>#REF!</f>
        <v>#REF!</v>
      </c>
      <c r="AC292" s="94" t="e">
        <f>#REF!</f>
        <v>#REF!</v>
      </c>
      <c r="AD292" s="590"/>
      <c r="AE292" s="615"/>
      <c r="AF292" s="59" t="e">
        <f>HOME!#REF!</f>
        <v>#REF!</v>
      </c>
      <c r="AG292" s="94" t="str">
        <f>'Overall Result'!$F$33</f>
        <v/>
      </c>
      <c r="AH292" s="94">
        <f>'Overall Result'!$R$33</f>
        <v>3.3333333333333335</v>
      </c>
      <c r="AI292" s="94">
        <f>'Overall Result'!$X$33</f>
        <v>5</v>
      </c>
      <c r="AJ292" s="94" t="e">
        <f>'Overall Result'!$AD$33</f>
        <v>#REF!</v>
      </c>
      <c r="AK292" s="94" t="e">
        <f>'Overall Result'!$AJ$33</f>
        <v>#REF!</v>
      </c>
      <c r="AL292" s="94" t="e">
        <f>'Overall Result'!$AR$33</f>
        <v>#REF!</v>
      </c>
      <c r="AM292" s="94" t="e">
        <f>#REF!</f>
        <v>#REF!</v>
      </c>
      <c r="AN292" s="94" t="e">
        <f>#REF!</f>
        <v>#REF!</v>
      </c>
      <c r="AO292" s="94" t="e">
        <f>#REF!</f>
        <v>#REF!</v>
      </c>
      <c r="AP292" s="94" t="e">
        <f>#REF!</f>
        <v>#REF!</v>
      </c>
      <c r="AQ292" s="94" t="e">
        <f>#REF!</f>
        <v>#REF!</v>
      </c>
      <c r="AR292" s="94" t="e">
        <f>#REF!</f>
        <v>#REF!</v>
      </c>
      <c r="AS292" s="590"/>
      <c r="AT292" s="677"/>
      <c r="AU292" s="59" t="e">
        <f>HOME!#REF!</f>
        <v>#REF!</v>
      </c>
      <c r="AV292" s="60" t="str">
        <f>'Overall Result'!$F$43</f>
        <v/>
      </c>
      <c r="AW292" s="60" t="str">
        <f>'Overall Result'!$R$43</f>
        <v/>
      </c>
      <c r="AX292" s="60" t="str">
        <f>'Overall Result'!$X$43</f>
        <v/>
      </c>
      <c r="AY292" s="60" t="e">
        <f>'Overall Result'!$AD$43</f>
        <v>#REF!</v>
      </c>
      <c r="AZ292" s="60" t="e">
        <f>'Overall Result'!$AJ$43</f>
        <v>#REF!</v>
      </c>
      <c r="BA292" s="60" t="e">
        <f>'Overall Result'!$AR$43</f>
        <v>#REF!</v>
      </c>
      <c r="BB292" s="60" t="e">
        <f>#REF!</f>
        <v>#REF!</v>
      </c>
      <c r="BC292" s="60" t="e">
        <f>#REF!</f>
        <v>#REF!</v>
      </c>
      <c r="BD292" s="60" t="e">
        <f>#REF!</f>
        <v>#REF!</v>
      </c>
      <c r="BE292" s="60" t="e">
        <f>#REF!</f>
        <v>#REF!</v>
      </c>
      <c r="BF292" s="60" t="e">
        <f>#REF!</f>
        <v>#REF!</v>
      </c>
      <c r="BG292" s="94" t="e">
        <f>#REF!</f>
        <v>#REF!</v>
      </c>
      <c r="BH292" s="590"/>
      <c r="BI292" s="615"/>
      <c r="BJ292" s="62" t="e">
        <f>HOME!#REF!</f>
        <v>#REF!</v>
      </c>
      <c r="BK292" s="60" t="e">
        <f>'Overall Result'!#REF!</f>
        <v>#REF!</v>
      </c>
      <c r="BL292" s="60" t="e">
        <f>'Overall Result'!#REF!</f>
        <v>#REF!</v>
      </c>
      <c r="BM292" s="60" t="e">
        <f>'Overall Result'!#REF!</f>
        <v>#REF!</v>
      </c>
      <c r="BN292" s="60" t="e">
        <f>'Overall Result'!#REF!</f>
        <v>#REF!</v>
      </c>
      <c r="BO292" s="60" t="e">
        <f>'Overall Result'!#REF!</f>
        <v>#REF!</v>
      </c>
      <c r="BP292" s="60" t="e">
        <f>'Overall Result'!#REF!</f>
        <v>#REF!</v>
      </c>
      <c r="BQ292" s="60" t="e">
        <f>#REF!</f>
        <v>#REF!</v>
      </c>
      <c r="BR292" s="60" t="e">
        <f>#REF!</f>
        <v>#REF!</v>
      </c>
      <c r="BS292" s="60" t="e">
        <f>#REF!</f>
        <v>#REF!</v>
      </c>
      <c r="BT292" s="60" t="e">
        <f>#REF!</f>
        <v>#REF!</v>
      </c>
      <c r="BU292" s="60" t="e">
        <f>#REF!</f>
        <v>#REF!</v>
      </c>
      <c r="BV292" s="94" t="e">
        <f>#REF!</f>
        <v>#REF!</v>
      </c>
      <c r="BW292" s="590"/>
    </row>
    <row r="293" spans="1:75" ht="15.6" x14ac:dyDescent="0.3">
      <c r="A293" s="677"/>
      <c r="B293" s="59" t="str">
        <f>HOME!$B$17</f>
        <v>MATHS</v>
      </c>
      <c r="C293" s="60" t="str">
        <f>'Overall Result'!$G13</f>
        <v/>
      </c>
      <c r="D293" s="60">
        <f>'Overall Result'!$S$13</f>
        <v>3.3333333333333335</v>
      </c>
      <c r="E293" s="60">
        <f>'Overall Result'!$Y$13</f>
        <v>5</v>
      </c>
      <c r="F293" s="60">
        <f>'Overall Result'!$AE$13</f>
        <v>0</v>
      </c>
      <c r="G293" s="60">
        <f>'Overall Result'!$AK$13</f>
        <v>13.333333333333334</v>
      </c>
      <c r="H293" s="60" t="str">
        <f>'Overall Result'!$AS$13</f>
        <v>E</v>
      </c>
      <c r="I293" s="60" t="e">
        <f>#REF!</f>
        <v>#REF!</v>
      </c>
      <c r="J293" s="60" t="e">
        <f>#REF!</f>
        <v>#REF!</v>
      </c>
      <c r="K293" s="60" t="e">
        <f>#REF!</f>
        <v>#REF!</v>
      </c>
      <c r="L293" s="60" t="e">
        <f>#REF!</f>
        <v>#REF!</v>
      </c>
      <c r="M293" s="60" t="e">
        <f>#REF!</f>
        <v>#REF!</v>
      </c>
      <c r="N293" s="94" t="e">
        <f>#REF!</f>
        <v>#REF!</v>
      </c>
      <c r="O293" s="590"/>
      <c r="P293" s="615"/>
      <c r="Q293" s="59" t="str">
        <f>HOME!$B$17</f>
        <v>MATHS</v>
      </c>
      <c r="R293" s="94" t="str">
        <f>'Overall Result'!$G23</f>
        <v/>
      </c>
      <c r="S293" s="94">
        <f>'Overall Result'!$S$23</f>
        <v>3.3333333333333335</v>
      </c>
      <c r="T293" s="94">
        <f>'Overall Result'!$Y$23</f>
        <v>5</v>
      </c>
      <c r="U293" s="94">
        <f>'Overall Result'!$AE$23</f>
        <v>0</v>
      </c>
      <c r="V293" s="94">
        <f>'Overall Result'!$AK$23</f>
        <v>13.333333333333334</v>
      </c>
      <c r="W293" s="94" t="str">
        <f>'Overall Result'!$AS$23</f>
        <v>E</v>
      </c>
      <c r="X293" s="94" t="e">
        <f>#REF!</f>
        <v>#REF!</v>
      </c>
      <c r="Y293" s="94" t="e">
        <f>#REF!</f>
        <v>#REF!</v>
      </c>
      <c r="Z293" s="94" t="e">
        <f>#REF!</f>
        <v>#REF!</v>
      </c>
      <c r="AA293" s="94" t="e">
        <f>#REF!</f>
        <v>#REF!</v>
      </c>
      <c r="AB293" s="94" t="e">
        <f>#REF!</f>
        <v>#REF!</v>
      </c>
      <c r="AC293" s="94" t="e">
        <f>#REF!</f>
        <v>#REF!</v>
      </c>
      <c r="AD293" s="590"/>
      <c r="AE293" s="615"/>
      <c r="AF293" s="59" t="str">
        <f>HOME!$B$17</f>
        <v>MATHS</v>
      </c>
      <c r="AG293" s="94" t="str">
        <f>'Overall Result'!$G$33</f>
        <v/>
      </c>
      <c r="AH293" s="94">
        <f>'Overall Result'!$S$33</f>
        <v>3.3333333333333335</v>
      </c>
      <c r="AI293" s="94">
        <f>'Overall Result'!$Y$33</f>
        <v>5</v>
      </c>
      <c r="AJ293" s="94">
        <f>'Overall Result'!$AE$33</f>
        <v>0</v>
      </c>
      <c r="AK293" s="94">
        <f>'Overall Result'!$AK$33</f>
        <v>13.333333333333334</v>
      </c>
      <c r="AL293" s="94" t="str">
        <f>'Overall Result'!$AS$33</f>
        <v>E</v>
      </c>
      <c r="AM293" s="94" t="e">
        <f>#REF!</f>
        <v>#REF!</v>
      </c>
      <c r="AN293" s="94" t="e">
        <f>#REF!</f>
        <v>#REF!</v>
      </c>
      <c r="AO293" s="94" t="e">
        <f>#REF!</f>
        <v>#REF!</v>
      </c>
      <c r="AP293" s="94" t="e">
        <f>#REF!</f>
        <v>#REF!</v>
      </c>
      <c r="AQ293" s="94" t="e">
        <f>#REF!</f>
        <v>#REF!</v>
      </c>
      <c r="AR293" s="94" t="e">
        <f>#REF!</f>
        <v>#REF!</v>
      </c>
      <c r="AS293" s="590"/>
      <c r="AT293" s="677"/>
      <c r="AU293" s="59" t="str">
        <f>HOME!$B$17</f>
        <v>MATHS</v>
      </c>
      <c r="AV293" s="60" t="str">
        <f>'Overall Result'!$G$43</f>
        <v/>
      </c>
      <c r="AW293" s="60" t="str">
        <f>'Overall Result'!$S$43</f>
        <v/>
      </c>
      <c r="AX293" s="60" t="str">
        <f>'Overall Result'!$Y$43</f>
        <v/>
      </c>
      <c r="AY293" s="60">
        <f>'Overall Result'!$AE$43</f>
        <v>0</v>
      </c>
      <c r="AZ293" s="60">
        <f>'Overall Result'!$AK$43</f>
        <v>0</v>
      </c>
      <c r="BA293" s="60" t="str">
        <f>'Overall Result'!$AS$43</f>
        <v>E</v>
      </c>
      <c r="BB293" s="60" t="e">
        <f>#REF!</f>
        <v>#REF!</v>
      </c>
      <c r="BC293" s="60" t="e">
        <f>#REF!</f>
        <v>#REF!</v>
      </c>
      <c r="BD293" s="60" t="e">
        <f>#REF!</f>
        <v>#REF!</v>
      </c>
      <c r="BE293" s="60" t="e">
        <f>#REF!</f>
        <v>#REF!</v>
      </c>
      <c r="BF293" s="60" t="e">
        <f>#REF!</f>
        <v>#REF!</v>
      </c>
      <c r="BG293" s="94" t="e">
        <f>#REF!</f>
        <v>#REF!</v>
      </c>
      <c r="BH293" s="590"/>
      <c r="BI293" s="615"/>
      <c r="BJ293" s="62" t="str">
        <f>HOME!$B$17</f>
        <v>MATHS</v>
      </c>
      <c r="BK293" s="60" t="e">
        <f>'Overall Result'!#REF!</f>
        <v>#REF!</v>
      </c>
      <c r="BL293" s="60" t="e">
        <f>'Overall Result'!#REF!</f>
        <v>#REF!</v>
      </c>
      <c r="BM293" s="60" t="e">
        <f>'Overall Result'!#REF!</f>
        <v>#REF!</v>
      </c>
      <c r="BN293" s="60" t="e">
        <f>'Overall Result'!#REF!</f>
        <v>#REF!</v>
      </c>
      <c r="BO293" s="60" t="e">
        <f>'Overall Result'!#REF!</f>
        <v>#REF!</v>
      </c>
      <c r="BP293" s="60" t="e">
        <f>'Overall Result'!#REF!</f>
        <v>#REF!</v>
      </c>
      <c r="BQ293" s="60" t="e">
        <f>#REF!</f>
        <v>#REF!</v>
      </c>
      <c r="BR293" s="60" t="e">
        <f>#REF!</f>
        <v>#REF!</v>
      </c>
      <c r="BS293" s="60" t="e">
        <f>#REF!</f>
        <v>#REF!</v>
      </c>
      <c r="BT293" s="60" t="e">
        <f>#REF!</f>
        <v>#REF!</v>
      </c>
      <c r="BU293" s="60" t="e">
        <f>#REF!</f>
        <v>#REF!</v>
      </c>
      <c r="BV293" s="94" t="e">
        <f>#REF!</f>
        <v>#REF!</v>
      </c>
      <c r="BW293" s="590"/>
    </row>
    <row r="294" spans="1:75" ht="15.6" x14ac:dyDescent="0.3">
      <c r="A294" s="677"/>
      <c r="B294" s="59" t="str">
        <f>HOME!$B$18</f>
        <v>SCIENCE</v>
      </c>
      <c r="C294" s="60" t="str">
        <f>'Overall Result'!$H$13</f>
        <v/>
      </c>
      <c r="D294" s="60">
        <f>'Overall Result'!$T$13</f>
        <v>3.3333333333333335</v>
      </c>
      <c r="E294" s="60">
        <f>'Overall Result'!$Z$13</f>
        <v>5</v>
      </c>
      <c r="F294" s="60">
        <f>'Overall Result'!$AF$13</f>
        <v>0</v>
      </c>
      <c r="G294" s="60">
        <f>'Overall Result'!$AL$13</f>
        <v>13.333333333333334</v>
      </c>
      <c r="H294" s="60" t="str">
        <f>'Overall Result'!$AT$13</f>
        <v>E</v>
      </c>
      <c r="I294" s="60" t="e">
        <f>#REF!</f>
        <v>#REF!</v>
      </c>
      <c r="J294" s="60" t="e">
        <f>#REF!</f>
        <v>#REF!</v>
      </c>
      <c r="K294" s="60" t="e">
        <f>#REF!</f>
        <v>#REF!</v>
      </c>
      <c r="L294" s="60" t="e">
        <f>#REF!</f>
        <v>#REF!</v>
      </c>
      <c r="M294" s="60" t="e">
        <f>#REF!</f>
        <v>#REF!</v>
      </c>
      <c r="N294" s="94" t="e">
        <f>#REF!</f>
        <v>#REF!</v>
      </c>
      <c r="O294" s="590"/>
      <c r="P294" s="615"/>
      <c r="Q294" s="59" t="str">
        <f>HOME!$B$18</f>
        <v>SCIENCE</v>
      </c>
      <c r="R294" s="94" t="str">
        <f>'Overall Result'!$H$23</f>
        <v/>
      </c>
      <c r="S294" s="94">
        <f>'Overall Result'!$T$23</f>
        <v>3.3333333333333335</v>
      </c>
      <c r="T294" s="94">
        <f>'Overall Result'!$Z$23</f>
        <v>5</v>
      </c>
      <c r="U294" s="94">
        <f>'Overall Result'!$AF$23</f>
        <v>0</v>
      </c>
      <c r="V294" s="94">
        <f>'Overall Result'!$AL$23</f>
        <v>13.333333333333334</v>
      </c>
      <c r="W294" s="94" t="str">
        <f>'Overall Result'!$AT$23</f>
        <v>E</v>
      </c>
      <c r="X294" s="94" t="e">
        <f>#REF!</f>
        <v>#REF!</v>
      </c>
      <c r="Y294" s="94" t="e">
        <f>#REF!</f>
        <v>#REF!</v>
      </c>
      <c r="Z294" s="94" t="e">
        <f>#REF!</f>
        <v>#REF!</v>
      </c>
      <c r="AA294" s="94" t="e">
        <f>#REF!</f>
        <v>#REF!</v>
      </c>
      <c r="AB294" s="94" t="e">
        <f>#REF!</f>
        <v>#REF!</v>
      </c>
      <c r="AC294" s="94" t="e">
        <f>#REF!</f>
        <v>#REF!</v>
      </c>
      <c r="AD294" s="590"/>
      <c r="AE294" s="615"/>
      <c r="AF294" s="59" t="str">
        <f>HOME!$B$18</f>
        <v>SCIENCE</v>
      </c>
      <c r="AG294" s="94" t="str">
        <f>'Overall Result'!$H$33</f>
        <v/>
      </c>
      <c r="AH294" s="94">
        <f>'Overall Result'!$T$33</f>
        <v>3.3333333333333335</v>
      </c>
      <c r="AI294" s="94">
        <f>'Overall Result'!$Z$33</f>
        <v>5</v>
      </c>
      <c r="AJ294" s="94">
        <f>'Overall Result'!$AF$33</f>
        <v>0</v>
      </c>
      <c r="AK294" s="94">
        <f>'Overall Result'!$AL$33</f>
        <v>13.333333333333334</v>
      </c>
      <c r="AL294" s="94" t="str">
        <f>'Overall Result'!$AT$33</f>
        <v>E</v>
      </c>
      <c r="AM294" s="94" t="e">
        <f>#REF!</f>
        <v>#REF!</v>
      </c>
      <c r="AN294" s="94" t="e">
        <f>#REF!</f>
        <v>#REF!</v>
      </c>
      <c r="AO294" s="94" t="e">
        <f>#REF!</f>
        <v>#REF!</v>
      </c>
      <c r="AP294" s="94" t="e">
        <f>#REF!</f>
        <v>#REF!</v>
      </c>
      <c r="AQ294" s="94" t="e">
        <f>#REF!</f>
        <v>#REF!</v>
      </c>
      <c r="AR294" s="94" t="e">
        <f>#REF!</f>
        <v>#REF!</v>
      </c>
      <c r="AS294" s="590"/>
      <c r="AT294" s="677"/>
      <c r="AU294" s="59" t="str">
        <f>HOME!$B$18</f>
        <v>SCIENCE</v>
      </c>
      <c r="AV294" s="60" t="str">
        <f>'Overall Result'!$H$43</f>
        <v/>
      </c>
      <c r="AW294" s="60" t="str">
        <f>'Overall Result'!$T$43</f>
        <v/>
      </c>
      <c r="AX294" s="60" t="str">
        <f>'Overall Result'!$Z$43</f>
        <v/>
      </c>
      <c r="AY294" s="60">
        <f>'Overall Result'!$AF$43</f>
        <v>0</v>
      </c>
      <c r="AZ294" s="60">
        <f>'Overall Result'!$AL$43</f>
        <v>0</v>
      </c>
      <c r="BA294" s="60" t="str">
        <f>'Overall Result'!$AT$43</f>
        <v>E</v>
      </c>
      <c r="BB294" s="60" t="e">
        <f>#REF!</f>
        <v>#REF!</v>
      </c>
      <c r="BC294" s="60" t="e">
        <f>#REF!</f>
        <v>#REF!</v>
      </c>
      <c r="BD294" s="60" t="e">
        <f>#REF!</f>
        <v>#REF!</v>
      </c>
      <c r="BE294" s="60" t="e">
        <f>#REF!</f>
        <v>#REF!</v>
      </c>
      <c r="BF294" s="60" t="e">
        <f>#REF!</f>
        <v>#REF!</v>
      </c>
      <c r="BG294" s="94" t="e">
        <f>#REF!</f>
        <v>#REF!</v>
      </c>
      <c r="BH294" s="590"/>
      <c r="BI294" s="615"/>
      <c r="BJ294" s="62" t="str">
        <f>HOME!$B$18</f>
        <v>SCIENCE</v>
      </c>
      <c r="BK294" s="60" t="e">
        <f>'Overall Result'!#REF!</f>
        <v>#REF!</v>
      </c>
      <c r="BL294" s="60" t="e">
        <f>'Overall Result'!#REF!</f>
        <v>#REF!</v>
      </c>
      <c r="BM294" s="60" t="e">
        <f>'Overall Result'!#REF!</f>
        <v>#REF!</v>
      </c>
      <c r="BN294" s="60" t="e">
        <f>'Overall Result'!#REF!</f>
        <v>#REF!</v>
      </c>
      <c r="BO294" s="60" t="e">
        <f>'Overall Result'!#REF!</f>
        <v>#REF!</v>
      </c>
      <c r="BP294" s="60" t="e">
        <f>'Overall Result'!#REF!</f>
        <v>#REF!</v>
      </c>
      <c r="BQ294" s="60" t="e">
        <f>#REF!</f>
        <v>#REF!</v>
      </c>
      <c r="BR294" s="60" t="e">
        <f>#REF!</f>
        <v>#REF!</v>
      </c>
      <c r="BS294" s="60" t="e">
        <f>#REF!</f>
        <v>#REF!</v>
      </c>
      <c r="BT294" s="60" t="e">
        <f>#REF!</f>
        <v>#REF!</v>
      </c>
      <c r="BU294" s="60" t="e">
        <f>#REF!</f>
        <v>#REF!</v>
      </c>
      <c r="BV294" s="94" t="e">
        <f>#REF!</f>
        <v>#REF!</v>
      </c>
      <c r="BW294" s="590"/>
    </row>
    <row r="295" spans="1:75" ht="16.2" thickBot="1" x14ac:dyDescent="0.35">
      <c r="A295" s="677"/>
      <c r="B295" s="63" t="str">
        <f>HOME!$B$19</f>
        <v>Social Studies</v>
      </c>
      <c r="C295" s="64" t="str">
        <f>'Overall Result'!$I$13</f>
        <v/>
      </c>
      <c r="D295" s="64">
        <f>'Overall Result'!$U$13</f>
        <v>3.3333333333333335</v>
      </c>
      <c r="E295" s="64">
        <f>'Overall Result'!$AA$13</f>
        <v>5</v>
      </c>
      <c r="F295" s="64">
        <f>'Overall Result'!$AG$13</f>
        <v>0</v>
      </c>
      <c r="G295" s="64">
        <f>'Overall Result'!$AM$13</f>
        <v>13.333333333333334</v>
      </c>
      <c r="H295" s="64" t="str">
        <f>'Overall Result'!$AU$13</f>
        <v>E</v>
      </c>
      <c r="I295" s="64" t="e">
        <f>#REF!</f>
        <v>#REF!</v>
      </c>
      <c r="J295" s="64" t="e">
        <f>#REF!</f>
        <v>#REF!</v>
      </c>
      <c r="K295" s="64" t="e">
        <f>#REF!</f>
        <v>#REF!</v>
      </c>
      <c r="L295" s="64" t="e">
        <f>#REF!</f>
        <v>#REF!</v>
      </c>
      <c r="M295" s="64" t="e">
        <f>#REF!</f>
        <v>#REF!</v>
      </c>
      <c r="N295" s="64" t="e">
        <f>#REF!</f>
        <v>#REF!</v>
      </c>
      <c r="O295" s="590"/>
      <c r="P295" s="615"/>
      <c r="Q295" s="63" t="str">
        <f>HOME!$B$19</f>
        <v>Social Studies</v>
      </c>
      <c r="R295" s="64" t="str">
        <f>'Overall Result'!$I$23</f>
        <v/>
      </c>
      <c r="S295" s="64">
        <f>'Overall Result'!$U$23</f>
        <v>3.3333333333333335</v>
      </c>
      <c r="T295" s="64">
        <f>'Overall Result'!$AA$23</f>
        <v>5</v>
      </c>
      <c r="U295" s="64">
        <f>'Overall Result'!$AG$23</f>
        <v>0</v>
      </c>
      <c r="V295" s="64">
        <f>'Overall Result'!$AM$23</f>
        <v>13.333333333333334</v>
      </c>
      <c r="W295" s="64" t="str">
        <f>'Overall Result'!$AU$23</f>
        <v>E</v>
      </c>
      <c r="X295" s="64" t="e">
        <f>#REF!</f>
        <v>#REF!</v>
      </c>
      <c r="Y295" s="64" t="e">
        <f>#REF!</f>
        <v>#REF!</v>
      </c>
      <c r="Z295" s="64" t="e">
        <f>#REF!</f>
        <v>#REF!</v>
      </c>
      <c r="AA295" s="64" t="e">
        <f>#REF!</f>
        <v>#REF!</v>
      </c>
      <c r="AB295" s="64" t="e">
        <f>#REF!</f>
        <v>#REF!</v>
      </c>
      <c r="AC295" s="64" t="e">
        <f>#REF!</f>
        <v>#REF!</v>
      </c>
      <c r="AD295" s="590"/>
      <c r="AE295" s="615"/>
      <c r="AF295" s="63" t="str">
        <f>HOME!$B$19</f>
        <v>Social Studies</v>
      </c>
      <c r="AG295" s="64" t="str">
        <f>'Overall Result'!$I$33</f>
        <v/>
      </c>
      <c r="AH295" s="64">
        <f>'Overall Result'!$U$33</f>
        <v>3.3333333333333335</v>
      </c>
      <c r="AI295" s="64">
        <f>'Overall Result'!$AA$33</f>
        <v>5</v>
      </c>
      <c r="AJ295" s="64">
        <f>'Overall Result'!$AG$33</f>
        <v>0</v>
      </c>
      <c r="AK295" s="64">
        <f>'Overall Result'!$AM$33</f>
        <v>13.333333333333334</v>
      </c>
      <c r="AL295" s="64" t="str">
        <f>'Overall Result'!$AU$33</f>
        <v>E</v>
      </c>
      <c r="AM295" s="64" t="e">
        <f>#REF!</f>
        <v>#REF!</v>
      </c>
      <c r="AN295" s="64" t="e">
        <f>#REF!</f>
        <v>#REF!</v>
      </c>
      <c r="AO295" s="64" t="e">
        <f>#REF!</f>
        <v>#REF!</v>
      </c>
      <c r="AP295" s="64" t="e">
        <f>#REF!</f>
        <v>#REF!</v>
      </c>
      <c r="AQ295" s="64" t="e">
        <f>#REF!</f>
        <v>#REF!</v>
      </c>
      <c r="AR295" s="64" t="e">
        <f>#REF!</f>
        <v>#REF!</v>
      </c>
      <c r="AS295" s="590"/>
      <c r="AT295" s="677"/>
      <c r="AU295" s="63" t="str">
        <f>HOME!$B$19</f>
        <v>Social Studies</v>
      </c>
      <c r="AV295" s="64" t="str">
        <f>'Overall Result'!$I$43</f>
        <v/>
      </c>
      <c r="AW295" s="64" t="str">
        <f>'Overall Result'!$U$43</f>
        <v/>
      </c>
      <c r="AX295" s="64" t="str">
        <f>'Overall Result'!$AA$43</f>
        <v/>
      </c>
      <c r="AY295" s="64">
        <f>'Overall Result'!$AG$43</f>
        <v>0</v>
      </c>
      <c r="AZ295" s="64">
        <f>'Overall Result'!$AM$43</f>
        <v>0</v>
      </c>
      <c r="BA295" s="64" t="str">
        <f>'Overall Result'!$AU$43</f>
        <v>E</v>
      </c>
      <c r="BB295" s="64" t="e">
        <f>#REF!</f>
        <v>#REF!</v>
      </c>
      <c r="BC295" s="64" t="e">
        <f>#REF!</f>
        <v>#REF!</v>
      </c>
      <c r="BD295" s="64" t="e">
        <f>#REF!</f>
        <v>#REF!</v>
      </c>
      <c r="BE295" s="64" t="e">
        <f>#REF!</f>
        <v>#REF!</v>
      </c>
      <c r="BF295" s="64" t="e">
        <f>#REF!</f>
        <v>#REF!</v>
      </c>
      <c r="BG295" s="64" t="e">
        <f>#REF!</f>
        <v>#REF!</v>
      </c>
      <c r="BH295" s="590"/>
      <c r="BI295" s="615"/>
      <c r="BJ295" s="66" t="str">
        <f>HOME!$B$19</f>
        <v>Social Studies</v>
      </c>
      <c r="BK295" s="64" t="e">
        <f>'Overall Result'!#REF!</f>
        <v>#REF!</v>
      </c>
      <c r="BL295" s="64" t="e">
        <f>'Overall Result'!#REF!</f>
        <v>#REF!</v>
      </c>
      <c r="BM295" s="64" t="e">
        <f>'Overall Result'!#REF!</f>
        <v>#REF!</v>
      </c>
      <c r="BN295" s="64" t="e">
        <f>'Overall Result'!#REF!</f>
        <v>#REF!</v>
      </c>
      <c r="BO295" s="64" t="e">
        <f>'Overall Result'!#REF!</f>
        <v>#REF!</v>
      </c>
      <c r="BP295" s="64" t="e">
        <f>'Overall Result'!#REF!</f>
        <v>#REF!</v>
      </c>
      <c r="BQ295" s="64" t="e">
        <f>#REF!</f>
        <v>#REF!</v>
      </c>
      <c r="BR295" s="64" t="e">
        <f>#REF!</f>
        <v>#REF!</v>
      </c>
      <c r="BS295" s="64" t="e">
        <f>#REF!</f>
        <v>#REF!</v>
      </c>
      <c r="BT295" s="64" t="e">
        <f>#REF!</f>
        <v>#REF!</v>
      </c>
      <c r="BU295" s="64" t="e">
        <f>#REF!</f>
        <v>#REF!</v>
      </c>
      <c r="BV295" s="64" t="e">
        <f>#REF!</f>
        <v>#REF!</v>
      </c>
      <c r="BW295" s="590"/>
    </row>
    <row r="296" spans="1:75" ht="15" thickTop="1" thickBot="1" x14ac:dyDescent="0.3">
      <c r="A296" s="677"/>
      <c r="B296" s="616"/>
      <c r="C296" s="617"/>
      <c r="D296" s="617"/>
      <c r="E296" s="617"/>
      <c r="F296" s="617"/>
      <c r="G296" s="617"/>
      <c r="H296" s="617"/>
      <c r="I296" s="617"/>
      <c r="J296" s="617"/>
      <c r="K296" s="617"/>
      <c r="L296" s="617"/>
      <c r="M296" s="617"/>
      <c r="N296" s="618"/>
      <c r="O296" s="590"/>
      <c r="P296" s="615"/>
      <c r="Q296" s="616"/>
      <c r="R296" s="617"/>
      <c r="S296" s="617"/>
      <c r="T296" s="617"/>
      <c r="U296" s="617"/>
      <c r="V296" s="617"/>
      <c r="W296" s="617"/>
      <c r="X296" s="617"/>
      <c r="Y296" s="617"/>
      <c r="Z296" s="617"/>
      <c r="AA296" s="617"/>
      <c r="AB296" s="617"/>
      <c r="AC296" s="618"/>
      <c r="AD296" s="590"/>
      <c r="AE296" s="615"/>
      <c r="AF296" s="616"/>
      <c r="AG296" s="617"/>
      <c r="AH296" s="617"/>
      <c r="AI296" s="617"/>
      <c r="AJ296" s="617"/>
      <c r="AK296" s="617"/>
      <c r="AL296" s="617"/>
      <c r="AM296" s="617"/>
      <c r="AN296" s="617"/>
      <c r="AO296" s="617"/>
      <c r="AP296" s="617"/>
      <c r="AQ296" s="617"/>
      <c r="AR296" s="618"/>
      <c r="AS296" s="590"/>
      <c r="AT296" s="677"/>
      <c r="AU296" s="616"/>
      <c r="AV296" s="617"/>
      <c r="AW296" s="617"/>
      <c r="AX296" s="617"/>
      <c r="AY296" s="617"/>
      <c r="AZ296" s="617"/>
      <c r="BA296" s="617"/>
      <c r="BB296" s="617"/>
      <c r="BC296" s="617"/>
      <c r="BD296" s="617"/>
      <c r="BE296" s="617"/>
      <c r="BF296" s="617"/>
      <c r="BG296" s="618"/>
      <c r="BH296" s="590"/>
      <c r="BI296" s="615"/>
      <c r="BJ296" s="616"/>
      <c r="BK296" s="617"/>
      <c r="BL296" s="617"/>
      <c r="BM296" s="617"/>
      <c r="BN296" s="617"/>
      <c r="BO296" s="617"/>
      <c r="BP296" s="617"/>
      <c r="BQ296" s="617"/>
      <c r="BR296" s="617"/>
      <c r="BS296" s="617"/>
      <c r="BT296" s="617"/>
      <c r="BU296" s="617"/>
      <c r="BV296" s="618"/>
      <c r="BW296" s="590"/>
    </row>
    <row r="297" spans="1:75" ht="16.8" thickTop="1" thickBot="1" x14ac:dyDescent="0.35">
      <c r="A297" s="677"/>
      <c r="B297" s="42" t="s">
        <v>19</v>
      </c>
      <c r="C297" s="619" t="s">
        <v>735</v>
      </c>
      <c r="D297" s="620"/>
      <c r="E297" s="620"/>
      <c r="F297" s="620"/>
      <c r="G297" s="621"/>
      <c r="H297" s="619" t="s">
        <v>736</v>
      </c>
      <c r="I297" s="620"/>
      <c r="J297" s="620"/>
      <c r="K297" s="620"/>
      <c r="L297" s="620"/>
      <c r="M297" s="620"/>
      <c r="N297" s="621"/>
      <c r="O297" s="590"/>
      <c r="P297" s="615"/>
      <c r="Q297" s="42" t="s">
        <v>19</v>
      </c>
      <c r="R297" s="619" t="s">
        <v>735</v>
      </c>
      <c r="S297" s="620"/>
      <c r="T297" s="620"/>
      <c r="U297" s="620"/>
      <c r="V297" s="621"/>
      <c r="W297" s="619" t="s">
        <v>736</v>
      </c>
      <c r="X297" s="620"/>
      <c r="Y297" s="620"/>
      <c r="Z297" s="620"/>
      <c r="AA297" s="620"/>
      <c r="AB297" s="620"/>
      <c r="AC297" s="621"/>
      <c r="AD297" s="590"/>
      <c r="AE297" s="615"/>
      <c r="AF297" s="42" t="s">
        <v>19</v>
      </c>
      <c r="AG297" s="619" t="s">
        <v>735</v>
      </c>
      <c r="AH297" s="620"/>
      <c r="AI297" s="620"/>
      <c r="AJ297" s="620"/>
      <c r="AK297" s="621"/>
      <c r="AL297" s="619" t="s">
        <v>736</v>
      </c>
      <c r="AM297" s="620"/>
      <c r="AN297" s="620"/>
      <c r="AO297" s="620"/>
      <c r="AP297" s="620"/>
      <c r="AQ297" s="620"/>
      <c r="AR297" s="621"/>
      <c r="AS297" s="590"/>
      <c r="AT297" s="677"/>
      <c r="AU297" s="42" t="s">
        <v>19</v>
      </c>
      <c r="AV297" s="619" t="s">
        <v>735</v>
      </c>
      <c r="AW297" s="620"/>
      <c r="AX297" s="620"/>
      <c r="AY297" s="620"/>
      <c r="AZ297" s="621"/>
      <c r="BA297" s="619" t="s">
        <v>736</v>
      </c>
      <c r="BB297" s="620"/>
      <c r="BC297" s="620"/>
      <c r="BD297" s="620"/>
      <c r="BE297" s="620"/>
      <c r="BF297" s="620"/>
      <c r="BG297" s="621"/>
      <c r="BH297" s="590"/>
      <c r="BI297" s="615"/>
      <c r="BJ297" s="53" t="s">
        <v>19</v>
      </c>
      <c r="BK297" s="619" t="s">
        <v>735</v>
      </c>
      <c r="BL297" s="620"/>
      <c r="BM297" s="620"/>
      <c r="BN297" s="620"/>
      <c r="BO297" s="621"/>
      <c r="BP297" s="619" t="s">
        <v>736</v>
      </c>
      <c r="BQ297" s="620"/>
      <c r="BR297" s="620"/>
      <c r="BS297" s="620"/>
      <c r="BT297" s="620"/>
      <c r="BU297" s="620"/>
      <c r="BV297" s="621"/>
      <c r="BW297" s="590"/>
    </row>
    <row r="298" spans="1:75" ht="15.75" customHeight="1" thickTop="1" x14ac:dyDescent="0.25">
      <c r="A298" s="677"/>
      <c r="B298" s="623" t="s">
        <v>737</v>
      </c>
      <c r="C298" s="624"/>
      <c r="D298" s="625"/>
      <c r="E298" s="626" t="s">
        <v>17</v>
      </c>
      <c r="F298" s="627"/>
      <c r="G298" s="628"/>
      <c r="H298" s="626" t="s">
        <v>737</v>
      </c>
      <c r="I298" s="627"/>
      <c r="J298" s="627"/>
      <c r="K298" s="628"/>
      <c r="L298" s="626" t="s">
        <v>17</v>
      </c>
      <c r="M298" s="627"/>
      <c r="N298" s="628"/>
      <c r="O298" s="590"/>
      <c r="P298" s="615"/>
      <c r="Q298" s="623" t="s">
        <v>737</v>
      </c>
      <c r="R298" s="624"/>
      <c r="S298" s="625"/>
      <c r="T298" s="626" t="s">
        <v>17</v>
      </c>
      <c r="U298" s="627"/>
      <c r="V298" s="628"/>
      <c r="W298" s="626" t="s">
        <v>737</v>
      </c>
      <c r="X298" s="627"/>
      <c r="Y298" s="627"/>
      <c r="Z298" s="628"/>
      <c r="AA298" s="626" t="s">
        <v>17</v>
      </c>
      <c r="AB298" s="627"/>
      <c r="AC298" s="628"/>
      <c r="AD298" s="590"/>
      <c r="AE298" s="615"/>
      <c r="AF298" s="623" t="s">
        <v>737</v>
      </c>
      <c r="AG298" s="624"/>
      <c r="AH298" s="625"/>
      <c r="AI298" s="626" t="s">
        <v>17</v>
      </c>
      <c r="AJ298" s="627"/>
      <c r="AK298" s="628"/>
      <c r="AL298" s="626" t="s">
        <v>737</v>
      </c>
      <c r="AM298" s="627"/>
      <c r="AN298" s="627"/>
      <c r="AO298" s="628"/>
      <c r="AP298" s="626" t="s">
        <v>17</v>
      </c>
      <c r="AQ298" s="627"/>
      <c r="AR298" s="628"/>
      <c r="AS298" s="590"/>
      <c r="AT298" s="677"/>
      <c r="AU298" s="623" t="s">
        <v>737</v>
      </c>
      <c r="AV298" s="624"/>
      <c r="AW298" s="625"/>
      <c r="AX298" s="626" t="s">
        <v>17</v>
      </c>
      <c r="AY298" s="627"/>
      <c r="AZ298" s="628"/>
      <c r="BA298" s="626" t="s">
        <v>737</v>
      </c>
      <c r="BB298" s="627"/>
      <c r="BC298" s="627"/>
      <c r="BD298" s="628"/>
      <c r="BE298" s="626" t="s">
        <v>17</v>
      </c>
      <c r="BF298" s="627"/>
      <c r="BG298" s="628"/>
      <c r="BH298" s="590"/>
      <c r="BI298" s="615"/>
      <c r="BJ298" s="623" t="s">
        <v>737</v>
      </c>
      <c r="BK298" s="624"/>
      <c r="BL298" s="625"/>
      <c r="BM298" s="626" t="s">
        <v>17</v>
      </c>
      <c r="BN298" s="627"/>
      <c r="BO298" s="628"/>
      <c r="BP298" s="626" t="s">
        <v>737</v>
      </c>
      <c r="BQ298" s="627"/>
      <c r="BR298" s="627"/>
      <c r="BS298" s="628"/>
      <c r="BT298" s="626" t="s">
        <v>17</v>
      </c>
      <c r="BU298" s="627"/>
      <c r="BV298" s="628"/>
      <c r="BW298" s="590"/>
    </row>
    <row r="299" spans="1:75" x14ac:dyDescent="0.25">
      <c r="A299" s="677"/>
      <c r="B299" s="629" t="s">
        <v>22</v>
      </c>
      <c r="C299" s="630"/>
      <c r="D299" s="631"/>
      <c r="E299" s="576" t="str">
        <f>'CO-SCHOLASTIC GRADES'!$D$14</f>
        <v>A</v>
      </c>
      <c r="F299" s="577"/>
      <c r="G299" s="578"/>
      <c r="H299" s="629" t="s">
        <v>22</v>
      </c>
      <c r="I299" s="630"/>
      <c r="J299" s="630"/>
      <c r="K299" s="631"/>
      <c r="L299" s="576" t="e">
        <f>#REF!</f>
        <v>#REF!</v>
      </c>
      <c r="M299" s="577"/>
      <c r="N299" s="578"/>
      <c r="O299" s="590"/>
      <c r="P299" s="615"/>
      <c r="Q299" s="629" t="s">
        <v>22</v>
      </c>
      <c r="R299" s="630"/>
      <c r="S299" s="631"/>
      <c r="T299" s="576" t="str">
        <f>'CO-SCHOLASTIC GRADES'!$D$24</f>
        <v>A</v>
      </c>
      <c r="U299" s="577"/>
      <c r="V299" s="578"/>
      <c r="W299" s="629" t="s">
        <v>22</v>
      </c>
      <c r="X299" s="630"/>
      <c r="Y299" s="630"/>
      <c r="Z299" s="631"/>
      <c r="AA299" s="576" t="e">
        <f>#REF!</f>
        <v>#REF!</v>
      </c>
      <c r="AB299" s="577"/>
      <c r="AC299" s="578"/>
      <c r="AD299" s="590"/>
      <c r="AE299" s="615"/>
      <c r="AF299" s="629" t="s">
        <v>22</v>
      </c>
      <c r="AG299" s="630"/>
      <c r="AH299" s="631"/>
      <c r="AI299" s="576" t="str">
        <f>'CO-SCHOLASTIC GRADES'!$D$34</f>
        <v>A</v>
      </c>
      <c r="AJ299" s="577"/>
      <c r="AK299" s="578"/>
      <c r="AL299" s="629" t="s">
        <v>22</v>
      </c>
      <c r="AM299" s="630"/>
      <c r="AN299" s="630"/>
      <c r="AO299" s="631"/>
      <c r="AP299" s="576" t="e">
        <f>#REF!</f>
        <v>#REF!</v>
      </c>
      <c r="AQ299" s="577"/>
      <c r="AR299" s="578"/>
      <c r="AS299" s="590"/>
      <c r="AT299" s="677"/>
      <c r="AU299" s="629" t="s">
        <v>22</v>
      </c>
      <c r="AV299" s="630"/>
      <c r="AW299" s="631"/>
      <c r="AX299" s="576" t="str">
        <f>'CO-SCHOLASTIC GRADES'!$D$44</f>
        <v>A</v>
      </c>
      <c r="AY299" s="577"/>
      <c r="AZ299" s="578"/>
      <c r="BA299" s="629" t="s">
        <v>22</v>
      </c>
      <c r="BB299" s="630"/>
      <c r="BC299" s="630"/>
      <c r="BD299" s="631"/>
      <c r="BE299" s="576" t="e">
        <f>#REF!</f>
        <v>#REF!</v>
      </c>
      <c r="BF299" s="577"/>
      <c r="BG299" s="578"/>
      <c r="BH299" s="590"/>
      <c r="BI299" s="615"/>
      <c r="BJ299" s="629" t="s">
        <v>22</v>
      </c>
      <c r="BK299" s="630"/>
      <c r="BL299" s="631"/>
      <c r="BM299" s="576" t="e">
        <f>'CO-SCHOLASTIC GRADES'!#REF!</f>
        <v>#REF!</v>
      </c>
      <c r="BN299" s="577"/>
      <c r="BO299" s="578"/>
      <c r="BP299" s="629" t="s">
        <v>22</v>
      </c>
      <c r="BQ299" s="630"/>
      <c r="BR299" s="630"/>
      <c r="BS299" s="631"/>
      <c r="BT299" s="576" t="e">
        <f>#REF!</f>
        <v>#REF!</v>
      </c>
      <c r="BU299" s="577"/>
      <c r="BV299" s="578"/>
      <c r="BW299" s="590"/>
    </row>
    <row r="300" spans="1:75" x14ac:dyDescent="0.25">
      <c r="A300" s="677"/>
      <c r="B300" s="67" t="s">
        <v>23</v>
      </c>
      <c r="C300" s="68"/>
      <c r="D300" s="69"/>
      <c r="E300" s="576" t="str">
        <f>'CO-SCHOLASTIC GRADES'!$F$14</f>
        <v>A</v>
      </c>
      <c r="F300" s="577"/>
      <c r="G300" s="578"/>
      <c r="H300" s="629" t="s">
        <v>23</v>
      </c>
      <c r="I300" s="630"/>
      <c r="J300" s="630"/>
      <c r="K300" s="631"/>
      <c r="L300" s="576" t="e">
        <f>#REF!</f>
        <v>#REF!</v>
      </c>
      <c r="M300" s="577"/>
      <c r="N300" s="578"/>
      <c r="O300" s="590"/>
      <c r="P300" s="615"/>
      <c r="Q300" s="67" t="s">
        <v>23</v>
      </c>
      <c r="R300" s="68"/>
      <c r="S300" s="69"/>
      <c r="T300" s="576" t="str">
        <f>'CO-SCHOLASTIC GRADES'!$F$24</f>
        <v>A</v>
      </c>
      <c r="U300" s="577"/>
      <c r="V300" s="578"/>
      <c r="W300" s="629" t="s">
        <v>23</v>
      </c>
      <c r="X300" s="630"/>
      <c r="Y300" s="630"/>
      <c r="Z300" s="631"/>
      <c r="AA300" s="576" t="e">
        <f>#REF!</f>
        <v>#REF!</v>
      </c>
      <c r="AB300" s="577"/>
      <c r="AC300" s="578"/>
      <c r="AD300" s="590"/>
      <c r="AE300" s="615"/>
      <c r="AF300" s="67" t="s">
        <v>23</v>
      </c>
      <c r="AG300" s="68"/>
      <c r="AH300" s="69"/>
      <c r="AI300" s="576" t="str">
        <f>'CO-SCHOLASTIC GRADES'!$F$34</f>
        <v>A</v>
      </c>
      <c r="AJ300" s="577"/>
      <c r="AK300" s="578"/>
      <c r="AL300" s="629" t="s">
        <v>23</v>
      </c>
      <c r="AM300" s="630"/>
      <c r="AN300" s="630"/>
      <c r="AO300" s="631"/>
      <c r="AP300" s="576" t="e">
        <f>#REF!</f>
        <v>#REF!</v>
      </c>
      <c r="AQ300" s="577"/>
      <c r="AR300" s="578"/>
      <c r="AS300" s="590"/>
      <c r="AT300" s="677"/>
      <c r="AU300" s="67" t="s">
        <v>23</v>
      </c>
      <c r="AV300" s="68"/>
      <c r="AW300" s="69"/>
      <c r="AX300" s="576" t="str">
        <f>'CO-SCHOLASTIC GRADES'!$F$44</f>
        <v>A</v>
      </c>
      <c r="AY300" s="577"/>
      <c r="AZ300" s="578"/>
      <c r="BA300" s="629" t="s">
        <v>23</v>
      </c>
      <c r="BB300" s="630"/>
      <c r="BC300" s="630"/>
      <c r="BD300" s="631"/>
      <c r="BE300" s="576" t="e">
        <f>#REF!</f>
        <v>#REF!</v>
      </c>
      <c r="BF300" s="577"/>
      <c r="BG300" s="578"/>
      <c r="BH300" s="590"/>
      <c r="BI300" s="615"/>
      <c r="BJ300" s="68" t="s">
        <v>23</v>
      </c>
      <c r="BK300" s="68"/>
      <c r="BL300" s="69"/>
      <c r="BM300" s="576" t="e">
        <f>'CO-SCHOLASTIC GRADES'!#REF!</f>
        <v>#REF!</v>
      </c>
      <c r="BN300" s="577"/>
      <c r="BO300" s="578"/>
      <c r="BP300" s="629" t="s">
        <v>23</v>
      </c>
      <c r="BQ300" s="630"/>
      <c r="BR300" s="630"/>
      <c r="BS300" s="631"/>
      <c r="BT300" s="576" t="e">
        <f>#REF!</f>
        <v>#REF!</v>
      </c>
      <c r="BU300" s="577"/>
      <c r="BV300" s="578"/>
      <c r="BW300" s="590"/>
    </row>
    <row r="301" spans="1:75" x14ac:dyDescent="0.25">
      <c r="A301" s="677"/>
      <c r="B301" s="573" t="s">
        <v>24</v>
      </c>
      <c r="C301" s="574"/>
      <c r="D301" s="575"/>
      <c r="E301" s="576" t="str">
        <f>'CO-SCHOLASTIC GRADES'!$H$14</f>
        <v>A</v>
      </c>
      <c r="F301" s="577"/>
      <c r="G301" s="578"/>
      <c r="H301" s="573" t="s">
        <v>24</v>
      </c>
      <c r="I301" s="574"/>
      <c r="J301" s="574"/>
      <c r="K301" s="575"/>
      <c r="L301" s="576" t="e">
        <f>#REF!</f>
        <v>#REF!</v>
      </c>
      <c r="M301" s="577"/>
      <c r="N301" s="578"/>
      <c r="O301" s="590"/>
      <c r="P301" s="615"/>
      <c r="Q301" s="573" t="s">
        <v>24</v>
      </c>
      <c r="R301" s="574"/>
      <c r="S301" s="575"/>
      <c r="T301" s="576" t="str">
        <f>'CO-SCHOLASTIC GRADES'!$H$24</f>
        <v>A</v>
      </c>
      <c r="U301" s="577"/>
      <c r="V301" s="578"/>
      <c r="W301" s="573" t="s">
        <v>24</v>
      </c>
      <c r="X301" s="574"/>
      <c r="Y301" s="574"/>
      <c r="Z301" s="575"/>
      <c r="AA301" s="576" t="e">
        <f>#REF!</f>
        <v>#REF!</v>
      </c>
      <c r="AB301" s="577"/>
      <c r="AC301" s="578"/>
      <c r="AD301" s="590"/>
      <c r="AE301" s="615"/>
      <c r="AF301" s="573" t="s">
        <v>24</v>
      </c>
      <c r="AG301" s="574"/>
      <c r="AH301" s="575"/>
      <c r="AI301" s="576" t="str">
        <f>'CO-SCHOLASTIC GRADES'!$H$34</f>
        <v>A</v>
      </c>
      <c r="AJ301" s="577"/>
      <c r="AK301" s="578"/>
      <c r="AL301" s="573" t="s">
        <v>24</v>
      </c>
      <c r="AM301" s="574"/>
      <c r="AN301" s="574"/>
      <c r="AO301" s="575"/>
      <c r="AP301" s="576" t="e">
        <f>#REF!</f>
        <v>#REF!</v>
      </c>
      <c r="AQ301" s="577"/>
      <c r="AR301" s="578"/>
      <c r="AS301" s="590"/>
      <c r="AT301" s="677"/>
      <c r="AU301" s="573" t="s">
        <v>24</v>
      </c>
      <c r="AV301" s="574"/>
      <c r="AW301" s="575"/>
      <c r="AX301" s="576" t="str">
        <f>'CO-SCHOLASTIC GRADES'!$H$44</f>
        <v>B</v>
      </c>
      <c r="AY301" s="577"/>
      <c r="AZ301" s="578"/>
      <c r="BA301" s="573" t="s">
        <v>24</v>
      </c>
      <c r="BB301" s="574"/>
      <c r="BC301" s="574"/>
      <c r="BD301" s="575"/>
      <c r="BE301" s="576" t="e">
        <f>#REF!</f>
        <v>#REF!</v>
      </c>
      <c r="BF301" s="577"/>
      <c r="BG301" s="578"/>
      <c r="BH301" s="590"/>
      <c r="BI301" s="615"/>
      <c r="BJ301" s="573" t="s">
        <v>24</v>
      </c>
      <c r="BK301" s="574"/>
      <c r="BL301" s="575"/>
      <c r="BM301" s="576" t="e">
        <f>'CO-SCHOLASTIC GRADES'!#REF!</f>
        <v>#REF!</v>
      </c>
      <c r="BN301" s="577"/>
      <c r="BO301" s="578"/>
      <c r="BP301" s="573" t="s">
        <v>24</v>
      </c>
      <c r="BQ301" s="574"/>
      <c r="BR301" s="574"/>
      <c r="BS301" s="575"/>
      <c r="BT301" s="576" t="e">
        <f>#REF!</f>
        <v>#REF!</v>
      </c>
      <c r="BU301" s="577"/>
      <c r="BV301" s="578"/>
      <c r="BW301" s="590"/>
    </row>
    <row r="302" spans="1:75" x14ac:dyDescent="0.25">
      <c r="A302" s="677"/>
      <c r="B302" s="573" t="s">
        <v>738</v>
      </c>
      <c r="C302" s="574"/>
      <c r="D302" s="575"/>
      <c r="E302" s="576" t="str">
        <f>'CO-SCHOLASTIC GRADES'!$J$14</f>
        <v>A</v>
      </c>
      <c r="F302" s="577"/>
      <c r="G302" s="578"/>
      <c r="H302" s="573" t="s">
        <v>738</v>
      </c>
      <c r="I302" s="574"/>
      <c r="J302" s="574"/>
      <c r="K302" s="575"/>
      <c r="L302" s="576" t="e">
        <f>#REF!</f>
        <v>#REF!</v>
      </c>
      <c r="M302" s="577"/>
      <c r="N302" s="578"/>
      <c r="O302" s="590"/>
      <c r="P302" s="615"/>
      <c r="Q302" s="573" t="s">
        <v>738</v>
      </c>
      <c r="R302" s="574"/>
      <c r="S302" s="575"/>
      <c r="T302" s="576" t="str">
        <f>'CO-SCHOLASTIC GRADES'!$J$24</f>
        <v>A</v>
      </c>
      <c r="U302" s="577"/>
      <c r="V302" s="578"/>
      <c r="W302" s="573" t="s">
        <v>738</v>
      </c>
      <c r="X302" s="574"/>
      <c r="Y302" s="574"/>
      <c r="Z302" s="575"/>
      <c r="AA302" s="576" t="e">
        <f>#REF!</f>
        <v>#REF!</v>
      </c>
      <c r="AB302" s="577"/>
      <c r="AC302" s="578"/>
      <c r="AD302" s="590"/>
      <c r="AE302" s="615"/>
      <c r="AF302" s="573" t="s">
        <v>738</v>
      </c>
      <c r="AG302" s="574"/>
      <c r="AH302" s="575"/>
      <c r="AI302" s="576" t="str">
        <f>'CO-SCHOLASTIC GRADES'!$J$34</f>
        <v>A</v>
      </c>
      <c r="AJ302" s="577"/>
      <c r="AK302" s="578"/>
      <c r="AL302" s="573" t="s">
        <v>738</v>
      </c>
      <c r="AM302" s="574"/>
      <c r="AN302" s="574"/>
      <c r="AO302" s="575"/>
      <c r="AP302" s="576" t="e">
        <f>#REF!</f>
        <v>#REF!</v>
      </c>
      <c r="AQ302" s="577"/>
      <c r="AR302" s="578"/>
      <c r="AS302" s="590"/>
      <c r="AT302" s="677"/>
      <c r="AU302" s="573" t="s">
        <v>738</v>
      </c>
      <c r="AV302" s="574"/>
      <c r="AW302" s="575"/>
      <c r="AX302" s="576" t="str">
        <f>'CO-SCHOLASTIC GRADES'!$J$44</f>
        <v>C</v>
      </c>
      <c r="AY302" s="577"/>
      <c r="AZ302" s="578"/>
      <c r="BA302" s="573" t="s">
        <v>738</v>
      </c>
      <c r="BB302" s="574"/>
      <c r="BC302" s="574"/>
      <c r="BD302" s="575"/>
      <c r="BE302" s="576" t="e">
        <f>#REF!</f>
        <v>#REF!</v>
      </c>
      <c r="BF302" s="577"/>
      <c r="BG302" s="578"/>
      <c r="BH302" s="590"/>
      <c r="BI302" s="615"/>
      <c r="BJ302" s="573" t="s">
        <v>738</v>
      </c>
      <c r="BK302" s="574"/>
      <c r="BL302" s="575"/>
      <c r="BM302" s="576" t="e">
        <f>'CO-SCHOLASTIC GRADES'!#REF!</f>
        <v>#REF!</v>
      </c>
      <c r="BN302" s="577"/>
      <c r="BO302" s="578"/>
      <c r="BP302" s="573" t="s">
        <v>738</v>
      </c>
      <c r="BQ302" s="574"/>
      <c r="BR302" s="574"/>
      <c r="BS302" s="575"/>
      <c r="BT302" s="576" t="e">
        <f>#REF!</f>
        <v>#REF!</v>
      </c>
      <c r="BU302" s="577"/>
      <c r="BV302" s="578"/>
      <c r="BW302" s="590"/>
    </row>
    <row r="303" spans="1:75" x14ac:dyDescent="0.25">
      <c r="A303" s="677"/>
      <c r="B303" s="613"/>
      <c r="C303" s="613"/>
      <c r="D303" s="613"/>
      <c r="E303" s="613"/>
      <c r="F303" s="613"/>
      <c r="G303" s="613"/>
      <c r="H303" s="613"/>
      <c r="I303" s="613"/>
      <c r="J303" s="613"/>
      <c r="K303" s="613"/>
      <c r="L303" s="613"/>
      <c r="M303" s="613"/>
      <c r="N303" s="614"/>
      <c r="O303" s="590"/>
      <c r="P303" s="615"/>
      <c r="Q303" s="612"/>
      <c r="R303" s="613"/>
      <c r="S303" s="613"/>
      <c r="T303" s="613"/>
      <c r="U303" s="613"/>
      <c r="V303" s="613"/>
      <c r="W303" s="613"/>
      <c r="X303" s="613"/>
      <c r="Y303" s="613"/>
      <c r="Z303" s="613"/>
      <c r="AA303" s="613"/>
      <c r="AB303" s="613"/>
      <c r="AC303" s="614"/>
      <c r="AD303" s="590"/>
      <c r="AE303" s="615"/>
      <c r="AF303" s="612"/>
      <c r="AG303" s="613"/>
      <c r="AH303" s="613"/>
      <c r="AI303" s="613"/>
      <c r="AJ303" s="613"/>
      <c r="AK303" s="613"/>
      <c r="AL303" s="613"/>
      <c r="AM303" s="613"/>
      <c r="AN303" s="613"/>
      <c r="AO303" s="613"/>
      <c r="AP303" s="613"/>
      <c r="AQ303" s="613"/>
      <c r="AR303" s="614"/>
      <c r="AS303" s="590"/>
      <c r="AT303" s="677"/>
      <c r="AU303" s="613"/>
      <c r="AV303" s="613"/>
      <c r="AW303" s="613"/>
      <c r="AX303" s="613"/>
      <c r="AY303" s="613"/>
      <c r="AZ303" s="613"/>
      <c r="BA303" s="613"/>
      <c r="BB303" s="613"/>
      <c r="BC303" s="613"/>
      <c r="BD303" s="613"/>
      <c r="BE303" s="613"/>
      <c r="BF303" s="613"/>
      <c r="BG303" s="614"/>
      <c r="BH303" s="590"/>
      <c r="BI303" s="615"/>
      <c r="BJ303" s="612"/>
      <c r="BK303" s="613"/>
      <c r="BL303" s="613"/>
      <c r="BM303" s="613"/>
      <c r="BN303" s="613"/>
      <c r="BO303" s="613"/>
      <c r="BP303" s="613"/>
      <c r="BQ303" s="613"/>
      <c r="BR303" s="613"/>
      <c r="BS303" s="613"/>
      <c r="BT303" s="613"/>
      <c r="BU303" s="613"/>
      <c r="BV303" s="614"/>
      <c r="BW303" s="590"/>
    </row>
    <row r="304" spans="1:75" x14ac:dyDescent="0.25">
      <c r="A304" s="677"/>
      <c r="B304" s="608" t="s">
        <v>739</v>
      </c>
      <c r="C304" s="608"/>
      <c r="D304" s="609" t="e">
        <f>'Certificte issue Register'!$J$13</f>
        <v>#REF!</v>
      </c>
      <c r="E304" s="609"/>
      <c r="F304" s="609"/>
      <c r="G304" s="609"/>
      <c r="H304" s="609"/>
      <c r="I304" s="609"/>
      <c r="J304" s="609"/>
      <c r="K304" s="609"/>
      <c r="L304" s="609"/>
      <c r="M304" s="609"/>
      <c r="N304" s="610"/>
      <c r="O304" s="590"/>
      <c r="P304" s="615"/>
      <c r="Q304" s="607" t="s">
        <v>739</v>
      </c>
      <c r="R304" s="608"/>
      <c r="S304" s="609" t="e">
        <f>'Certificte issue Register'!$J$23</f>
        <v>#REF!</v>
      </c>
      <c r="T304" s="609"/>
      <c r="U304" s="609"/>
      <c r="V304" s="609"/>
      <c r="W304" s="609"/>
      <c r="X304" s="609"/>
      <c r="Y304" s="609"/>
      <c r="Z304" s="609"/>
      <c r="AA304" s="609"/>
      <c r="AB304" s="609"/>
      <c r="AC304" s="610"/>
      <c r="AD304" s="590"/>
      <c r="AE304" s="615"/>
      <c r="AF304" s="607" t="s">
        <v>739</v>
      </c>
      <c r="AG304" s="608"/>
      <c r="AH304" s="609" t="e">
        <f>'Certificte issue Register'!$J$33</f>
        <v>#REF!</v>
      </c>
      <c r="AI304" s="609"/>
      <c r="AJ304" s="609"/>
      <c r="AK304" s="609"/>
      <c r="AL304" s="609"/>
      <c r="AM304" s="609"/>
      <c r="AN304" s="609"/>
      <c r="AO304" s="609"/>
      <c r="AP304" s="609"/>
      <c r="AQ304" s="609"/>
      <c r="AR304" s="610"/>
      <c r="AS304" s="590"/>
      <c r="AT304" s="677"/>
      <c r="AU304" s="608" t="s">
        <v>739</v>
      </c>
      <c r="AV304" s="608"/>
      <c r="AW304" s="609" t="e">
        <f>'Certificte issue Register'!$J$43</f>
        <v>#REF!</v>
      </c>
      <c r="AX304" s="609"/>
      <c r="AY304" s="609"/>
      <c r="AZ304" s="609"/>
      <c r="BA304" s="609"/>
      <c r="BB304" s="609"/>
      <c r="BC304" s="609"/>
      <c r="BD304" s="609"/>
      <c r="BE304" s="609"/>
      <c r="BF304" s="609"/>
      <c r="BG304" s="610"/>
      <c r="BH304" s="590"/>
      <c r="BI304" s="615"/>
      <c r="BJ304" s="607" t="s">
        <v>739</v>
      </c>
      <c r="BK304" s="608"/>
      <c r="BL304" s="609" t="e">
        <f>'Certificte issue Register'!#REF!</f>
        <v>#REF!</v>
      </c>
      <c r="BM304" s="609"/>
      <c r="BN304" s="609"/>
      <c r="BO304" s="609"/>
      <c r="BP304" s="609"/>
      <c r="BQ304" s="609"/>
      <c r="BR304" s="609"/>
      <c r="BS304" s="609"/>
      <c r="BT304" s="609"/>
      <c r="BU304" s="609"/>
      <c r="BV304" s="610"/>
      <c r="BW304" s="590"/>
    </row>
    <row r="305" spans="1:75" x14ac:dyDescent="0.25">
      <c r="A305" s="677"/>
      <c r="B305" s="70" t="s">
        <v>767</v>
      </c>
      <c r="C305" s="570"/>
      <c r="D305" s="570"/>
      <c r="E305" s="570"/>
      <c r="F305" s="570"/>
      <c r="G305" s="570"/>
      <c r="H305" s="570"/>
      <c r="I305" s="570"/>
      <c r="J305" s="570"/>
      <c r="K305" s="570"/>
      <c r="L305" s="570"/>
      <c r="M305" s="570"/>
      <c r="N305" s="571"/>
      <c r="O305" s="590"/>
      <c r="P305" s="615"/>
      <c r="Q305" s="111" t="s">
        <v>767</v>
      </c>
      <c r="R305" s="570"/>
      <c r="S305" s="570"/>
      <c r="T305" s="570"/>
      <c r="U305" s="570"/>
      <c r="V305" s="570"/>
      <c r="W305" s="570"/>
      <c r="X305" s="570"/>
      <c r="Y305" s="570"/>
      <c r="Z305" s="570"/>
      <c r="AA305" s="570"/>
      <c r="AB305" s="570"/>
      <c r="AC305" s="571"/>
      <c r="AD305" s="590"/>
      <c r="AE305" s="615"/>
      <c r="AF305" s="111" t="s">
        <v>767</v>
      </c>
      <c r="AG305" s="570"/>
      <c r="AH305" s="570"/>
      <c r="AI305" s="570"/>
      <c r="AJ305" s="570"/>
      <c r="AK305" s="570"/>
      <c r="AL305" s="570"/>
      <c r="AM305" s="570"/>
      <c r="AN305" s="570"/>
      <c r="AO305" s="570"/>
      <c r="AP305" s="570"/>
      <c r="AQ305" s="570"/>
      <c r="AR305" s="571"/>
      <c r="AS305" s="590"/>
      <c r="AT305" s="677"/>
      <c r="AU305" s="70" t="s">
        <v>767</v>
      </c>
      <c r="AV305" s="570"/>
      <c r="AW305" s="570"/>
      <c r="AX305" s="570"/>
      <c r="AY305" s="570"/>
      <c r="AZ305" s="570"/>
      <c r="BA305" s="570"/>
      <c r="BB305" s="570"/>
      <c r="BC305" s="570"/>
      <c r="BD305" s="570"/>
      <c r="BE305" s="570"/>
      <c r="BF305" s="570"/>
      <c r="BG305" s="571"/>
      <c r="BH305" s="590"/>
      <c r="BI305" s="615"/>
      <c r="BJ305" s="70" t="s">
        <v>767</v>
      </c>
      <c r="BK305" s="570"/>
      <c r="BL305" s="570"/>
      <c r="BM305" s="570"/>
      <c r="BN305" s="570"/>
      <c r="BO305" s="570"/>
      <c r="BP305" s="570"/>
      <c r="BQ305" s="570"/>
      <c r="BR305" s="570"/>
      <c r="BS305" s="570"/>
      <c r="BT305" s="570"/>
      <c r="BU305" s="570"/>
      <c r="BV305" s="571"/>
      <c r="BW305" s="590"/>
    </row>
    <row r="306" spans="1:75" x14ac:dyDescent="0.25">
      <c r="A306" s="677"/>
      <c r="B306" s="570"/>
      <c r="C306" s="570"/>
      <c r="D306" s="570"/>
      <c r="E306" s="570"/>
      <c r="F306" s="570"/>
      <c r="G306" s="570"/>
      <c r="H306" s="570"/>
      <c r="I306" s="570"/>
      <c r="J306" s="570"/>
      <c r="K306" s="570"/>
      <c r="L306" s="570"/>
      <c r="M306" s="570"/>
      <c r="N306" s="571"/>
      <c r="O306" s="590"/>
      <c r="P306" s="615"/>
      <c r="Q306" s="611"/>
      <c r="R306" s="570"/>
      <c r="S306" s="570"/>
      <c r="T306" s="570"/>
      <c r="U306" s="570"/>
      <c r="V306" s="570"/>
      <c r="W306" s="570"/>
      <c r="X306" s="570"/>
      <c r="Y306" s="570"/>
      <c r="Z306" s="570"/>
      <c r="AA306" s="570"/>
      <c r="AB306" s="570"/>
      <c r="AC306" s="571"/>
      <c r="AD306" s="590"/>
      <c r="AE306" s="615"/>
      <c r="AF306" s="611"/>
      <c r="AG306" s="570"/>
      <c r="AH306" s="570"/>
      <c r="AI306" s="570"/>
      <c r="AJ306" s="570"/>
      <c r="AK306" s="570"/>
      <c r="AL306" s="570"/>
      <c r="AM306" s="570"/>
      <c r="AN306" s="570"/>
      <c r="AO306" s="570"/>
      <c r="AP306" s="570"/>
      <c r="AQ306" s="570"/>
      <c r="AR306" s="571"/>
      <c r="AS306" s="590"/>
      <c r="AT306" s="677"/>
      <c r="AU306" s="570"/>
      <c r="AV306" s="570"/>
      <c r="AW306" s="570"/>
      <c r="AX306" s="570"/>
      <c r="AY306" s="570"/>
      <c r="AZ306" s="570"/>
      <c r="BA306" s="570"/>
      <c r="BB306" s="570"/>
      <c r="BC306" s="570"/>
      <c r="BD306" s="570"/>
      <c r="BE306" s="570"/>
      <c r="BF306" s="570"/>
      <c r="BG306" s="571"/>
      <c r="BH306" s="590"/>
      <c r="BI306" s="615"/>
      <c r="BJ306" s="611"/>
      <c r="BK306" s="570"/>
      <c r="BL306" s="570"/>
      <c r="BM306" s="570"/>
      <c r="BN306" s="570"/>
      <c r="BO306" s="570"/>
      <c r="BP306" s="570"/>
      <c r="BQ306" s="570"/>
      <c r="BR306" s="570"/>
      <c r="BS306" s="570"/>
      <c r="BT306" s="570"/>
      <c r="BU306" s="570"/>
      <c r="BV306" s="571"/>
      <c r="BW306" s="590"/>
    </row>
    <row r="307" spans="1:75" x14ac:dyDescent="0.25">
      <c r="A307" s="677"/>
      <c r="B307" s="570"/>
      <c r="C307" s="570"/>
      <c r="D307" s="570"/>
      <c r="E307" s="570"/>
      <c r="F307" s="570"/>
      <c r="G307" s="570"/>
      <c r="H307" s="570"/>
      <c r="I307" s="570"/>
      <c r="J307" s="570"/>
      <c r="K307" s="570"/>
      <c r="L307" s="570"/>
      <c r="M307" s="570"/>
      <c r="N307" s="571"/>
      <c r="O307" s="590"/>
      <c r="P307" s="615"/>
      <c r="Q307" s="611"/>
      <c r="R307" s="570"/>
      <c r="S307" s="570"/>
      <c r="T307" s="570"/>
      <c r="U307" s="570"/>
      <c r="V307" s="570"/>
      <c r="W307" s="570"/>
      <c r="X307" s="570"/>
      <c r="Y307" s="570"/>
      <c r="Z307" s="570"/>
      <c r="AA307" s="570"/>
      <c r="AB307" s="570"/>
      <c r="AC307" s="571"/>
      <c r="AD307" s="590"/>
      <c r="AE307" s="615"/>
      <c r="AF307" s="611"/>
      <c r="AG307" s="570"/>
      <c r="AH307" s="570"/>
      <c r="AI307" s="570"/>
      <c r="AJ307" s="570"/>
      <c r="AK307" s="570"/>
      <c r="AL307" s="570"/>
      <c r="AM307" s="570"/>
      <c r="AN307" s="570"/>
      <c r="AO307" s="570"/>
      <c r="AP307" s="570"/>
      <c r="AQ307" s="570"/>
      <c r="AR307" s="571"/>
      <c r="AS307" s="590"/>
      <c r="AT307" s="677"/>
      <c r="AU307" s="570"/>
      <c r="AV307" s="570"/>
      <c r="AW307" s="570"/>
      <c r="AX307" s="570"/>
      <c r="AY307" s="570"/>
      <c r="AZ307" s="570"/>
      <c r="BA307" s="570"/>
      <c r="BB307" s="570"/>
      <c r="BC307" s="570"/>
      <c r="BD307" s="570"/>
      <c r="BE307" s="570"/>
      <c r="BF307" s="570"/>
      <c r="BG307" s="571"/>
      <c r="BH307" s="590"/>
      <c r="BI307" s="615"/>
      <c r="BJ307" s="611"/>
      <c r="BK307" s="570"/>
      <c r="BL307" s="570"/>
      <c r="BM307" s="570"/>
      <c r="BN307" s="570"/>
      <c r="BO307" s="570"/>
      <c r="BP307" s="570"/>
      <c r="BQ307" s="570"/>
      <c r="BR307" s="570"/>
      <c r="BS307" s="570"/>
      <c r="BT307" s="570"/>
      <c r="BU307" s="570"/>
      <c r="BV307" s="571"/>
      <c r="BW307" s="590"/>
    </row>
    <row r="308" spans="1:75" x14ac:dyDescent="0.25">
      <c r="A308" s="677"/>
      <c r="B308" s="104" t="s">
        <v>740</v>
      </c>
      <c r="C308" s="70"/>
      <c r="D308" s="70"/>
      <c r="E308" s="570">
        <f>HOME!$G$10</f>
        <v>0</v>
      </c>
      <c r="F308" s="570"/>
      <c r="G308" s="570"/>
      <c r="H308" s="570"/>
      <c r="I308" s="570"/>
      <c r="J308" s="70"/>
      <c r="K308" s="70"/>
      <c r="L308" s="570">
        <f>HOME!$C$33</f>
        <v>0</v>
      </c>
      <c r="M308" s="570"/>
      <c r="N308" s="571"/>
      <c r="O308" s="590"/>
      <c r="P308" s="615"/>
      <c r="Q308" s="112" t="s">
        <v>740</v>
      </c>
      <c r="R308" s="70"/>
      <c r="S308" s="70"/>
      <c r="T308" s="570">
        <f>HOME!$G$10</f>
        <v>0</v>
      </c>
      <c r="U308" s="570"/>
      <c r="V308" s="570"/>
      <c r="W308" s="570"/>
      <c r="X308" s="570"/>
      <c r="Y308" s="70"/>
      <c r="Z308" s="70"/>
      <c r="AA308" s="570">
        <f>HOME!$C$33</f>
        <v>0</v>
      </c>
      <c r="AB308" s="570"/>
      <c r="AC308" s="571"/>
      <c r="AD308" s="590"/>
      <c r="AE308" s="615"/>
      <c r="AF308" s="112" t="s">
        <v>740</v>
      </c>
      <c r="AG308" s="70"/>
      <c r="AH308" s="70"/>
      <c r="AI308" s="570" t="str">
        <f>IF(HOME!$G$10&gt;0,HOME!$G$10,"")</f>
        <v/>
      </c>
      <c r="AJ308" s="570"/>
      <c r="AK308" s="570"/>
      <c r="AL308" s="570"/>
      <c r="AM308" s="570"/>
      <c r="AN308" s="70"/>
      <c r="AO308" s="70"/>
      <c r="AP308" s="570" t="str">
        <f>IF(HOME!$C$33&gt;0,HOME!$C$33,"")</f>
        <v/>
      </c>
      <c r="AQ308" s="570"/>
      <c r="AR308" s="571"/>
      <c r="AS308" s="590"/>
      <c r="AT308" s="677"/>
      <c r="AU308" s="104" t="s">
        <v>740</v>
      </c>
      <c r="AV308" s="70"/>
      <c r="AW308" s="70"/>
      <c r="AX308" s="570" t="str">
        <f>IF(HOME!$G$10&gt;0,HOME!$G$10,"")</f>
        <v/>
      </c>
      <c r="AY308" s="570"/>
      <c r="AZ308" s="570"/>
      <c r="BA308" s="570"/>
      <c r="BB308" s="570"/>
      <c r="BC308" s="70"/>
      <c r="BD308" s="70"/>
      <c r="BE308" s="570" t="str">
        <f>IF(HOME!$C$33&gt;0,HOME!$C$33,"")</f>
        <v/>
      </c>
      <c r="BF308" s="570"/>
      <c r="BG308" s="571"/>
      <c r="BH308" s="590"/>
      <c r="BI308" s="615"/>
      <c r="BJ308" s="104" t="s">
        <v>740</v>
      </c>
      <c r="BK308" s="70"/>
      <c r="BL308" s="70"/>
      <c r="BM308" s="570" t="str">
        <f>IF(HOME!$G$10&gt;0,HOME!$G$10,"")</f>
        <v/>
      </c>
      <c r="BN308" s="570"/>
      <c r="BO308" s="570"/>
      <c r="BP308" s="570"/>
      <c r="BQ308" s="570"/>
      <c r="BR308" s="70"/>
      <c r="BS308" s="70"/>
      <c r="BT308" s="570" t="str">
        <f>IF(HOME!$C$33&gt;0,HOME!$C$33,"")</f>
        <v/>
      </c>
      <c r="BU308" s="570"/>
      <c r="BV308" s="571"/>
      <c r="BW308" s="590"/>
    </row>
    <row r="309" spans="1:75" x14ac:dyDescent="0.25">
      <c r="A309" s="677"/>
      <c r="B309" s="110">
        <f ca="1">NOW()</f>
        <v>44328.595233333333</v>
      </c>
      <c r="C309" s="109"/>
      <c r="D309" s="109"/>
      <c r="E309" s="605" t="str">
        <f>HOME!$B$10</f>
        <v>CLASS TEACHER</v>
      </c>
      <c r="F309" s="605"/>
      <c r="G309" s="605"/>
      <c r="H309" s="605"/>
      <c r="I309" s="605"/>
      <c r="J309" s="109"/>
      <c r="K309" s="109"/>
      <c r="L309" s="605" t="str">
        <f>HOME!$B$33</f>
        <v>PRINCIPAL</v>
      </c>
      <c r="M309" s="605"/>
      <c r="N309" s="606"/>
      <c r="O309" s="590"/>
      <c r="P309" s="615"/>
      <c r="Q309" s="115">
        <f ca="1">NOW()</f>
        <v>44328.595233333333</v>
      </c>
      <c r="R309" s="109"/>
      <c r="S309" s="109"/>
      <c r="T309" s="605" t="str">
        <f>HOME!$B$10</f>
        <v>CLASS TEACHER</v>
      </c>
      <c r="U309" s="605"/>
      <c r="V309" s="605"/>
      <c r="W309" s="605"/>
      <c r="X309" s="605"/>
      <c r="Y309" s="109"/>
      <c r="Z309" s="109"/>
      <c r="AA309" s="605" t="str">
        <f>HOME!$B$33</f>
        <v>PRINCIPAL</v>
      </c>
      <c r="AB309" s="605"/>
      <c r="AC309" s="606"/>
      <c r="AD309" s="590"/>
      <c r="AE309" s="615"/>
      <c r="AF309" s="115">
        <f ca="1">NOW()</f>
        <v>44328.595233333333</v>
      </c>
      <c r="AG309" s="109"/>
      <c r="AH309" s="109"/>
      <c r="AI309" s="605" t="str">
        <f>HOME!$B$10</f>
        <v>CLASS TEACHER</v>
      </c>
      <c r="AJ309" s="605"/>
      <c r="AK309" s="605"/>
      <c r="AL309" s="605"/>
      <c r="AM309" s="605"/>
      <c r="AN309" s="109"/>
      <c r="AO309" s="109"/>
      <c r="AP309" s="605" t="str">
        <f>HOME!$B$33</f>
        <v>PRINCIPAL</v>
      </c>
      <c r="AQ309" s="605"/>
      <c r="AR309" s="606"/>
      <c r="AS309" s="590"/>
      <c r="AT309" s="677"/>
      <c r="AU309" s="110">
        <f ca="1">NOW()</f>
        <v>44328.595233333333</v>
      </c>
      <c r="AV309" s="109"/>
      <c r="AW309" s="109"/>
      <c r="AX309" s="605" t="str">
        <f>HOME!$B$10</f>
        <v>CLASS TEACHER</v>
      </c>
      <c r="AY309" s="605"/>
      <c r="AZ309" s="605"/>
      <c r="BA309" s="605"/>
      <c r="BB309" s="605"/>
      <c r="BC309" s="109"/>
      <c r="BD309" s="109"/>
      <c r="BE309" s="605" t="str">
        <f>HOME!$B$33</f>
        <v>PRINCIPAL</v>
      </c>
      <c r="BF309" s="605"/>
      <c r="BG309" s="606"/>
      <c r="BH309" s="590"/>
      <c r="BI309" s="615"/>
      <c r="BJ309" s="110">
        <f ca="1">NOW()</f>
        <v>44328.595233333333</v>
      </c>
      <c r="BK309" s="109"/>
      <c r="BL309" s="109"/>
      <c r="BM309" s="605" t="str">
        <f>HOME!$B$10</f>
        <v>CLASS TEACHER</v>
      </c>
      <c r="BN309" s="605"/>
      <c r="BO309" s="605"/>
      <c r="BP309" s="605"/>
      <c r="BQ309" s="605"/>
      <c r="BR309" s="109"/>
      <c r="BS309" s="109"/>
      <c r="BT309" s="605" t="str">
        <f>HOME!$B$33</f>
        <v>PRINCIPAL</v>
      </c>
      <c r="BU309" s="605"/>
      <c r="BV309" s="606"/>
      <c r="BW309" s="590"/>
    </row>
    <row r="310" spans="1:75" ht="12" customHeight="1" x14ac:dyDescent="0.25">
      <c r="A310" s="589"/>
      <c r="B310" s="589"/>
      <c r="C310" s="589"/>
      <c r="D310" s="589"/>
      <c r="E310" s="589"/>
      <c r="F310" s="589"/>
      <c r="G310" s="589"/>
      <c r="H310" s="589"/>
      <c r="I310" s="589"/>
      <c r="J310" s="589"/>
      <c r="K310" s="589"/>
      <c r="L310" s="589"/>
      <c r="M310" s="589"/>
      <c r="N310" s="589"/>
      <c r="O310" s="589"/>
      <c r="P310" s="589"/>
      <c r="Q310" s="589"/>
      <c r="R310" s="589"/>
      <c r="S310" s="589"/>
      <c r="T310" s="589"/>
      <c r="U310" s="589"/>
      <c r="V310" s="589"/>
      <c r="W310" s="589"/>
      <c r="X310" s="589"/>
      <c r="Y310" s="589"/>
      <c r="Z310" s="589"/>
      <c r="AA310" s="589"/>
      <c r="AB310" s="589"/>
      <c r="AC310" s="589"/>
      <c r="AD310" s="589"/>
      <c r="AE310" s="73"/>
      <c r="AF310" s="74"/>
      <c r="AG310" s="74"/>
      <c r="AH310" s="74"/>
      <c r="AI310" s="74"/>
      <c r="AJ310" s="74"/>
      <c r="AK310" s="74"/>
      <c r="AL310" s="74"/>
      <c r="AM310" s="74"/>
      <c r="AN310" s="74"/>
      <c r="AO310" s="74"/>
      <c r="AP310" s="74"/>
      <c r="AQ310" s="74"/>
      <c r="AR310" s="74"/>
      <c r="AS310" s="73"/>
      <c r="AT310" s="73"/>
      <c r="AU310" s="74"/>
      <c r="AV310" s="74"/>
      <c r="AW310" s="74"/>
      <c r="AX310" s="74"/>
      <c r="AY310" s="74"/>
      <c r="AZ310" s="74"/>
      <c r="BA310" s="74"/>
      <c r="BB310" s="74"/>
      <c r="BC310" s="74"/>
      <c r="BD310" s="74"/>
      <c r="BE310" s="74"/>
      <c r="BF310" s="74"/>
      <c r="BG310" s="74"/>
      <c r="BH310" s="73"/>
      <c r="BI310" s="73"/>
      <c r="BJ310" s="74"/>
      <c r="BK310" s="74"/>
      <c r="BL310" s="74"/>
      <c r="BM310" s="74"/>
      <c r="BN310" s="74"/>
      <c r="BO310" s="74"/>
      <c r="BP310" s="74"/>
      <c r="BQ310" s="74"/>
      <c r="BR310" s="74"/>
      <c r="BS310" s="74"/>
      <c r="BT310" s="74"/>
      <c r="BU310" s="74"/>
      <c r="BV310" s="74"/>
      <c r="BW310" s="73"/>
    </row>
    <row r="330" ht="15.75" customHeight="1" x14ac:dyDescent="0.25"/>
    <row r="362" ht="15.75" customHeight="1" x14ac:dyDescent="0.25"/>
  </sheetData>
  <mergeCells count="3052">
    <mergeCell ref="AA300:AC300"/>
    <mergeCell ref="Q301:S301"/>
    <mergeCell ref="T301:V301"/>
    <mergeCell ref="W301:Z301"/>
    <mergeCell ref="AA301:AC301"/>
    <mergeCell ref="Q302:S302"/>
    <mergeCell ref="T302:V302"/>
    <mergeCell ref="W302:Z302"/>
    <mergeCell ref="AA302:AC302"/>
    <mergeCell ref="Q303:AC303"/>
    <mergeCell ref="Q304:R304"/>
    <mergeCell ref="S304:AC304"/>
    <mergeCell ref="Q306:AC307"/>
    <mergeCell ref="T308:X308"/>
    <mergeCell ref="AA308:AC308"/>
    <mergeCell ref="T309:X309"/>
    <mergeCell ref="AA309:AC309"/>
    <mergeCell ref="R305:AC305"/>
    <mergeCell ref="A310:O310"/>
    <mergeCell ref="P280:P309"/>
    <mergeCell ref="Q280:R280"/>
    <mergeCell ref="S280:U280"/>
    <mergeCell ref="X280:Z280"/>
    <mergeCell ref="AA280:AC280"/>
    <mergeCell ref="AD280:AD309"/>
    <mergeCell ref="Q281:X281"/>
    <mergeCell ref="Y281:AC281"/>
    <mergeCell ref="Q282:V282"/>
    <mergeCell ref="W282:AC282"/>
    <mergeCell ref="Q283:AC283"/>
    <mergeCell ref="R284:S284"/>
    <mergeCell ref="T284:U284"/>
    <mergeCell ref="W284:X284"/>
    <mergeCell ref="Y284:Z284"/>
    <mergeCell ref="AA284:AB284"/>
    <mergeCell ref="AC284:AC286"/>
    <mergeCell ref="R285:S285"/>
    <mergeCell ref="T285:U285"/>
    <mergeCell ref="W285:X285"/>
    <mergeCell ref="Y285:Z285"/>
    <mergeCell ref="AA285:AB285"/>
    <mergeCell ref="R286:S286"/>
    <mergeCell ref="T286:U286"/>
    <mergeCell ref="W286:X286"/>
    <mergeCell ref="Y286:Z286"/>
    <mergeCell ref="AA286:AB286"/>
    <mergeCell ref="Q287:AC287"/>
    <mergeCell ref="R288:W288"/>
    <mergeCell ref="X288:AC288"/>
    <mergeCell ref="Q296:AC296"/>
    <mergeCell ref="C18:G18"/>
    <mergeCell ref="H18:N18"/>
    <mergeCell ref="B27:N28"/>
    <mergeCell ref="E29:I29"/>
    <mergeCell ref="L29:N29"/>
    <mergeCell ref="B23:D23"/>
    <mergeCell ref="E23:G23"/>
    <mergeCell ref="H23:K23"/>
    <mergeCell ref="L23:N23"/>
    <mergeCell ref="B24:N24"/>
    <mergeCell ref="E21:G21"/>
    <mergeCell ref="H21:K21"/>
    <mergeCell ref="L21:N21"/>
    <mergeCell ref="B22:D22"/>
    <mergeCell ref="E22:G22"/>
    <mergeCell ref="H22:K22"/>
    <mergeCell ref="L22:N22"/>
    <mergeCell ref="B19:D19"/>
    <mergeCell ref="E19:G19"/>
    <mergeCell ref="H19:K19"/>
    <mergeCell ref="L19:N19"/>
    <mergeCell ref="B20:D20"/>
    <mergeCell ref="E20:G20"/>
    <mergeCell ref="H20:K20"/>
    <mergeCell ref="L20:N20"/>
    <mergeCell ref="B2:I2"/>
    <mergeCell ref="J2:N2"/>
    <mergeCell ref="B3:G3"/>
    <mergeCell ref="H3:N3"/>
    <mergeCell ref="B4:N4"/>
    <mergeCell ref="C5:D5"/>
    <mergeCell ref="E5:F5"/>
    <mergeCell ref="H5:I5"/>
    <mergeCell ref="J5:K5"/>
    <mergeCell ref="L5:M5"/>
    <mergeCell ref="N5:N7"/>
    <mergeCell ref="C6:D6"/>
    <mergeCell ref="E6:F6"/>
    <mergeCell ref="H6:I6"/>
    <mergeCell ref="J6:K6"/>
    <mergeCell ref="A1:A30"/>
    <mergeCell ref="B1:C1"/>
    <mergeCell ref="D1:F1"/>
    <mergeCell ref="I1:K1"/>
    <mergeCell ref="L1:N1"/>
    <mergeCell ref="L6:M6"/>
    <mergeCell ref="C7:D7"/>
    <mergeCell ref="E7:F7"/>
    <mergeCell ref="H7:I7"/>
    <mergeCell ref="J7:K7"/>
    <mergeCell ref="L7:M7"/>
    <mergeCell ref="B8:N8"/>
    <mergeCell ref="C9:H9"/>
    <mergeCell ref="I9:N9"/>
    <mergeCell ref="B25:C25"/>
    <mergeCell ref="D25:N25"/>
    <mergeCell ref="B17:N17"/>
    <mergeCell ref="O32:O61"/>
    <mergeCell ref="B33:I33"/>
    <mergeCell ref="J33:N33"/>
    <mergeCell ref="B34:G34"/>
    <mergeCell ref="H34:N34"/>
    <mergeCell ref="B35:N35"/>
    <mergeCell ref="C36:D36"/>
    <mergeCell ref="E36:F36"/>
    <mergeCell ref="H36:I36"/>
    <mergeCell ref="J36:K36"/>
    <mergeCell ref="L36:M36"/>
    <mergeCell ref="N36:N38"/>
    <mergeCell ref="C37:D37"/>
    <mergeCell ref="E37:F37"/>
    <mergeCell ref="H37:I37"/>
    <mergeCell ref="J37:K37"/>
    <mergeCell ref="E30:I30"/>
    <mergeCell ref="L30:N30"/>
    <mergeCell ref="B32:C32"/>
    <mergeCell ref="D32:F32"/>
    <mergeCell ref="I32:K32"/>
    <mergeCell ref="L32:N32"/>
    <mergeCell ref="L37:M37"/>
    <mergeCell ref="C38:D38"/>
    <mergeCell ref="E38:F38"/>
    <mergeCell ref="H38:I38"/>
    <mergeCell ref="J38:K38"/>
    <mergeCell ref="L38:M38"/>
    <mergeCell ref="B39:N39"/>
    <mergeCell ref="C40:H40"/>
    <mergeCell ref="I40:N40"/>
    <mergeCell ref="O1:O30"/>
    <mergeCell ref="E53:G53"/>
    <mergeCell ref="H53:K53"/>
    <mergeCell ref="L53:N53"/>
    <mergeCell ref="B54:D54"/>
    <mergeCell ref="E54:G54"/>
    <mergeCell ref="H54:K54"/>
    <mergeCell ref="L54:N54"/>
    <mergeCell ref="B51:D51"/>
    <mergeCell ref="E51:G51"/>
    <mergeCell ref="H51:K51"/>
    <mergeCell ref="L51:N51"/>
    <mergeCell ref="E52:G52"/>
    <mergeCell ref="H52:K52"/>
    <mergeCell ref="L52:N52"/>
    <mergeCell ref="B48:N48"/>
    <mergeCell ref="C49:G49"/>
    <mergeCell ref="H49:N49"/>
    <mergeCell ref="B50:D50"/>
    <mergeCell ref="E50:G50"/>
    <mergeCell ref="H50:K50"/>
    <mergeCell ref="L50:N50"/>
    <mergeCell ref="E60:I60"/>
    <mergeCell ref="L60:N60"/>
    <mergeCell ref="E61:I61"/>
    <mergeCell ref="L61:N61"/>
    <mergeCell ref="A63:A92"/>
    <mergeCell ref="B63:C63"/>
    <mergeCell ref="D63:F63"/>
    <mergeCell ref="I63:K63"/>
    <mergeCell ref="L63:N63"/>
    <mergeCell ref="L68:M68"/>
    <mergeCell ref="C69:D69"/>
    <mergeCell ref="E69:F69"/>
    <mergeCell ref="H69:I69"/>
    <mergeCell ref="J69:K69"/>
    <mergeCell ref="L69:M69"/>
    <mergeCell ref="B70:N70"/>
    <mergeCell ref="B55:N55"/>
    <mergeCell ref="B56:C56"/>
    <mergeCell ref="D56:N56"/>
    <mergeCell ref="B58:N59"/>
    <mergeCell ref="A32:A61"/>
    <mergeCell ref="B81:D81"/>
    <mergeCell ref="E81:G81"/>
    <mergeCell ref="H81:K81"/>
    <mergeCell ref="L81:N81"/>
    <mergeCell ref="B82:D82"/>
    <mergeCell ref="E82:G82"/>
    <mergeCell ref="H82:K82"/>
    <mergeCell ref="L82:N82"/>
    <mergeCell ref="C71:H71"/>
    <mergeCell ref="I71:N71"/>
    <mergeCell ref="B53:D53"/>
    <mergeCell ref="B79:N79"/>
    <mergeCell ref="C80:G80"/>
    <mergeCell ref="H80:N80"/>
    <mergeCell ref="O63:O92"/>
    <mergeCell ref="B64:I64"/>
    <mergeCell ref="J64:N64"/>
    <mergeCell ref="B65:G65"/>
    <mergeCell ref="H65:N65"/>
    <mergeCell ref="B66:N66"/>
    <mergeCell ref="C67:D67"/>
    <mergeCell ref="E67:F67"/>
    <mergeCell ref="H67:I67"/>
    <mergeCell ref="J67:K67"/>
    <mergeCell ref="L67:M67"/>
    <mergeCell ref="N67:N69"/>
    <mergeCell ref="C68:D68"/>
    <mergeCell ref="E68:F68"/>
    <mergeCell ref="H68:I68"/>
    <mergeCell ref="J68:K68"/>
    <mergeCell ref="B87:C87"/>
    <mergeCell ref="D87:N87"/>
    <mergeCell ref="B89:N90"/>
    <mergeCell ref="E91:I91"/>
    <mergeCell ref="L91:N91"/>
    <mergeCell ref="B85:D85"/>
    <mergeCell ref="E85:G85"/>
    <mergeCell ref="H85:K85"/>
    <mergeCell ref="L85:N85"/>
    <mergeCell ref="B86:N86"/>
    <mergeCell ref="E83:G83"/>
    <mergeCell ref="H83:K83"/>
    <mergeCell ref="L83:N83"/>
    <mergeCell ref="B84:D84"/>
    <mergeCell ref="E84:G84"/>
    <mergeCell ref="H84:K84"/>
    <mergeCell ref="L84:N84"/>
    <mergeCell ref="O94:O123"/>
    <mergeCell ref="B95:I95"/>
    <mergeCell ref="J95:N95"/>
    <mergeCell ref="B96:G96"/>
    <mergeCell ref="H96:N96"/>
    <mergeCell ref="B97:N97"/>
    <mergeCell ref="C98:D98"/>
    <mergeCell ref="E98:F98"/>
    <mergeCell ref="H98:I98"/>
    <mergeCell ref="J98:K98"/>
    <mergeCell ref="L98:M98"/>
    <mergeCell ref="N98:N100"/>
    <mergeCell ref="C99:D99"/>
    <mergeCell ref="E99:F99"/>
    <mergeCell ref="H99:I99"/>
    <mergeCell ref="J99:K99"/>
    <mergeCell ref="E92:I92"/>
    <mergeCell ref="L92:N92"/>
    <mergeCell ref="B94:C94"/>
    <mergeCell ref="D94:F94"/>
    <mergeCell ref="I94:K94"/>
    <mergeCell ref="L94:N94"/>
    <mergeCell ref="L99:M99"/>
    <mergeCell ref="C100:D100"/>
    <mergeCell ref="E100:F100"/>
    <mergeCell ref="H100:I100"/>
    <mergeCell ref="J100:K100"/>
    <mergeCell ref="B101:N101"/>
    <mergeCell ref="C102:H102"/>
    <mergeCell ref="I102:N102"/>
    <mergeCell ref="B115:D115"/>
    <mergeCell ref="E115:G115"/>
    <mergeCell ref="H115:K115"/>
    <mergeCell ref="L115:N115"/>
    <mergeCell ref="B116:D116"/>
    <mergeCell ref="E116:G116"/>
    <mergeCell ref="H116:K116"/>
    <mergeCell ref="L116:N116"/>
    <mergeCell ref="B113:D113"/>
    <mergeCell ref="E113:G113"/>
    <mergeCell ref="H113:K113"/>
    <mergeCell ref="L113:N113"/>
    <mergeCell ref="E114:G114"/>
    <mergeCell ref="H114:K114"/>
    <mergeCell ref="L114:N114"/>
    <mergeCell ref="B110:N110"/>
    <mergeCell ref="C111:G111"/>
    <mergeCell ref="H111:N111"/>
    <mergeCell ref="B112:D112"/>
    <mergeCell ref="E112:G112"/>
    <mergeCell ref="H112:K112"/>
    <mergeCell ref="L112:N112"/>
    <mergeCell ref="E122:I122"/>
    <mergeCell ref="L122:N122"/>
    <mergeCell ref="E123:I123"/>
    <mergeCell ref="L123:N123"/>
    <mergeCell ref="A125:A154"/>
    <mergeCell ref="B125:C125"/>
    <mergeCell ref="D125:F125"/>
    <mergeCell ref="I125:K125"/>
    <mergeCell ref="L125:N125"/>
    <mergeCell ref="L130:M130"/>
    <mergeCell ref="C131:D131"/>
    <mergeCell ref="E131:F131"/>
    <mergeCell ref="H131:I131"/>
    <mergeCell ref="J131:K131"/>
    <mergeCell ref="L131:M131"/>
    <mergeCell ref="B132:N132"/>
    <mergeCell ref="B117:N117"/>
    <mergeCell ref="B118:C118"/>
    <mergeCell ref="D118:N118"/>
    <mergeCell ref="B120:N121"/>
    <mergeCell ref="A94:A123"/>
    <mergeCell ref="B143:D143"/>
    <mergeCell ref="E143:G143"/>
    <mergeCell ref="H143:K143"/>
    <mergeCell ref="L143:N143"/>
    <mergeCell ref="B144:D144"/>
    <mergeCell ref="E144:G144"/>
    <mergeCell ref="H144:K144"/>
    <mergeCell ref="L144:N144"/>
    <mergeCell ref="C133:H133"/>
    <mergeCell ref="I133:N133"/>
    <mergeCell ref="L100:M100"/>
    <mergeCell ref="B141:N141"/>
    <mergeCell ref="C142:G142"/>
    <mergeCell ref="H142:N142"/>
    <mergeCell ref="O125:O154"/>
    <mergeCell ref="B126:I126"/>
    <mergeCell ref="J126:N126"/>
    <mergeCell ref="B127:G127"/>
    <mergeCell ref="H127:N127"/>
    <mergeCell ref="B128:N128"/>
    <mergeCell ref="C129:D129"/>
    <mergeCell ref="E129:F129"/>
    <mergeCell ref="H129:I129"/>
    <mergeCell ref="J129:K129"/>
    <mergeCell ref="L129:M129"/>
    <mergeCell ref="N129:N131"/>
    <mergeCell ref="C130:D130"/>
    <mergeCell ref="E130:F130"/>
    <mergeCell ref="H130:I130"/>
    <mergeCell ref="J130:K130"/>
    <mergeCell ref="B149:C149"/>
    <mergeCell ref="D149:N149"/>
    <mergeCell ref="B151:N152"/>
    <mergeCell ref="E153:I153"/>
    <mergeCell ref="L153:N153"/>
    <mergeCell ref="B147:D147"/>
    <mergeCell ref="E147:G147"/>
    <mergeCell ref="H147:K147"/>
    <mergeCell ref="L147:N147"/>
    <mergeCell ref="B148:N148"/>
    <mergeCell ref="E145:G145"/>
    <mergeCell ref="H145:K145"/>
    <mergeCell ref="L145:N145"/>
    <mergeCell ref="B146:D146"/>
    <mergeCell ref="E146:G146"/>
    <mergeCell ref="H146:K146"/>
    <mergeCell ref="L146:N146"/>
    <mergeCell ref="O156:O185"/>
    <mergeCell ref="B157:I157"/>
    <mergeCell ref="J157:N157"/>
    <mergeCell ref="B158:G158"/>
    <mergeCell ref="H158:N158"/>
    <mergeCell ref="B159:N159"/>
    <mergeCell ref="C160:D160"/>
    <mergeCell ref="E160:F160"/>
    <mergeCell ref="H160:I160"/>
    <mergeCell ref="J160:K160"/>
    <mergeCell ref="L160:M160"/>
    <mergeCell ref="N160:N162"/>
    <mergeCell ref="C161:D161"/>
    <mergeCell ref="E161:F161"/>
    <mergeCell ref="H161:I161"/>
    <mergeCell ref="J161:K161"/>
    <mergeCell ref="E154:I154"/>
    <mergeCell ref="L154:N154"/>
    <mergeCell ref="B156:C156"/>
    <mergeCell ref="D156:F156"/>
    <mergeCell ref="I156:K156"/>
    <mergeCell ref="L156:N156"/>
    <mergeCell ref="L161:M161"/>
    <mergeCell ref="C162:D162"/>
    <mergeCell ref="E162:F162"/>
    <mergeCell ref="H162:I162"/>
    <mergeCell ref="J162:K162"/>
    <mergeCell ref="B163:N163"/>
    <mergeCell ref="C164:H164"/>
    <mergeCell ref="I164:N164"/>
    <mergeCell ref="B177:D177"/>
    <mergeCell ref="E177:G177"/>
    <mergeCell ref="H177:K177"/>
    <mergeCell ref="L177:N177"/>
    <mergeCell ref="B178:D178"/>
    <mergeCell ref="E178:G178"/>
    <mergeCell ref="H178:K178"/>
    <mergeCell ref="L178:N178"/>
    <mergeCell ref="B175:D175"/>
    <mergeCell ref="E175:G175"/>
    <mergeCell ref="H175:K175"/>
    <mergeCell ref="L175:N175"/>
    <mergeCell ref="E176:G176"/>
    <mergeCell ref="H176:K176"/>
    <mergeCell ref="L176:N176"/>
    <mergeCell ref="B172:N172"/>
    <mergeCell ref="C173:G173"/>
    <mergeCell ref="H173:N173"/>
    <mergeCell ref="B174:D174"/>
    <mergeCell ref="E174:G174"/>
    <mergeCell ref="H174:K174"/>
    <mergeCell ref="L174:N174"/>
    <mergeCell ref="E184:I184"/>
    <mergeCell ref="L184:N184"/>
    <mergeCell ref="E185:I185"/>
    <mergeCell ref="L185:N185"/>
    <mergeCell ref="A187:A216"/>
    <mergeCell ref="B187:C187"/>
    <mergeCell ref="D187:F187"/>
    <mergeCell ref="I187:K187"/>
    <mergeCell ref="L187:N187"/>
    <mergeCell ref="L192:M192"/>
    <mergeCell ref="C193:D193"/>
    <mergeCell ref="E193:F193"/>
    <mergeCell ref="H193:I193"/>
    <mergeCell ref="J193:K193"/>
    <mergeCell ref="L193:M193"/>
    <mergeCell ref="B194:N194"/>
    <mergeCell ref="B179:N179"/>
    <mergeCell ref="B180:C180"/>
    <mergeCell ref="D180:N180"/>
    <mergeCell ref="B182:N183"/>
    <mergeCell ref="A156:A185"/>
    <mergeCell ref="B205:D205"/>
    <mergeCell ref="E205:G205"/>
    <mergeCell ref="H205:K205"/>
    <mergeCell ref="L205:N205"/>
    <mergeCell ref="B206:D206"/>
    <mergeCell ref="E206:G206"/>
    <mergeCell ref="H206:K206"/>
    <mergeCell ref="L206:N206"/>
    <mergeCell ref="C195:H195"/>
    <mergeCell ref="I195:N195"/>
    <mergeCell ref="L162:M162"/>
    <mergeCell ref="B203:N203"/>
    <mergeCell ref="C204:G204"/>
    <mergeCell ref="H204:N204"/>
    <mergeCell ref="O187:O216"/>
    <mergeCell ref="B188:I188"/>
    <mergeCell ref="J188:N188"/>
    <mergeCell ref="B189:G189"/>
    <mergeCell ref="H189:N189"/>
    <mergeCell ref="B190:N190"/>
    <mergeCell ref="C191:D191"/>
    <mergeCell ref="E191:F191"/>
    <mergeCell ref="H191:I191"/>
    <mergeCell ref="J191:K191"/>
    <mergeCell ref="L191:M191"/>
    <mergeCell ref="N191:N193"/>
    <mergeCell ref="C192:D192"/>
    <mergeCell ref="E192:F192"/>
    <mergeCell ref="H192:I192"/>
    <mergeCell ref="J192:K192"/>
    <mergeCell ref="B211:C211"/>
    <mergeCell ref="D211:N211"/>
    <mergeCell ref="B213:N214"/>
    <mergeCell ref="E215:I215"/>
    <mergeCell ref="L215:N215"/>
    <mergeCell ref="B209:D209"/>
    <mergeCell ref="E209:G209"/>
    <mergeCell ref="H209:K209"/>
    <mergeCell ref="L209:N209"/>
    <mergeCell ref="B210:N210"/>
    <mergeCell ref="E207:G207"/>
    <mergeCell ref="H207:K207"/>
    <mergeCell ref="L207:N207"/>
    <mergeCell ref="B208:D208"/>
    <mergeCell ref="E208:G208"/>
    <mergeCell ref="H208:K208"/>
    <mergeCell ref="L208:N208"/>
    <mergeCell ref="O218:O247"/>
    <mergeCell ref="B219:I219"/>
    <mergeCell ref="J219:N219"/>
    <mergeCell ref="B220:G220"/>
    <mergeCell ref="H220:N220"/>
    <mergeCell ref="B221:N221"/>
    <mergeCell ref="C222:D222"/>
    <mergeCell ref="E222:F222"/>
    <mergeCell ref="H222:I222"/>
    <mergeCell ref="J222:K222"/>
    <mergeCell ref="L222:M222"/>
    <mergeCell ref="N222:N224"/>
    <mergeCell ref="C223:D223"/>
    <mergeCell ref="E223:F223"/>
    <mergeCell ref="H223:I223"/>
    <mergeCell ref="J223:K223"/>
    <mergeCell ref="E216:I216"/>
    <mergeCell ref="L216:N216"/>
    <mergeCell ref="B218:C218"/>
    <mergeCell ref="D218:F218"/>
    <mergeCell ref="I218:K218"/>
    <mergeCell ref="L218:N218"/>
    <mergeCell ref="L223:M223"/>
    <mergeCell ref="C224:D224"/>
    <mergeCell ref="E224:F224"/>
    <mergeCell ref="H224:I224"/>
    <mergeCell ref="J224:K224"/>
    <mergeCell ref="B225:N225"/>
    <mergeCell ref="C226:H226"/>
    <mergeCell ref="I226:N226"/>
    <mergeCell ref="B239:D239"/>
    <mergeCell ref="E239:G239"/>
    <mergeCell ref="H239:K239"/>
    <mergeCell ref="L239:N239"/>
    <mergeCell ref="B240:D240"/>
    <mergeCell ref="E240:G240"/>
    <mergeCell ref="H240:K240"/>
    <mergeCell ref="L240:N240"/>
    <mergeCell ref="B237:D237"/>
    <mergeCell ref="E237:G237"/>
    <mergeCell ref="H237:K237"/>
    <mergeCell ref="L237:N237"/>
    <mergeCell ref="E238:G238"/>
    <mergeCell ref="H238:K238"/>
    <mergeCell ref="L238:N238"/>
    <mergeCell ref="B234:N234"/>
    <mergeCell ref="C235:G235"/>
    <mergeCell ref="H235:N235"/>
    <mergeCell ref="B236:D236"/>
    <mergeCell ref="E236:G236"/>
    <mergeCell ref="H236:K236"/>
    <mergeCell ref="L236:N236"/>
    <mergeCell ref="E246:I246"/>
    <mergeCell ref="L246:N246"/>
    <mergeCell ref="E247:I247"/>
    <mergeCell ref="L247:N247"/>
    <mergeCell ref="A249:A278"/>
    <mergeCell ref="B249:C249"/>
    <mergeCell ref="D249:F249"/>
    <mergeCell ref="I249:K249"/>
    <mergeCell ref="L249:N249"/>
    <mergeCell ref="L254:M254"/>
    <mergeCell ref="C255:D255"/>
    <mergeCell ref="E255:F255"/>
    <mergeCell ref="H255:I255"/>
    <mergeCell ref="J255:K255"/>
    <mergeCell ref="L255:M255"/>
    <mergeCell ref="B256:N256"/>
    <mergeCell ref="B241:N241"/>
    <mergeCell ref="B242:C242"/>
    <mergeCell ref="D242:N242"/>
    <mergeCell ref="B244:N245"/>
    <mergeCell ref="A218:A247"/>
    <mergeCell ref="B267:D267"/>
    <mergeCell ref="E267:G267"/>
    <mergeCell ref="H267:K267"/>
    <mergeCell ref="L267:N267"/>
    <mergeCell ref="B268:D268"/>
    <mergeCell ref="E268:G268"/>
    <mergeCell ref="H268:K268"/>
    <mergeCell ref="L268:N268"/>
    <mergeCell ref="C257:H257"/>
    <mergeCell ref="I257:N257"/>
    <mergeCell ref="L224:M224"/>
    <mergeCell ref="B265:N265"/>
    <mergeCell ref="C266:G266"/>
    <mergeCell ref="H266:N266"/>
    <mergeCell ref="O249:O278"/>
    <mergeCell ref="B250:I250"/>
    <mergeCell ref="J250:N250"/>
    <mergeCell ref="B251:G251"/>
    <mergeCell ref="H251:N251"/>
    <mergeCell ref="B252:N252"/>
    <mergeCell ref="C253:D253"/>
    <mergeCell ref="E253:F253"/>
    <mergeCell ref="H253:I253"/>
    <mergeCell ref="J253:K253"/>
    <mergeCell ref="L253:M253"/>
    <mergeCell ref="N253:N255"/>
    <mergeCell ref="C254:D254"/>
    <mergeCell ref="E254:F254"/>
    <mergeCell ref="H254:I254"/>
    <mergeCell ref="J254:K254"/>
    <mergeCell ref="B273:C273"/>
    <mergeCell ref="D273:N273"/>
    <mergeCell ref="B275:N276"/>
    <mergeCell ref="E277:I277"/>
    <mergeCell ref="L277:N277"/>
    <mergeCell ref="B271:D271"/>
    <mergeCell ref="E271:G271"/>
    <mergeCell ref="H271:K271"/>
    <mergeCell ref="L271:N271"/>
    <mergeCell ref="B272:N272"/>
    <mergeCell ref="E269:G269"/>
    <mergeCell ref="H269:K269"/>
    <mergeCell ref="L269:N269"/>
    <mergeCell ref="B270:D270"/>
    <mergeCell ref="E270:G270"/>
    <mergeCell ref="H270:K270"/>
    <mergeCell ref="L270:N270"/>
    <mergeCell ref="I280:K280"/>
    <mergeCell ref="L280:N280"/>
    <mergeCell ref="O280:O309"/>
    <mergeCell ref="B281:I281"/>
    <mergeCell ref="J281:N281"/>
    <mergeCell ref="B282:G282"/>
    <mergeCell ref="H282:N282"/>
    <mergeCell ref="B283:N283"/>
    <mergeCell ref="C284:D284"/>
    <mergeCell ref="E284:F284"/>
    <mergeCell ref="H284:I284"/>
    <mergeCell ref="J284:K284"/>
    <mergeCell ref="L284:M284"/>
    <mergeCell ref="N284:N286"/>
    <mergeCell ref="C285:D285"/>
    <mergeCell ref="E285:F285"/>
    <mergeCell ref="L285:M285"/>
    <mergeCell ref="C286:D286"/>
    <mergeCell ref="E286:F286"/>
    <mergeCell ref="H286:I286"/>
    <mergeCell ref="J286:K286"/>
    <mergeCell ref="L286:M286"/>
    <mergeCell ref="E308:I308"/>
    <mergeCell ref="L308:N308"/>
    <mergeCell ref="E309:I309"/>
    <mergeCell ref="L309:N309"/>
    <mergeCell ref="J285:K285"/>
    <mergeCell ref="L278:N278"/>
    <mergeCell ref="A280:A309"/>
    <mergeCell ref="B280:C280"/>
    <mergeCell ref="D280:F280"/>
    <mergeCell ref="B287:N287"/>
    <mergeCell ref="C288:H288"/>
    <mergeCell ref="I288:N288"/>
    <mergeCell ref="B296:N296"/>
    <mergeCell ref="C297:G297"/>
    <mergeCell ref="H297:N297"/>
    <mergeCell ref="B298:D298"/>
    <mergeCell ref="E298:G298"/>
    <mergeCell ref="H298:K298"/>
    <mergeCell ref="L298:N298"/>
    <mergeCell ref="B299:D299"/>
    <mergeCell ref="B301:D301"/>
    <mergeCell ref="E301:G301"/>
    <mergeCell ref="H301:K301"/>
    <mergeCell ref="L301:N301"/>
    <mergeCell ref="B302:D302"/>
    <mergeCell ref="E302:G302"/>
    <mergeCell ref="H302:K302"/>
    <mergeCell ref="L302:N302"/>
    <mergeCell ref="E299:G299"/>
    <mergeCell ref="H299:K299"/>
    <mergeCell ref="L299:N299"/>
    <mergeCell ref="E300:G300"/>
    <mergeCell ref="H300:K300"/>
    <mergeCell ref="L300:N300"/>
    <mergeCell ref="H285:I285"/>
    <mergeCell ref="C305:N305"/>
    <mergeCell ref="S1:U1"/>
    <mergeCell ref="X1:Z1"/>
    <mergeCell ref="AA1:AC1"/>
    <mergeCell ref="AA6:AB6"/>
    <mergeCell ref="R7:S7"/>
    <mergeCell ref="T7:U7"/>
    <mergeCell ref="W7:X7"/>
    <mergeCell ref="Y7:Z7"/>
    <mergeCell ref="AA7:AB7"/>
    <mergeCell ref="Q8:AC8"/>
    <mergeCell ref="B303:N303"/>
    <mergeCell ref="B304:C304"/>
    <mergeCell ref="D304:N304"/>
    <mergeCell ref="B306:N307"/>
    <mergeCell ref="Q19:S19"/>
    <mergeCell ref="T19:V19"/>
    <mergeCell ref="W19:Z19"/>
    <mergeCell ref="AA19:AC19"/>
    <mergeCell ref="R297:V297"/>
    <mergeCell ref="W297:AC297"/>
    <mergeCell ref="Q298:S298"/>
    <mergeCell ref="T298:V298"/>
    <mergeCell ref="W298:Z298"/>
    <mergeCell ref="AA298:AC298"/>
    <mergeCell ref="Q299:S299"/>
    <mergeCell ref="T299:V299"/>
    <mergeCell ref="W299:Z299"/>
    <mergeCell ref="AA299:AC299"/>
    <mergeCell ref="T300:V300"/>
    <mergeCell ref="W300:Z300"/>
    <mergeCell ref="P1:P30"/>
    <mergeCell ref="E278:I278"/>
    <mergeCell ref="Q20:S20"/>
    <mergeCell ref="T20:V20"/>
    <mergeCell ref="W20:Z20"/>
    <mergeCell ref="AA20:AC20"/>
    <mergeCell ref="R9:W9"/>
    <mergeCell ref="X9:AC9"/>
    <mergeCell ref="Q17:AC17"/>
    <mergeCell ref="R18:V18"/>
    <mergeCell ref="W18:AC18"/>
    <mergeCell ref="AD1:AD30"/>
    <mergeCell ref="Q2:X2"/>
    <mergeCell ref="Y2:AC2"/>
    <mergeCell ref="Q3:V3"/>
    <mergeCell ref="W3:AC3"/>
    <mergeCell ref="Q4:AC4"/>
    <mergeCell ref="R5:S5"/>
    <mergeCell ref="T5:U5"/>
    <mergeCell ref="W5:X5"/>
    <mergeCell ref="Y5:Z5"/>
    <mergeCell ref="AA5:AB5"/>
    <mergeCell ref="AC5:AC7"/>
    <mergeCell ref="R6:S6"/>
    <mergeCell ref="T6:U6"/>
    <mergeCell ref="W6:X6"/>
    <mergeCell ref="Y6:Z6"/>
    <mergeCell ref="Q25:R25"/>
    <mergeCell ref="S25:AC25"/>
    <mergeCell ref="Q27:AC28"/>
    <mergeCell ref="T29:X29"/>
    <mergeCell ref="AA29:AC29"/>
    <mergeCell ref="Q23:S23"/>
    <mergeCell ref="Q1:R1"/>
    <mergeCell ref="T23:V23"/>
    <mergeCell ref="W23:Z23"/>
    <mergeCell ref="AA23:AC23"/>
    <mergeCell ref="Q24:AC24"/>
    <mergeCell ref="T21:V21"/>
    <mergeCell ref="W21:Z21"/>
    <mergeCell ref="AA21:AC21"/>
    <mergeCell ref="Q22:S22"/>
    <mergeCell ref="T22:V22"/>
    <mergeCell ref="W22:Z22"/>
    <mergeCell ref="AA22:AC22"/>
    <mergeCell ref="AD32:AD61"/>
    <mergeCell ref="Q33:X33"/>
    <mergeCell ref="Y33:AC33"/>
    <mergeCell ref="Q34:V34"/>
    <mergeCell ref="W34:AC34"/>
    <mergeCell ref="Q35:AC35"/>
    <mergeCell ref="R36:S36"/>
    <mergeCell ref="T36:U36"/>
    <mergeCell ref="W36:X36"/>
    <mergeCell ref="Y36:Z36"/>
    <mergeCell ref="AA36:AB36"/>
    <mergeCell ref="AC36:AC38"/>
    <mergeCell ref="R37:S37"/>
    <mergeCell ref="T37:U37"/>
    <mergeCell ref="W37:X37"/>
    <mergeCell ref="Y37:Z37"/>
    <mergeCell ref="T30:X30"/>
    <mergeCell ref="AA30:AC30"/>
    <mergeCell ref="Q32:R32"/>
    <mergeCell ref="S32:U32"/>
    <mergeCell ref="X32:Z32"/>
    <mergeCell ref="AA37:AB37"/>
    <mergeCell ref="R38:S38"/>
    <mergeCell ref="T38:U38"/>
    <mergeCell ref="W38:X38"/>
    <mergeCell ref="Y38:Z38"/>
    <mergeCell ref="AA38:AB38"/>
    <mergeCell ref="Q39:AC39"/>
    <mergeCell ref="R40:W40"/>
    <mergeCell ref="X40:AC40"/>
    <mergeCell ref="Q53:S53"/>
    <mergeCell ref="T53:V53"/>
    <mergeCell ref="W53:Z53"/>
    <mergeCell ref="AA53:AC53"/>
    <mergeCell ref="Q54:S54"/>
    <mergeCell ref="T54:V54"/>
    <mergeCell ref="W54:Z54"/>
    <mergeCell ref="AA54:AC54"/>
    <mergeCell ref="Q51:S51"/>
    <mergeCell ref="T51:V51"/>
    <mergeCell ref="W51:Z51"/>
    <mergeCell ref="AA51:AC51"/>
    <mergeCell ref="T52:V52"/>
    <mergeCell ref="W52:Z52"/>
    <mergeCell ref="AA52:AC52"/>
    <mergeCell ref="Q48:AC48"/>
    <mergeCell ref="R49:V49"/>
    <mergeCell ref="W49:AC49"/>
    <mergeCell ref="Q50:S50"/>
    <mergeCell ref="T50:V50"/>
    <mergeCell ref="W50:Z50"/>
    <mergeCell ref="AA50:AC50"/>
    <mergeCell ref="T60:X60"/>
    <mergeCell ref="AA60:AC60"/>
    <mergeCell ref="T61:X61"/>
    <mergeCell ref="AA61:AC61"/>
    <mergeCell ref="P63:P92"/>
    <mergeCell ref="Q63:R63"/>
    <mergeCell ref="S63:U63"/>
    <mergeCell ref="X63:Z63"/>
    <mergeCell ref="AA63:AC63"/>
    <mergeCell ref="AA68:AB68"/>
    <mergeCell ref="R69:S69"/>
    <mergeCell ref="T69:U69"/>
    <mergeCell ref="W69:X69"/>
    <mergeCell ref="Y69:Z69"/>
    <mergeCell ref="AA69:AB69"/>
    <mergeCell ref="Q70:AC70"/>
    <mergeCell ref="Q55:AC55"/>
    <mergeCell ref="Q56:R56"/>
    <mergeCell ref="S56:AC56"/>
    <mergeCell ref="Q58:AC59"/>
    <mergeCell ref="P32:P61"/>
    <mergeCell ref="Q81:S81"/>
    <mergeCell ref="T81:V81"/>
    <mergeCell ref="W81:Z81"/>
    <mergeCell ref="AA81:AC81"/>
    <mergeCell ref="Q82:S82"/>
    <mergeCell ref="T82:V82"/>
    <mergeCell ref="W82:Z82"/>
    <mergeCell ref="AA82:AC82"/>
    <mergeCell ref="R71:W71"/>
    <mergeCell ref="X71:AC71"/>
    <mergeCell ref="AA32:AC32"/>
    <mergeCell ref="Q79:AC79"/>
    <mergeCell ref="R80:V80"/>
    <mergeCell ref="W80:AC80"/>
    <mergeCell ref="AD63:AD92"/>
    <mergeCell ref="Q64:X64"/>
    <mergeCell ref="Y64:AC64"/>
    <mergeCell ref="Q65:V65"/>
    <mergeCell ref="W65:AC65"/>
    <mergeCell ref="Q66:AC66"/>
    <mergeCell ref="R67:S67"/>
    <mergeCell ref="T67:U67"/>
    <mergeCell ref="W67:X67"/>
    <mergeCell ref="Y67:Z67"/>
    <mergeCell ref="AA67:AB67"/>
    <mergeCell ref="AC67:AC69"/>
    <mergeCell ref="R68:S68"/>
    <mergeCell ref="T68:U68"/>
    <mergeCell ref="W68:X68"/>
    <mergeCell ref="Y68:Z68"/>
    <mergeCell ref="Q87:R87"/>
    <mergeCell ref="S87:AC87"/>
    <mergeCell ref="Q89:AC90"/>
    <mergeCell ref="T91:X91"/>
    <mergeCell ref="AA91:AC91"/>
    <mergeCell ref="Q85:S85"/>
    <mergeCell ref="T85:V85"/>
    <mergeCell ref="W85:Z85"/>
    <mergeCell ref="AA85:AC85"/>
    <mergeCell ref="Q86:AC86"/>
    <mergeCell ref="T83:V83"/>
    <mergeCell ref="W83:Z83"/>
    <mergeCell ref="AA83:AC83"/>
    <mergeCell ref="Q84:S84"/>
    <mergeCell ref="T84:V84"/>
    <mergeCell ref="W84:Z84"/>
    <mergeCell ref="AA84:AC84"/>
    <mergeCell ref="AD94:AD123"/>
    <mergeCell ref="Q95:X95"/>
    <mergeCell ref="Y95:AC95"/>
    <mergeCell ref="Q96:V96"/>
    <mergeCell ref="W96:AC96"/>
    <mergeCell ref="Q97:AC97"/>
    <mergeCell ref="R98:S98"/>
    <mergeCell ref="T98:U98"/>
    <mergeCell ref="W98:X98"/>
    <mergeCell ref="Y98:Z98"/>
    <mergeCell ref="AA98:AB98"/>
    <mergeCell ref="AC98:AC100"/>
    <mergeCell ref="R99:S99"/>
    <mergeCell ref="T99:U99"/>
    <mergeCell ref="W99:X99"/>
    <mergeCell ref="Y99:Z99"/>
    <mergeCell ref="T92:X92"/>
    <mergeCell ref="AA92:AC92"/>
    <mergeCell ref="Q94:R94"/>
    <mergeCell ref="S94:U94"/>
    <mergeCell ref="X94:Z94"/>
    <mergeCell ref="AA94:AC94"/>
    <mergeCell ref="AA99:AB99"/>
    <mergeCell ref="R100:S100"/>
    <mergeCell ref="T100:U100"/>
    <mergeCell ref="W100:X100"/>
    <mergeCell ref="Y100:Z100"/>
    <mergeCell ref="Q101:AC101"/>
    <mergeCell ref="R102:W102"/>
    <mergeCell ref="X102:AC102"/>
    <mergeCell ref="Q115:S115"/>
    <mergeCell ref="T115:V115"/>
    <mergeCell ref="W115:Z115"/>
    <mergeCell ref="AA115:AC115"/>
    <mergeCell ref="Q116:S116"/>
    <mergeCell ref="T116:V116"/>
    <mergeCell ref="W116:Z116"/>
    <mergeCell ref="AA116:AC116"/>
    <mergeCell ref="Q113:S113"/>
    <mergeCell ref="T113:V113"/>
    <mergeCell ref="W113:Z113"/>
    <mergeCell ref="AA113:AC113"/>
    <mergeCell ref="T114:V114"/>
    <mergeCell ref="W114:Z114"/>
    <mergeCell ref="AA114:AC114"/>
    <mergeCell ref="Q110:AC110"/>
    <mergeCell ref="R111:V111"/>
    <mergeCell ref="W111:AC111"/>
    <mergeCell ref="Q112:S112"/>
    <mergeCell ref="T112:V112"/>
    <mergeCell ref="W112:Z112"/>
    <mergeCell ref="AA112:AC112"/>
    <mergeCell ref="T122:X122"/>
    <mergeCell ref="AA122:AC122"/>
    <mergeCell ref="T123:X123"/>
    <mergeCell ref="AA123:AC123"/>
    <mergeCell ref="P125:P154"/>
    <mergeCell ref="Q125:R125"/>
    <mergeCell ref="S125:U125"/>
    <mergeCell ref="X125:Z125"/>
    <mergeCell ref="AA125:AC125"/>
    <mergeCell ref="AA130:AB130"/>
    <mergeCell ref="R131:S131"/>
    <mergeCell ref="T131:U131"/>
    <mergeCell ref="W131:X131"/>
    <mergeCell ref="Y131:Z131"/>
    <mergeCell ref="AA131:AB131"/>
    <mergeCell ref="Q132:AC132"/>
    <mergeCell ref="Q117:AC117"/>
    <mergeCell ref="Q118:R118"/>
    <mergeCell ref="S118:AC118"/>
    <mergeCell ref="Q120:AC121"/>
    <mergeCell ref="P94:P123"/>
    <mergeCell ref="Q143:S143"/>
    <mergeCell ref="T143:V143"/>
    <mergeCell ref="W143:Z143"/>
    <mergeCell ref="AA143:AC143"/>
    <mergeCell ref="Q144:S144"/>
    <mergeCell ref="T144:V144"/>
    <mergeCell ref="W144:Z144"/>
    <mergeCell ref="AA144:AC144"/>
    <mergeCell ref="R133:W133"/>
    <mergeCell ref="X133:AC133"/>
    <mergeCell ref="AA100:AB100"/>
    <mergeCell ref="Q141:AC141"/>
    <mergeCell ref="R142:V142"/>
    <mergeCell ref="W142:AC142"/>
    <mergeCell ref="AD125:AD154"/>
    <mergeCell ref="Q126:X126"/>
    <mergeCell ref="Y126:AC126"/>
    <mergeCell ref="Q127:V127"/>
    <mergeCell ref="W127:AC127"/>
    <mergeCell ref="Q128:AC128"/>
    <mergeCell ref="R129:S129"/>
    <mergeCell ref="T129:U129"/>
    <mergeCell ref="W129:X129"/>
    <mergeCell ref="Y129:Z129"/>
    <mergeCell ref="AA129:AB129"/>
    <mergeCell ref="AC129:AC131"/>
    <mergeCell ref="R130:S130"/>
    <mergeCell ref="T130:U130"/>
    <mergeCell ref="W130:X130"/>
    <mergeCell ref="Y130:Z130"/>
    <mergeCell ref="Q149:R149"/>
    <mergeCell ref="S149:AC149"/>
    <mergeCell ref="Q151:AC152"/>
    <mergeCell ref="T153:X153"/>
    <mergeCell ref="AA153:AC153"/>
    <mergeCell ref="Q147:S147"/>
    <mergeCell ref="T147:V147"/>
    <mergeCell ref="W147:Z147"/>
    <mergeCell ref="AA147:AC147"/>
    <mergeCell ref="Q148:AC148"/>
    <mergeCell ref="T145:V145"/>
    <mergeCell ref="W145:Z145"/>
    <mergeCell ref="AA145:AC145"/>
    <mergeCell ref="Q146:S146"/>
    <mergeCell ref="T146:V146"/>
    <mergeCell ref="W146:Z146"/>
    <mergeCell ref="AA146:AC146"/>
    <mergeCell ref="AD156:AD185"/>
    <mergeCell ref="Q157:X157"/>
    <mergeCell ref="Y157:AC157"/>
    <mergeCell ref="Q158:V158"/>
    <mergeCell ref="W158:AC158"/>
    <mergeCell ref="Q159:AC159"/>
    <mergeCell ref="R160:S160"/>
    <mergeCell ref="T160:U160"/>
    <mergeCell ref="W160:X160"/>
    <mergeCell ref="Y160:Z160"/>
    <mergeCell ref="AA160:AB160"/>
    <mergeCell ref="AC160:AC162"/>
    <mergeCell ref="R161:S161"/>
    <mergeCell ref="T161:U161"/>
    <mergeCell ref="W161:X161"/>
    <mergeCell ref="Y161:Z161"/>
    <mergeCell ref="T154:X154"/>
    <mergeCell ref="AA154:AC154"/>
    <mergeCell ref="Q156:R156"/>
    <mergeCell ref="S156:U156"/>
    <mergeCell ref="X156:Z156"/>
    <mergeCell ref="AA156:AC156"/>
    <mergeCell ref="AA161:AB161"/>
    <mergeCell ref="R162:S162"/>
    <mergeCell ref="T162:U162"/>
    <mergeCell ref="W162:X162"/>
    <mergeCell ref="Y162:Z162"/>
    <mergeCell ref="Q163:AC163"/>
    <mergeCell ref="R164:W164"/>
    <mergeCell ref="X164:AC164"/>
    <mergeCell ref="Q177:S177"/>
    <mergeCell ref="T177:V177"/>
    <mergeCell ref="W177:Z177"/>
    <mergeCell ref="AA177:AC177"/>
    <mergeCell ref="Q178:S178"/>
    <mergeCell ref="T178:V178"/>
    <mergeCell ref="W178:Z178"/>
    <mergeCell ref="AA178:AC178"/>
    <mergeCell ref="Q175:S175"/>
    <mergeCell ref="T175:V175"/>
    <mergeCell ref="W175:Z175"/>
    <mergeCell ref="AA175:AC175"/>
    <mergeCell ref="T176:V176"/>
    <mergeCell ref="W176:Z176"/>
    <mergeCell ref="AA176:AC176"/>
    <mergeCell ref="Q172:AC172"/>
    <mergeCell ref="R173:V173"/>
    <mergeCell ref="W173:AC173"/>
    <mergeCell ref="Q174:S174"/>
    <mergeCell ref="T174:V174"/>
    <mergeCell ref="W174:Z174"/>
    <mergeCell ref="AA174:AC174"/>
    <mergeCell ref="T184:X184"/>
    <mergeCell ref="AA184:AC184"/>
    <mergeCell ref="T185:X185"/>
    <mergeCell ref="AA185:AC185"/>
    <mergeCell ref="P187:P216"/>
    <mergeCell ref="Q187:R187"/>
    <mergeCell ref="S187:U187"/>
    <mergeCell ref="X187:Z187"/>
    <mergeCell ref="AA187:AC187"/>
    <mergeCell ref="AA192:AB192"/>
    <mergeCell ref="R193:S193"/>
    <mergeCell ref="T193:U193"/>
    <mergeCell ref="W193:X193"/>
    <mergeCell ref="Y193:Z193"/>
    <mergeCell ref="AA193:AB193"/>
    <mergeCell ref="Q194:AC194"/>
    <mergeCell ref="Q179:AC179"/>
    <mergeCell ref="Q180:R180"/>
    <mergeCell ref="S180:AC180"/>
    <mergeCell ref="Q182:AC183"/>
    <mergeCell ref="P156:P185"/>
    <mergeCell ref="Q205:S205"/>
    <mergeCell ref="T205:V205"/>
    <mergeCell ref="W205:Z205"/>
    <mergeCell ref="AA205:AC205"/>
    <mergeCell ref="Q206:S206"/>
    <mergeCell ref="T206:V206"/>
    <mergeCell ref="W206:Z206"/>
    <mergeCell ref="AA206:AC206"/>
    <mergeCell ref="R195:W195"/>
    <mergeCell ref="X195:AC195"/>
    <mergeCell ref="AA162:AB162"/>
    <mergeCell ref="Q203:AC203"/>
    <mergeCell ref="R204:V204"/>
    <mergeCell ref="W204:AC204"/>
    <mergeCell ref="AD187:AD216"/>
    <mergeCell ref="Q188:X188"/>
    <mergeCell ref="Y188:AC188"/>
    <mergeCell ref="Q189:V189"/>
    <mergeCell ref="W189:AC189"/>
    <mergeCell ref="Q190:AC190"/>
    <mergeCell ref="R191:S191"/>
    <mergeCell ref="T191:U191"/>
    <mergeCell ref="W191:X191"/>
    <mergeCell ref="Y191:Z191"/>
    <mergeCell ref="AA191:AB191"/>
    <mergeCell ref="AC191:AC193"/>
    <mergeCell ref="R192:S192"/>
    <mergeCell ref="T192:U192"/>
    <mergeCell ref="W192:X192"/>
    <mergeCell ref="Y192:Z192"/>
    <mergeCell ref="Q211:R211"/>
    <mergeCell ref="S211:AC211"/>
    <mergeCell ref="Q213:AC214"/>
    <mergeCell ref="T215:X215"/>
    <mergeCell ref="AA215:AC215"/>
    <mergeCell ref="Q209:S209"/>
    <mergeCell ref="T209:V209"/>
    <mergeCell ref="W209:Z209"/>
    <mergeCell ref="AA209:AC209"/>
    <mergeCell ref="Q210:AC210"/>
    <mergeCell ref="T207:V207"/>
    <mergeCell ref="W207:Z207"/>
    <mergeCell ref="AA207:AC207"/>
    <mergeCell ref="Q208:S208"/>
    <mergeCell ref="T208:V208"/>
    <mergeCell ref="W208:Z208"/>
    <mergeCell ref="AA208:AC208"/>
    <mergeCell ref="AD218:AD247"/>
    <mergeCell ref="Q219:X219"/>
    <mergeCell ref="Y219:AC219"/>
    <mergeCell ref="Q220:V220"/>
    <mergeCell ref="W220:AC220"/>
    <mergeCell ref="Q221:AC221"/>
    <mergeCell ref="R222:S222"/>
    <mergeCell ref="T222:U222"/>
    <mergeCell ref="W222:X222"/>
    <mergeCell ref="Y222:Z222"/>
    <mergeCell ref="AA222:AB222"/>
    <mergeCell ref="AC222:AC224"/>
    <mergeCell ref="R223:S223"/>
    <mergeCell ref="T223:U223"/>
    <mergeCell ref="W223:X223"/>
    <mergeCell ref="Y223:Z223"/>
    <mergeCell ref="T216:X216"/>
    <mergeCell ref="AA216:AC216"/>
    <mergeCell ref="Q218:R218"/>
    <mergeCell ref="S218:U218"/>
    <mergeCell ref="X218:Z218"/>
    <mergeCell ref="AA218:AC218"/>
    <mergeCell ref="AA223:AB223"/>
    <mergeCell ref="R224:S224"/>
    <mergeCell ref="T224:U224"/>
    <mergeCell ref="W224:X224"/>
    <mergeCell ref="Y224:Z224"/>
    <mergeCell ref="Q225:AC225"/>
    <mergeCell ref="R226:W226"/>
    <mergeCell ref="X226:AC226"/>
    <mergeCell ref="Q239:S239"/>
    <mergeCell ref="T239:V239"/>
    <mergeCell ref="W239:Z239"/>
    <mergeCell ref="AA239:AC239"/>
    <mergeCell ref="Q240:S240"/>
    <mergeCell ref="T240:V240"/>
    <mergeCell ref="W240:Z240"/>
    <mergeCell ref="AA240:AC240"/>
    <mergeCell ref="Q237:S237"/>
    <mergeCell ref="T237:V237"/>
    <mergeCell ref="W237:Z237"/>
    <mergeCell ref="AA237:AC237"/>
    <mergeCell ref="T238:V238"/>
    <mergeCell ref="W238:Z238"/>
    <mergeCell ref="AA238:AC238"/>
    <mergeCell ref="Q234:AC234"/>
    <mergeCell ref="R235:V235"/>
    <mergeCell ref="W235:AC235"/>
    <mergeCell ref="Q236:S236"/>
    <mergeCell ref="T236:V236"/>
    <mergeCell ref="W236:Z236"/>
    <mergeCell ref="AA236:AC236"/>
    <mergeCell ref="T246:X246"/>
    <mergeCell ref="AA246:AC246"/>
    <mergeCell ref="T247:X247"/>
    <mergeCell ref="AA247:AC247"/>
    <mergeCell ref="P249:P278"/>
    <mergeCell ref="Q249:R249"/>
    <mergeCell ref="S249:U249"/>
    <mergeCell ref="X249:Z249"/>
    <mergeCell ref="AA249:AC249"/>
    <mergeCell ref="AA254:AB254"/>
    <mergeCell ref="R255:S255"/>
    <mergeCell ref="T255:U255"/>
    <mergeCell ref="W255:X255"/>
    <mergeCell ref="Y255:Z255"/>
    <mergeCell ref="AA255:AB255"/>
    <mergeCell ref="Q256:AC256"/>
    <mergeCell ref="Q241:AC241"/>
    <mergeCell ref="Q242:R242"/>
    <mergeCell ref="S242:AC242"/>
    <mergeCell ref="Q244:AC245"/>
    <mergeCell ref="P218:P247"/>
    <mergeCell ref="Q267:S267"/>
    <mergeCell ref="T267:V267"/>
    <mergeCell ref="W267:Z267"/>
    <mergeCell ref="AA267:AC267"/>
    <mergeCell ref="Q268:S268"/>
    <mergeCell ref="T268:V268"/>
    <mergeCell ref="W268:Z268"/>
    <mergeCell ref="AA268:AC268"/>
    <mergeCell ref="R257:W257"/>
    <mergeCell ref="X257:AC257"/>
    <mergeCell ref="AA224:AB224"/>
    <mergeCell ref="Q265:AC265"/>
    <mergeCell ref="R266:V266"/>
    <mergeCell ref="W266:AC266"/>
    <mergeCell ref="AD249:AD278"/>
    <mergeCell ref="Q250:X250"/>
    <mergeCell ref="Y250:AC250"/>
    <mergeCell ref="Q251:V251"/>
    <mergeCell ref="W251:AC251"/>
    <mergeCell ref="Q252:AC252"/>
    <mergeCell ref="R253:S253"/>
    <mergeCell ref="T253:U253"/>
    <mergeCell ref="W253:X253"/>
    <mergeCell ref="Y253:Z253"/>
    <mergeCell ref="AA253:AB253"/>
    <mergeCell ref="AC253:AC255"/>
    <mergeCell ref="R254:S254"/>
    <mergeCell ref="T254:U254"/>
    <mergeCell ref="W254:X254"/>
    <mergeCell ref="Y254:Z254"/>
    <mergeCell ref="Q273:R273"/>
    <mergeCell ref="S273:AC273"/>
    <mergeCell ref="Q275:AC276"/>
    <mergeCell ref="T277:X277"/>
    <mergeCell ref="AA277:AC277"/>
    <mergeCell ref="Q271:S271"/>
    <mergeCell ref="T271:V271"/>
    <mergeCell ref="W271:Z271"/>
    <mergeCell ref="AA271:AC271"/>
    <mergeCell ref="Q272:AC272"/>
    <mergeCell ref="T269:V269"/>
    <mergeCell ref="W269:Z269"/>
    <mergeCell ref="AA269:AC269"/>
    <mergeCell ref="Q270:S270"/>
    <mergeCell ref="T270:V270"/>
    <mergeCell ref="W270:Z270"/>
    <mergeCell ref="AA270:AC270"/>
    <mergeCell ref="AM1:AO1"/>
    <mergeCell ref="AP1:AR1"/>
    <mergeCell ref="AS1:AS30"/>
    <mergeCell ref="AF2:AM2"/>
    <mergeCell ref="AN2:AR2"/>
    <mergeCell ref="AF3:AK3"/>
    <mergeCell ref="AL3:AR3"/>
    <mergeCell ref="AF4:AR4"/>
    <mergeCell ref="AG5:AH5"/>
    <mergeCell ref="AI5:AJ5"/>
    <mergeCell ref="AL5:AM5"/>
    <mergeCell ref="AN5:AO5"/>
    <mergeCell ref="AP5:AQ5"/>
    <mergeCell ref="AR5:AR7"/>
    <mergeCell ref="AG6:AH6"/>
    <mergeCell ref="AI6:AJ6"/>
    <mergeCell ref="AP6:AQ6"/>
    <mergeCell ref="AG7:AH7"/>
    <mergeCell ref="AI7:AJ7"/>
    <mergeCell ref="AL7:AM7"/>
    <mergeCell ref="AN7:AO7"/>
    <mergeCell ref="AP7:AQ7"/>
    <mergeCell ref="AI29:AM29"/>
    <mergeCell ref="AP29:AR29"/>
    <mergeCell ref="AI30:AM30"/>
    <mergeCell ref="AP30:AR30"/>
    <mergeCell ref="AE32:AE61"/>
    <mergeCell ref="AH32:AJ32"/>
    <mergeCell ref="T278:X278"/>
    <mergeCell ref="AA278:AC278"/>
    <mergeCell ref="AE1:AE30"/>
    <mergeCell ref="AF1:AG1"/>
    <mergeCell ref="AH1:AJ1"/>
    <mergeCell ref="AF8:AR8"/>
    <mergeCell ref="AG9:AL9"/>
    <mergeCell ref="AM9:AR9"/>
    <mergeCell ref="AF17:AR17"/>
    <mergeCell ref="AG18:AK18"/>
    <mergeCell ref="AL18:AR18"/>
    <mergeCell ref="AF19:AH19"/>
    <mergeCell ref="AI19:AK19"/>
    <mergeCell ref="AL19:AO19"/>
    <mergeCell ref="AP19:AR19"/>
    <mergeCell ref="AF20:AH20"/>
    <mergeCell ref="AF22:AH22"/>
    <mergeCell ref="AI22:AK22"/>
    <mergeCell ref="AL22:AO22"/>
    <mergeCell ref="AP22:AR22"/>
    <mergeCell ref="AF23:AH23"/>
    <mergeCell ref="AI23:AK23"/>
    <mergeCell ref="AL23:AO23"/>
    <mergeCell ref="AP23:AR23"/>
    <mergeCell ref="AI20:AK20"/>
    <mergeCell ref="AL20:AO20"/>
    <mergeCell ref="AP20:AR20"/>
    <mergeCell ref="AI21:AK21"/>
    <mergeCell ref="AL21:AO21"/>
    <mergeCell ref="AP21:AR21"/>
    <mergeCell ref="AL6:AM6"/>
    <mergeCell ref="AN6:AO6"/>
    <mergeCell ref="AM32:AO32"/>
    <mergeCell ref="AP32:AR32"/>
    <mergeCell ref="AP37:AQ37"/>
    <mergeCell ref="AG38:AH38"/>
    <mergeCell ref="AI38:AJ38"/>
    <mergeCell ref="AL38:AM38"/>
    <mergeCell ref="AN38:AO38"/>
    <mergeCell ref="AP38:AQ38"/>
    <mergeCell ref="AF39:AR39"/>
    <mergeCell ref="AF24:AR24"/>
    <mergeCell ref="AF25:AG25"/>
    <mergeCell ref="AH25:AR25"/>
    <mergeCell ref="AF27:AR28"/>
    <mergeCell ref="AF50:AH50"/>
    <mergeCell ref="AI50:AK50"/>
    <mergeCell ref="AL50:AO50"/>
    <mergeCell ref="AP50:AR50"/>
    <mergeCell ref="AF51:AH51"/>
    <mergeCell ref="AI51:AK51"/>
    <mergeCell ref="AL51:AO51"/>
    <mergeCell ref="AP51:AR51"/>
    <mergeCell ref="AG40:AL40"/>
    <mergeCell ref="AM40:AR40"/>
    <mergeCell ref="AF48:AR48"/>
    <mergeCell ref="AG49:AK49"/>
    <mergeCell ref="AL49:AR49"/>
    <mergeCell ref="AS32:AS61"/>
    <mergeCell ref="AF33:AM33"/>
    <mergeCell ref="AN33:AR33"/>
    <mergeCell ref="AF34:AK34"/>
    <mergeCell ref="AL34:AR34"/>
    <mergeCell ref="AF35:AR35"/>
    <mergeCell ref="AG36:AH36"/>
    <mergeCell ref="AI36:AJ36"/>
    <mergeCell ref="AL36:AM36"/>
    <mergeCell ref="AN36:AO36"/>
    <mergeCell ref="AP36:AQ36"/>
    <mergeCell ref="AR36:AR38"/>
    <mergeCell ref="AG37:AH37"/>
    <mergeCell ref="AI37:AJ37"/>
    <mergeCell ref="AL37:AM37"/>
    <mergeCell ref="AN37:AO37"/>
    <mergeCell ref="AF56:AG56"/>
    <mergeCell ref="AH56:AR56"/>
    <mergeCell ref="AF58:AR59"/>
    <mergeCell ref="AI60:AM60"/>
    <mergeCell ref="AP60:AR60"/>
    <mergeCell ref="AF54:AH54"/>
    <mergeCell ref="AF32:AG32"/>
    <mergeCell ref="AI54:AK54"/>
    <mergeCell ref="AL54:AO54"/>
    <mergeCell ref="AP54:AR54"/>
    <mergeCell ref="AF55:AR55"/>
    <mergeCell ref="AI52:AK52"/>
    <mergeCell ref="AL52:AO52"/>
    <mergeCell ref="AP52:AR52"/>
    <mergeCell ref="AF53:AH53"/>
    <mergeCell ref="AI53:AK53"/>
    <mergeCell ref="AL53:AO53"/>
    <mergeCell ref="AP53:AR53"/>
    <mergeCell ref="AS63:AS92"/>
    <mergeCell ref="AF64:AM64"/>
    <mergeCell ref="AN64:AR64"/>
    <mergeCell ref="AF65:AK65"/>
    <mergeCell ref="AL65:AR65"/>
    <mergeCell ref="AF66:AR66"/>
    <mergeCell ref="AG67:AH67"/>
    <mergeCell ref="AI67:AJ67"/>
    <mergeCell ref="AL67:AM67"/>
    <mergeCell ref="AN67:AO67"/>
    <mergeCell ref="AP67:AQ67"/>
    <mergeCell ref="AR67:AR69"/>
    <mergeCell ref="AG68:AH68"/>
    <mergeCell ref="AI68:AJ68"/>
    <mergeCell ref="AL68:AM68"/>
    <mergeCell ref="AN68:AO68"/>
    <mergeCell ref="AI61:AM61"/>
    <mergeCell ref="AP61:AR61"/>
    <mergeCell ref="AF63:AG63"/>
    <mergeCell ref="AH63:AJ63"/>
    <mergeCell ref="AM63:AO63"/>
    <mergeCell ref="AP68:AQ68"/>
    <mergeCell ref="AG69:AH69"/>
    <mergeCell ref="AI69:AJ69"/>
    <mergeCell ref="AL69:AM69"/>
    <mergeCell ref="AN69:AO69"/>
    <mergeCell ref="AP69:AQ69"/>
    <mergeCell ref="AF70:AR70"/>
    <mergeCell ref="AG71:AL71"/>
    <mergeCell ref="AM71:AR71"/>
    <mergeCell ref="AF84:AH84"/>
    <mergeCell ref="AI84:AK84"/>
    <mergeCell ref="AL84:AO84"/>
    <mergeCell ref="AP84:AR84"/>
    <mergeCell ref="AF85:AH85"/>
    <mergeCell ref="AI85:AK85"/>
    <mergeCell ref="AL85:AO85"/>
    <mergeCell ref="AP85:AR85"/>
    <mergeCell ref="AF82:AH82"/>
    <mergeCell ref="AI82:AK82"/>
    <mergeCell ref="AL82:AO82"/>
    <mergeCell ref="AP82:AR82"/>
    <mergeCell ref="AI83:AK83"/>
    <mergeCell ref="AL83:AO83"/>
    <mergeCell ref="AP83:AR83"/>
    <mergeCell ref="AF79:AR79"/>
    <mergeCell ref="AG80:AK80"/>
    <mergeCell ref="AL80:AR80"/>
    <mergeCell ref="AF81:AH81"/>
    <mergeCell ref="AI81:AK81"/>
    <mergeCell ref="AL81:AO81"/>
    <mergeCell ref="AP81:AR81"/>
    <mergeCell ref="AI91:AM91"/>
    <mergeCell ref="AP91:AR91"/>
    <mergeCell ref="AI92:AM92"/>
    <mergeCell ref="AP92:AR92"/>
    <mergeCell ref="AE94:AE123"/>
    <mergeCell ref="AF94:AG94"/>
    <mergeCell ref="AH94:AJ94"/>
    <mergeCell ref="AM94:AO94"/>
    <mergeCell ref="AP94:AR94"/>
    <mergeCell ref="AP99:AQ99"/>
    <mergeCell ref="AG100:AH100"/>
    <mergeCell ref="AI100:AJ100"/>
    <mergeCell ref="AL100:AM100"/>
    <mergeCell ref="AN100:AO100"/>
    <mergeCell ref="AP100:AQ100"/>
    <mergeCell ref="AF101:AR101"/>
    <mergeCell ref="AF86:AR86"/>
    <mergeCell ref="AF87:AG87"/>
    <mergeCell ref="AH87:AR87"/>
    <mergeCell ref="AF89:AR90"/>
    <mergeCell ref="AE63:AE92"/>
    <mergeCell ref="AF112:AH112"/>
    <mergeCell ref="AI112:AK112"/>
    <mergeCell ref="AL112:AO112"/>
    <mergeCell ref="AP112:AR112"/>
    <mergeCell ref="AF113:AH113"/>
    <mergeCell ref="AI113:AK113"/>
    <mergeCell ref="AL113:AO113"/>
    <mergeCell ref="AP113:AR113"/>
    <mergeCell ref="AG102:AL102"/>
    <mergeCell ref="AM102:AR102"/>
    <mergeCell ref="AP63:AR63"/>
    <mergeCell ref="AF110:AR110"/>
    <mergeCell ref="AG111:AK111"/>
    <mergeCell ref="AL111:AR111"/>
    <mergeCell ref="AS94:AS123"/>
    <mergeCell ref="AF95:AM95"/>
    <mergeCell ref="AN95:AR95"/>
    <mergeCell ref="AF96:AK96"/>
    <mergeCell ref="AL96:AR96"/>
    <mergeCell ref="AF97:AR97"/>
    <mergeCell ref="AG98:AH98"/>
    <mergeCell ref="AI98:AJ98"/>
    <mergeCell ref="AL98:AM98"/>
    <mergeCell ref="AN98:AO98"/>
    <mergeCell ref="AP98:AQ98"/>
    <mergeCell ref="AR98:AR100"/>
    <mergeCell ref="AG99:AH99"/>
    <mergeCell ref="AI99:AJ99"/>
    <mergeCell ref="AL99:AM99"/>
    <mergeCell ref="AN99:AO99"/>
    <mergeCell ref="AF118:AG118"/>
    <mergeCell ref="AH118:AR118"/>
    <mergeCell ref="AF120:AR121"/>
    <mergeCell ref="AI122:AM122"/>
    <mergeCell ref="AP122:AR122"/>
    <mergeCell ref="AF116:AH116"/>
    <mergeCell ref="AI116:AK116"/>
    <mergeCell ref="AL116:AO116"/>
    <mergeCell ref="AP116:AR116"/>
    <mergeCell ref="AF117:AR117"/>
    <mergeCell ref="AI114:AK114"/>
    <mergeCell ref="AL114:AO114"/>
    <mergeCell ref="AP114:AR114"/>
    <mergeCell ref="AF115:AH115"/>
    <mergeCell ref="AI115:AK115"/>
    <mergeCell ref="AL115:AO115"/>
    <mergeCell ref="AP115:AR115"/>
    <mergeCell ref="AS125:AS154"/>
    <mergeCell ref="AF126:AM126"/>
    <mergeCell ref="AN126:AR126"/>
    <mergeCell ref="AF127:AK127"/>
    <mergeCell ref="AL127:AR127"/>
    <mergeCell ref="AF128:AR128"/>
    <mergeCell ref="AG129:AH129"/>
    <mergeCell ref="AI129:AJ129"/>
    <mergeCell ref="AL129:AM129"/>
    <mergeCell ref="AN129:AO129"/>
    <mergeCell ref="AP129:AQ129"/>
    <mergeCell ref="AR129:AR131"/>
    <mergeCell ref="AG130:AH130"/>
    <mergeCell ref="AI130:AJ130"/>
    <mergeCell ref="AL130:AM130"/>
    <mergeCell ref="AN130:AO130"/>
    <mergeCell ref="AI123:AM123"/>
    <mergeCell ref="AP123:AR123"/>
    <mergeCell ref="AF125:AG125"/>
    <mergeCell ref="AH125:AJ125"/>
    <mergeCell ref="AM125:AO125"/>
    <mergeCell ref="AP125:AR125"/>
    <mergeCell ref="AP130:AQ130"/>
    <mergeCell ref="AG131:AH131"/>
    <mergeCell ref="AI131:AJ131"/>
    <mergeCell ref="AL131:AM131"/>
    <mergeCell ref="AN131:AO131"/>
    <mergeCell ref="AF132:AR132"/>
    <mergeCell ref="AG133:AL133"/>
    <mergeCell ref="AM133:AR133"/>
    <mergeCell ref="AF146:AH146"/>
    <mergeCell ref="AI146:AK146"/>
    <mergeCell ref="AL146:AO146"/>
    <mergeCell ref="AP146:AR146"/>
    <mergeCell ref="AF147:AH147"/>
    <mergeCell ref="AI147:AK147"/>
    <mergeCell ref="AL147:AO147"/>
    <mergeCell ref="AP147:AR147"/>
    <mergeCell ref="AF144:AH144"/>
    <mergeCell ref="AI144:AK144"/>
    <mergeCell ref="AL144:AO144"/>
    <mergeCell ref="AP144:AR144"/>
    <mergeCell ref="AI145:AK145"/>
    <mergeCell ref="AL145:AO145"/>
    <mergeCell ref="AP145:AR145"/>
    <mergeCell ref="AF141:AR141"/>
    <mergeCell ref="AG142:AK142"/>
    <mergeCell ref="AL142:AR142"/>
    <mergeCell ref="AF143:AH143"/>
    <mergeCell ref="AI143:AK143"/>
    <mergeCell ref="AL143:AO143"/>
    <mergeCell ref="AP143:AR143"/>
    <mergeCell ref="AI153:AM153"/>
    <mergeCell ref="AP153:AR153"/>
    <mergeCell ref="AI154:AM154"/>
    <mergeCell ref="AP154:AR154"/>
    <mergeCell ref="AE156:AE185"/>
    <mergeCell ref="AF156:AG156"/>
    <mergeCell ref="AH156:AJ156"/>
    <mergeCell ref="AM156:AO156"/>
    <mergeCell ref="AP156:AR156"/>
    <mergeCell ref="AP161:AQ161"/>
    <mergeCell ref="AG162:AH162"/>
    <mergeCell ref="AI162:AJ162"/>
    <mergeCell ref="AL162:AM162"/>
    <mergeCell ref="AN162:AO162"/>
    <mergeCell ref="AP162:AQ162"/>
    <mergeCell ref="AF163:AR163"/>
    <mergeCell ref="AF148:AR148"/>
    <mergeCell ref="AF149:AG149"/>
    <mergeCell ref="AH149:AR149"/>
    <mergeCell ref="AF151:AR152"/>
    <mergeCell ref="AE125:AE154"/>
    <mergeCell ref="AF174:AH174"/>
    <mergeCell ref="AI174:AK174"/>
    <mergeCell ref="AL174:AO174"/>
    <mergeCell ref="AP174:AR174"/>
    <mergeCell ref="AF175:AH175"/>
    <mergeCell ref="AI175:AK175"/>
    <mergeCell ref="AL175:AO175"/>
    <mergeCell ref="AP175:AR175"/>
    <mergeCell ref="AG164:AL164"/>
    <mergeCell ref="AM164:AR164"/>
    <mergeCell ref="AP131:AQ131"/>
    <mergeCell ref="AF172:AR172"/>
    <mergeCell ref="AG173:AK173"/>
    <mergeCell ref="AL173:AR173"/>
    <mergeCell ref="AS156:AS185"/>
    <mergeCell ref="AF157:AM157"/>
    <mergeCell ref="AN157:AR157"/>
    <mergeCell ref="AF158:AK158"/>
    <mergeCell ref="AL158:AR158"/>
    <mergeCell ref="AF159:AR159"/>
    <mergeCell ref="AG160:AH160"/>
    <mergeCell ref="AI160:AJ160"/>
    <mergeCell ref="AL160:AM160"/>
    <mergeCell ref="AN160:AO160"/>
    <mergeCell ref="AP160:AQ160"/>
    <mergeCell ref="AR160:AR162"/>
    <mergeCell ref="AG161:AH161"/>
    <mergeCell ref="AI161:AJ161"/>
    <mergeCell ref="AL161:AM161"/>
    <mergeCell ref="AN161:AO161"/>
    <mergeCell ref="AF180:AG180"/>
    <mergeCell ref="AH180:AR180"/>
    <mergeCell ref="AF181:AR181"/>
    <mergeCell ref="AF182:AR183"/>
    <mergeCell ref="AI184:AM184"/>
    <mergeCell ref="AP184:AR184"/>
    <mergeCell ref="AF178:AH178"/>
    <mergeCell ref="AI178:AK178"/>
    <mergeCell ref="AL178:AO178"/>
    <mergeCell ref="AP178:AR178"/>
    <mergeCell ref="AF179:AR179"/>
    <mergeCell ref="AI176:AK176"/>
    <mergeCell ref="AL176:AO176"/>
    <mergeCell ref="AP176:AR176"/>
    <mergeCell ref="AF177:AH177"/>
    <mergeCell ref="AI177:AK177"/>
    <mergeCell ref="AL177:AO177"/>
    <mergeCell ref="AP177:AR177"/>
    <mergeCell ref="AS187:AS216"/>
    <mergeCell ref="AF188:AM188"/>
    <mergeCell ref="AN188:AR188"/>
    <mergeCell ref="AF189:AK189"/>
    <mergeCell ref="AL189:AR189"/>
    <mergeCell ref="AF190:AR190"/>
    <mergeCell ref="AG191:AH191"/>
    <mergeCell ref="AI191:AJ191"/>
    <mergeCell ref="AL191:AM191"/>
    <mergeCell ref="AN191:AO191"/>
    <mergeCell ref="AP191:AQ191"/>
    <mergeCell ref="AR191:AR193"/>
    <mergeCell ref="AG192:AH192"/>
    <mergeCell ref="AI192:AJ192"/>
    <mergeCell ref="AL192:AM192"/>
    <mergeCell ref="AN192:AO192"/>
    <mergeCell ref="AI185:AM185"/>
    <mergeCell ref="AP185:AR185"/>
    <mergeCell ref="AF187:AG187"/>
    <mergeCell ref="AH187:AJ187"/>
    <mergeCell ref="AM187:AO187"/>
    <mergeCell ref="AP187:AR187"/>
    <mergeCell ref="AP192:AQ192"/>
    <mergeCell ref="AG193:AH193"/>
    <mergeCell ref="AI193:AJ193"/>
    <mergeCell ref="AL193:AM193"/>
    <mergeCell ref="AN193:AO193"/>
    <mergeCell ref="AF194:AR194"/>
    <mergeCell ref="AG195:AL195"/>
    <mergeCell ref="AM195:AR195"/>
    <mergeCell ref="AF208:AH208"/>
    <mergeCell ref="AI208:AK208"/>
    <mergeCell ref="AL208:AO208"/>
    <mergeCell ref="AP208:AR208"/>
    <mergeCell ref="AF209:AH209"/>
    <mergeCell ref="AI209:AK209"/>
    <mergeCell ref="AL209:AO209"/>
    <mergeCell ref="AP209:AR209"/>
    <mergeCell ref="AF206:AH206"/>
    <mergeCell ref="AI206:AK206"/>
    <mergeCell ref="AL206:AO206"/>
    <mergeCell ref="AP206:AR206"/>
    <mergeCell ref="AI207:AK207"/>
    <mergeCell ref="AL207:AO207"/>
    <mergeCell ref="AP207:AR207"/>
    <mergeCell ref="AF203:AR203"/>
    <mergeCell ref="AG204:AK204"/>
    <mergeCell ref="AL204:AR204"/>
    <mergeCell ref="AF205:AH205"/>
    <mergeCell ref="AI205:AK205"/>
    <mergeCell ref="AL205:AO205"/>
    <mergeCell ref="AP205:AR205"/>
    <mergeCell ref="AI215:AM215"/>
    <mergeCell ref="AP215:AR215"/>
    <mergeCell ref="AI216:AM216"/>
    <mergeCell ref="AP216:AR216"/>
    <mergeCell ref="AE218:AE247"/>
    <mergeCell ref="AF218:AG218"/>
    <mergeCell ref="AH218:AJ218"/>
    <mergeCell ref="AM218:AO218"/>
    <mergeCell ref="AP218:AR218"/>
    <mergeCell ref="AP223:AQ223"/>
    <mergeCell ref="AG224:AH224"/>
    <mergeCell ref="AI224:AJ224"/>
    <mergeCell ref="AL224:AM224"/>
    <mergeCell ref="AN224:AO224"/>
    <mergeCell ref="AP224:AQ224"/>
    <mergeCell ref="AF225:AR225"/>
    <mergeCell ref="AF210:AR210"/>
    <mergeCell ref="AF211:AG211"/>
    <mergeCell ref="AH211:AR211"/>
    <mergeCell ref="AF213:AR214"/>
    <mergeCell ref="AE187:AE216"/>
    <mergeCell ref="AF236:AH236"/>
    <mergeCell ref="AI236:AK236"/>
    <mergeCell ref="AL236:AO236"/>
    <mergeCell ref="AP236:AR236"/>
    <mergeCell ref="AF237:AH237"/>
    <mergeCell ref="AI237:AK237"/>
    <mergeCell ref="AL237:AO237"/>
    <mergeCell ref="AP237:AR237"/>
    <mergeCell ref="AG226:AL226"/>
    <mergeCell ref="AM226:AR226"/>
    <mergeCell ref="AP193:AQ193"/>
    <mergeCell ref="AF234:AR234"/>
    <mergeCell ref="AG235:AK235"/>
    <mergeCell ref="AL235:AR235"/>
    <mergeCell ref="AS218:AS247"/>
    <mergeCell ref="AF219:AM219"/>
    <mergeCell ref="AN219:AR219"/>
    <mergeCell ref="AF220:AK220"/>
    <mergeCell ref="AL220:AR220"/>
    <mergeCell ref="AF221:AR221"/>
    <mergeCell ref="AG222:AH222"/>
    <mergeCell ref="AI222:AJ222"/>
    <mergeCell ref="AL222:AM222"/>
    <mergeCell ref="AN222:AO222"/>
    <mergeCell ref="AP222:AQ222"/>
    <mergeCell ref="AR222:AR224"/>
    <mergeCell ref="AG223:AH223"/>
    <mergeCell ref="AI223:AJ223"/>
    <mergeCell ref="AL223:AM223"/>
    <mergeCell ref="AN223:AO223"/>
    <mergeCell ref="AF242:AG242"/>
    <mergeCell ref="AH242:AR242"/>
    <mergeCell ref="AF244:AR245"/>
    <mergeCell ref="AI246:AM246"/>
    <mergeCell ref="AP246:AR246"/>
    <mergeCell ref="AF240:AH240"/>
    <mergeCell ref="AI240:AK240"/>
    <mergeCell ref="AL240:AO240"/>
    <mergeCell ref="AP240:AR240"/>
    <mergeCell ref="AF241:AR241"/>
    <mergeCell ref="AI238:AK238"/>
    <mergeCell ref="AL238:AO238"/>
    <mergeCell ref="AP238:AR238"/>
    <mergeCell ref="AF239:AH239"/>
    <mergeCell ref="AI239:AK239"/>
    <mergeCell ref="AL239:AO239"/>
    <mergeCell ref="AP239:AR239"/>
    <mergeCell ref="AS249:AS278"/>
    <mergeCell ref="AF250:AM250"/>
    <mergeCell ref="AN250:AR250"/>
    <mergeCell ref="AF251:AK251"/>
    <mergeCell ref="AL251:AR251"/>
    <mergeCell ref="AF252:AR252"/>
    <mergeCell ref="AG253:AH253"/>
    <mergeCell ref="AI253:AJ253"/>
    <mergeCell ref="AL253:AM253"/>
    <mergeCell ref="AN253:AO253"/>
    <mergeCell ref="AP253:AQ253"/>
    <mergeCell ref="AR253:AR255"/>
    <mergeCell ref="AG254:AH254"/>
    <mergeCell ref="AI254:AJ254"/>
    <mergeCell ref="AL254:AM254"/>
    <mergeCell ref="AN254:AO254"/>
    <mergeCell ref="AI247:AM247"/>
    <mergeCell ref="AP247:AR247"/>
    <mergeCell ref="AF249:AG249"/>
    <mergeCell ref="AH249:AJ249"/>
    <mergeCell ref="AM249:AO249"/>
    <mergeCell ref="AP249:AR249"/>
    <mergeCell ref="AP254:AQ254"/>
    <mergeCell ref="AG255:AH255"/>
    <mergeCell ref="AI255:AJ255"/>
    <mergeCell ref="AL255:AM255"/>
    <mergeCell ref="AN255:AO255"/>
    <mergeCell ref="AF256:AR256"/>
    <mergeCell ref="AG257:AL257"/>
    <mergeCell ref="AM257:AR257"/>
    <mergeCell ref="AF270:AH270"/>
    <mergeCell ref="AI270:AK270"/>
    <mergeCell ref="AL270:AO270"/>
    <mergeCell ref="AP270:AR270"/>
    <mergeCell ref="AF271:AH271"/>
    <mergeCell ref="AI271:AK271"/>
    <mergeCell ref="AL271:AO271"/>
    <mergeCell ref="AP271:AR271"/>
    <mergeCell ref="AF268:AH268"/>
    <mergeCell ref="AI268:AK268"/>
    <mergeCell ref="AL268:AO268"/>
    <mergeCell ref="AP268:AR268"/>
    <mergeCell ref="AI269:AK269"/>
    <mergeCell ref="AL269:AO269"/>
    <mergeCell ref="AP269:AR269"/>
    <mergeCell ref="AF265:AR265"/>
    <mergeCell ref="AG266:AK266"/>
    <mergeCell ref="AL266:AR266"/>
    <mergeCell ref="AF267:AH267"/>
    <mergeCell ref="AI267:AK267"/>
    <mergeCell ref="AL267:AO267"/>
    <mergeCell ref="AP267:AR267"/>
    <mergeCell ref="AI277:AM277"/>
    <mergeCell ref="AP277:AR277"/>
    <mergeCell ref="AI278:AM278"/>
    <mergeCell ref="AP278:AR278"/>
    <mergeCell ref="AE280:AE309"/>
    <mergeCell ref="AF280:AG280"/>
    <mergeCell ref="AH280:AJ280"/>
    <mergeCell ref="AM280:AO280"/>
    <mergeCell ref="AP280:AR280"/>
    <mergeCell ref="AP285:AQ285"/>
    <mergeCell ref="AG286:AH286"/>
    <mergeCell ref="AI286:AJ286"/>
    <mergeCell ref="AL286:AM286"/>
    <mergeCell ref="AN286:AO286"/>
    <mergeCell ref="AP286:AQ286"/>
    <mergeCell ref="AF287:AR287"/>
    <mergeCell ref="AF272:AR272"/>
    <mergeCell ref="AF273:AG273"/>
    <mergeCell ref="AH273:AR273"/>
    <mergeCell ref="AF275:AR276"/>
    <mergeCell ref="AE249:AE278"/>
    <mergeCell ref="AF298:AH298"/>
    <mergeCell ref="AI298:AK298"/>
    <mergeCell ref="AL298:AO298"/>
    <mergeCell ref="AP298:AR298"/>
    <mergeCell ref="AF299:AH299"/>
    <mergeCell ref="AI299:AK299"/>
    <mergeCell ref="AL299:AO299"/>
    <mergeCell ref="AP299:AR299"/>
    <mergeCell ref="AG288:AL288"/>
    <mergeCell ref="AM288:AR288"/>
    <mergeCell ref="AP255:AQ255"/>
    <mergeCell ref="AF296:AR296"/>
    <mergeCell ref="AG297:AK297"/>
    <mergeCell ref="AL297:AR297"/>
    <mergeCell ref="AS280:AS309"/>
    <mergeCell ref="AF281:AM281"/>
    <mergeCell ref="AN281:AR281"/>
    <mergeCell ref="AF282:AK282"/>
    <mergeCell ref="AL282:AR282"/>
    <mergeCell ref="AF283:AR283"/>
    <mergeCell ref="AG284:AH284"/>
    <mergeCell ref="AI284:AJ284"/>
    <mergeCell ref="AL284:AM284"/>
    <mergeCell ref="AN284:AO284"/>
    <mergeCell ref="AP284:AQ284"/>
    <mergeCell ref="AR284:AR286"/>
    <mergeCell ref="AG285:AH285"/>
    <mergeCell ref="AI285:AJ285"/>
    <mergeCell ref="AL285:AM285"/>
    <mergeCell ref="AN285:AO285"/>
    <mergeCell ref="AF304:AG304"/>
    <mergeCell ref="AH304:AR304"/>
    <mergeCell ref="AF306:AR307"/>
    <mergeCell ref="AI308:AM308"/>
    <mergeCell ref="AP308:AR308"/>
    <mergeCell ref="AF302:AH302"/>
    <mergeCell ref="AI302:AK302"/>
    <mergeCell ref="AL302:AO302"/>
    <mergeCell ref="AP302:AR302"/>
    <mergeCell ref="AF303:AR303"/>
    <mergeCell ref="AI300:AK300"/>
    <mergeCell ref="AL300:AO300"/>
    <mergeCell ref="AP300:AR300"/>
    <mergeCell ref="AF301:AH301"/>
    <mergeCell ref="AI301:AK301"/>
    <mergeCell ref="AL301:AO301"/>
    <mergeCell ref="AP301:AR301"/>
    <mergeCell ref="BB1:BD1"/>
    <mergeCell ref="BE1:BG1"/>
    <mergeCell ref="BH1:BH30"/>
    <mergeCell ref="AU2:BB2"/>
    <mergeCell ref="BC2:BG2"/>
    <mergeCell ref="AU3:AZ3"/>
    <mergeCell ref="BA3:BG3"/>
    <mergeCell ref="AU4:BG4"/>
    <mergeCell ref="AV5:AW5"/>
    <mergeCell ref="AX5:AY5"/>
    <mergeCell ref="BA5:BB5"/>
    <mergeCell ref="BC5:BD5"/>
    <mergeCell ref="BE5:BF5"/>
    <mergeCell ref="BG5:BG7"/>
    <mergeCell ref="AV6:AW6"/>
    <mergeCell ref="AX6:AY6"/>
    <mergeCell ref="BE6:BF6"/>
    <mergeCell ref="AV7:AW7"/>
    <mergeCell ref="AX7:AY7"/>
    <mergeCell ref="BA7:BB7"/>
    <mergeCell ref="BC7:BD7"/>
    <mergeCell ref="BE7:BF7"/>
    <mergeCell ref="AX29:BB29"/>
    <mergeCell ref="BE29:BG29"/>
    <mergeCell ref="AX30:BB30"/>
    <mergeCell ref="BE30:BG30"/>
    <mergeCell ref="AT32:AT61"/>
    <mergeCell ref="AW32:AY32"/>
    <mergeCell ref="AI309:AM309"/>
    <mergeCell ref="AP309:AR309"/>
    <mergeCell ref="AT1:AT30"/>
    <mergeCell ref="AU1:AV1"/>
    <mergeCell ref="AW1:AY1"/>
    <mergeCell ref="AU8:BG8"/>
    <mergeCell ref="AV9:BA9"/>
    <mergeCell ref="BB9:BG9"/>
    <mergeCell ref="AU17:BG17"/>
    <mergeCell ref="AV18:AZ18"/>
    <mergeCell ref="BA18:BG18"/>
    <mergeCell ref="AU19:AW19"/>
    <mergeCell ref="AX19:AZ19"/>
    <mergeCell ref="BA19:BD19"/>
    <mergeCell ref="BE19:BG19"/>
    <mergeCell ref="AU20:AW20"/>
    <mergeCell ref="AU22:AW22"/>
    <mergeCell ref="AX22:AZ22"/>
    <mergeCell ref="BA22:BD22"/>
    <mergeCell ref="BE22:BG22"/>
    <mergeCell ref="AU23:AW23"/>
    <mergeCell ref="AX23:AZ23"/>
    <mergeCell ref="BA23:BD23"/>
    <mergeCell ref="BE23:BG23"/>
    <mergeCell ref="AX20:AZ20"/>
    <mergeCell ref="BA20:BD20"/>
    <mergeCell ref="BE20:BG20"/>
    <mergeCell ref="AX21:AZ21"/>
    <mergeCell ref="BA21:BD21"/>
    <mergeCell ref="BE21:BG21"/>
    <mergeCell ref="BA6:BB6"/>
    <mergeCell ref="BC6:BD6"/>
    <mergeCell ref="BB32:BD32"/>
    <mergeCell ref="BE32:BG32"/>
    <mergeCell ref="BE37:BF37"/>
    <mergeCell ref="AV38:AW38"/>
    <mergeCell ref="AX38:AY38"/>
    <mergeCell ref="BA38:BB38"/>
    <mergeCell ref="BC38:BD38"/>
    <mergeCell ref="BE38:BF38"/>
    <mergeCell ref="AU39:BG39"/>
    <mergeCell ref="AU24:BG24"/>
    <mergeCell ref="AU25:AV25"/>
    <mergeCell ref="AW25:BG25"/>
    <mergeCell ref="AU27:BG28"/>
    <mergeCell ref="AU50:AW50"/>
    <mergeCell ref="AX50:AZ50"/>
    <mergeCell ref="BA50:BD50"/>
    <mergeCell ref="BE50:BG50"/>
    <mergeCell ref="AU51:AW51"/>
    <mergeCell ref="AX51:AZ51"/>
    <mergeCell ref="BA51:BD51"/>
    <mergeCell ref="BE51:BG51"/>
    <mergeCell ref="AV40:BA40"/>
    <mergeCell ref="BB40:BG40"/>
    <mergeCell ref="AU48:BG48"/>
    <mergeCell ref="AV49:AZ49"/>
    <mergeCell ref="BA49:BG49"/>
    <mergeCell ref="BH32:BH61"/>
    <mergeCell ref="AU33:BB33"/>
    <mergeCell ref="BC33:BG33"/>
    <mergeCell ref="AU34:AZ34"/>
    <mergeCell ref="BA34:BG34"/>
    <mergeCell ref="AU35:BG35"/>
    <mergeCell ref="AV36:AW36"/>
    <mergeCell ref="AX36:AY36"/>
    <mergeCell ref="BA36:BB36"/>
    <mergeCell ref="BC36:BD36"/>
    <mergeCell ref="BE36:BF36"/>
    <mergeCell ref="BG36:BG38"/>
    <mergeCell ref="AV37:AW37"/>
    <mergeCell ref="AX37:AY37"/>
    <mergeCell ref="BA37:BB37"/>
    <mergeCell ref="BC37:BD37"/>
    <mergeCell ref="AU56:AV56"/>
    <mergeCell ref="AW56:BG56"/>
    <mergeCell ref="AU58:BG59"/>
    <mergeCell ref="AX60:BB60"/>
    <mergeCell ref="BE60:BG60"/>
    <mergeCell ref="AU54:AW54"/>
    <mergeCell ref="AU32:AV32"/>
    <mergeCell ref="AX54:AZ54"/>
    <mergeCell ref="BA54:BD54"/>
    <mergeCell ref="BE54:BG54"/>
    <mergeCell ref="AU55:BG55"/>
    <mergeCell ref="AX52:AZ52"/>
    <mergeCell ref="BA52:BD52"/>
    <mergeCell ref="BE52:BG52"/>
    <mergeCell ref="AU53:AW53"/>
    <mergeCell ref="AX53:AZ53"/>
    <mergeCell ref="BA53:BD53"/>
    <mergeCell ref="BE53:BG53"/>
    <mergeCell ref="BH63:BH92"/>
    <mergeCell ref="AU64:BB64"/>
    <mergeCell ref="BC64:BG64"/>
    <mergeCell ref="AU65:AZ65"/>
    <mergeCell ref="BA65:BG65"/>
    <mergeCell ref="AU66:BG66"/>
    <mergeCell ref="AV67:AW67"/>
    <mergeCell ref="AX67:AY67"/>
    <mergeCell ref="BA67:BB67"/>
    <mergeCell ref="BC67:BD67"/>
    <mergeCell ref="BE67:BF67"/>
    <mergeCell ref="BG67:BG69"/>
    <mergeCell ref="AV68:AW68"/>
    <mergeCell ref="AX68:AY68"/>
    <mergeCell ref="BA68:BB68"/>
    <mergeCell ref="BC68:BD68"/>
    <mergeCell ref="AX61:BB61"/>
    <mergeCell ref="BE61:BG61"/>
    <mergeCell ref="AU63:AV63"/>
    <mergeCell ref="AW63:AY63"/>
    <mergeCell ref="BB63:BD63"/>
    <mergeCell ref="BE68:BF68"/>
    <mergeCell ref="AV69:AW69"/>
    <mergeCell ref="AX69:AY69"/>
    <mergeCell ref="BA69:BB69"/>
    <mergeCell ref="BC69:BD69"/>
    <mergeCell ref="BE69:BF69"/>
    <mergeCell ref="AU70:BG70"/>
    <mergeCell ref="AV71:BA71"/>
    <mergeCell ref="BB71:BG71"/>
    <mergeCell ref="AU84:AW84"/>
    <mergeCell ref="AX84:AZ84"/>
    <mergeCell ref="BA84:BD84"/>
    <mergeCell ref="BE84:BG84"/>
    <mergeCell ref="AU85:AW85"/>
    <mergeCell ref="AX85:AZ85"/>
    <mergeCell ref="BA85:BD85"/>
    <mergeCell ref="BE85:BG85"/>
    <mergeCell ref="AU82:AW82"/>
    <mergeCell ref="AX82:AZ82"/>
    <mergeCell ref="BA82:BD82"/>
    <mergeCell ref="BE82:BG82"/>
    <mergeCell ref="AX83:AZ83"/>
    <mergeCell ref="BA83:BD83"/>
    <mergeCell ref="BE83:BG83"/>
    <mergeCell ref="AU79:BG79"/>
    <mergeCell ref="AV80:AZ80"/>
    <mergeCell ref="BA80:BG80"/>
    <mergeCell ref="AU81:AW81"/>
    <mergeCell ref="AX81:AZ81"/>
    <mergeCell ref="BA81:BD81"/>
    <mergeCell ref="BE81:BG81"/>
    <mergeCell ref="AX91:BB91"/>
    <mergeCell ref="BE91:BG91"/>
    <mergeCell ref="AX92:BB92"/>
    <mergeCell ref="BE92:BG92"/>
    <mergeCell ref="AT94:AT123"/>
    <mergeCell ref="AU94:AV94"/>
    <mergeCell ref="AW94:AY94"/>
    <mergeCell ref="BB94:BD94"/>
    <mergeCell ref="BE94:BG94"/>
    <mergeCell ref="BE99:BF99"/>
    <mergeCell ref="AV100:AW100"/>
    <mergeCell ref="AX100:AY100"/>
    <mergeCell ref="BA100:BB100"/>
    <mergeCell ref="BC100:BD100"/>
    <mergeCell ref="BE100:BF100"/>
    <mergeCell ref="AU101:BG101"/>
    <mergeCell ref="AU86:BG86"/>
    <mergeCell ref="AU87:AV87"/>
    <mergeCell ref="AW87:BG87"/>
    <mergeCell ref="AU89:BG90"/>
    <mergeCell ref="AT63:AT92"/>
    <mergeCell ref="AU112:AW112"/>
    <mergeCell ref="AX112:AZ112"/>
    <mergeCell ref="BA112:BD112"/>
    <mergeCell ref="BE112:BG112"/>
    <mergeCell ref="AU113:AW113"/>
    <mergeCell ref="AX113:AZ113"/>
    <mergeCell ref="BA113:BD113"/>
    <mergeCell ref="BE113:BG113"/>
    <mergeCell ref="AV102:BA102"/>
    <mergeCell ref="BB102:BG102"/>
    <mergeCell ref="BE63:BG63"/>
    <mergeCell ref="AU110:BG110"/>
    <mergeCell ref="AV111:AZ111"/>
    <mergeCell ref="BA111:BG111"/>
    <mergeCell ref="BH94:BH123"/>
    <mergeCell ref="AU95:BB95"/>
    <mergeCell ref="BC95:BG95"/>
    <mergeCell ref="AU96:AZ96"/>
    <mergeCell ref="BA96:BG96"/>
    <mergeCell ref="AU97:BG97"/>
    <mergeCell ref="AV98:AW98"/>
    <mergeCell ref="AX98:AY98"/>
    <mergeCell ref="BA98:BB98"/>
    <mergeCell ref="BC98:BD98"/>
    <mergeCell ref="BE98:BF98"/>
    <mergeCell ref="BG98:BG100"/>
    <mergeCell ref="AV99:AW99"/>
    <mergeCell ref="AX99:AY99"/>
    <mergeCell ref="BA99:BB99"/>
    <mergeCell ref="BC99:BD99"/>
    <mergeCell ref="AU118:AV118"/>
    <mergeCell ref="AW118:BG118"/>
    <mergeCell ref="AU120:BG121"/>
    <mergeCell ref="AX122:BB122"/>
    <mergeCell ref="BE122:BG122"/>
    <mergeCell ref="AU116:AW116"/>
    <mergeCell ref="AX116:AZ116"/>
    <mergeCell ref="BA116:BD116"/>
    <mergeCell ref="BE116:BG116"/>
    <mergeCell ref="AU117:BG117"/>
    <mergeCell ref="AX114:AZ114"/>
    <mergeCell ref="BA114:BD114"/>
    <mergeCell ref="BE114:BG114"/>
    <mergeCell ref="AU115:AW115"/>
    <mergeCell ref="AX115:AZ115"/>
    <mergeCell ref="BA115:BD115"/>
    <mergeCell ref="BE115:BG115"/>
    <mergeCell ref="BH125:BH154"/>
    <mergeCell ref="AU126:BB126"/>
    <mergeCell ref="BC126:BG126"/>
    <mergeCell ref="AU127:AZ127"/>
    <mergeCell ref="BA127:BG127"/>
    <mergeCell ref="AU128:BG128"/>
    <mergeCell ref="AV129:AW129"/>
    <mergeCell ref="AX129:AY129"/>
    <mergeCell ref="BA129:BB129"/>
    <mergeCell ref="BC129:BD129"/>
    <mergeCell ref="BE129:BF129"/>
    <mergeCell ref="BG129:BG131"/>
    <mergeCell ref="AV130:AW130"/>
    <mergeCell ref="AX130:AY130"/>
    <mergeCell ref="BA130:BB130"/>
    <mergeCell ref="BC130:BD130"/>
    <mergeCell ref="AX123:BB123"/>
    <mergeCell ref="BE123:BG123"/>
    <mergeCell ref="AU125:AV125"/>
    <mergeCell ref="AW125:AY125"/>
    <mergeCell ref="BB125:BD125"/>
    <mergeCell ref="BE125:BG125"/>
    <mergeCell ref="BE130:BF130"/>
    <mergeCell ref="AV131:AW131"/>
    <mergeCell ref="AX131:AY131"/>
    <mergeCell ref="BA131:BB131"/>
    <mergeCell ref="BC131:BD131"/>
    <mergeCell ref="AU132:BG132"/>
    <mergeCell ref="AV133:BA133"/>
    <mergeCell ref="BB133:BG133"/>
    <mergeCell ref="AU146:AW146"/>
    <mergeCell ref="AX146:AZ146"/>
    <mergeCell ref="BA146:BD146"/>
    <mergeCell ref="BE146:BG146"/>
    <mergeCell ref="AU147:AW147"/>
    <mergeCell ref="AX147:AZ147"/>
    <mergeCell ref="BA147:BD147"/>
    <mergeCell ref="BE147:BG147"/>
    <mergeCell ref="AU144:AW144"/>
    <mergeCell ref="AX144:AZ144"/>
    <mergeCell ref="BA144:BD144"/>
    <mergeCell ref="BE144:BG144"/>
    <mergeCell ref="AX145:AZ145"/>
    <mergeCell ref="BA145:BD145"/>
    <mergeCell ref="BE145:BG145"/>
    <mergeCell ref="AU141:BG141"/>
    <mergeCell ref="AV142:AZ142"/>
    <mergeCell ref="BA142:BG142"/>
    <mergeCell ref="AU143:AW143"/>
    <mergeCell ref="AX143:AZ143"/>
    <mergeCell ref="BA143:BD143"/>
    <mergeCell ref="BE143:BG143"/>
    <mergeCell ref="AX153:BB153"/>
    <mergeCell ref="BE153:BG153"/>
    <mergeCell ref="AX154:BB154"/>
    <mergeCell ref="BE154:BG154"/>
    <mergeCell ref="AT156:AT185"/>
    <mergeCell ref="AU156:AV156"/>
    <mergeCell ref="AW156:AY156"/>
    <mergeCell ref="BB156:BD156"/>
    <mergeCell ref="BE156:BG156"/>
    <mergeCell ref="BE161:BF161"/>
    <mergeCell ref="AV162:AW162"/>
    <mergeCell ref="AX162:AY162"/>
    <mergeCell ref="BA162:BB162"/>
    <mergeCell ref="BC162:BD162"/>
    <mergeCell ref="BE162:BF162"/>
    <mergeCell ref="AU163:BG163"/>
    <mergeCell ref="AU148:BG148"/>
    <mergeCell ref="AU149:AV149"/>
    <mergeCell ref="AW149:BG149"/>
    <mergeCell ref="AU151:BG152"/>
    <mergeCell ref="AT125:AT154"/>
    <mergeCell ref="AU174:AW174"/>
    <mergeCell ref="AX174:AZ174"/>
    <mergeCell ref="BA174:BD174"/>
    <mergeCell ref="BE174:BG174"/>
    <mergeCell ref="AU175:AW175"/>
    <mergeCell ref="AX175:AZ175"/>
    <mergeCell ref="BA175:BD175"/>
    <mergeCell ref="BE175:BG175"/>
    <mergeCell ref="AV164:BA164"/>
    <mergeCell ref="BB164:BG164"/>
    <mergeCell ref="BE131:BF131"/>
    <mergeCell ref="AU172:BG172"/>
    <mergeCell ref="AV173:AZ173"/>
    <mergeCell ref="BA173:BG173"/>
    <mergeCell ref="BH156:BH185"/>
    <mergeCell ref="AU157:BB157"/>
    <mergeCell ref="BC157:BG157"/>
    <mergeCell ref="AU158:AZ158"/>
    <mergeCell ref="BA158:BG158"/>
    <mergeCell ref="AU159:BG159"/>
    <mergeCell ref="AV160:AW160"/>
    <mergeCell ref="AX160:AY160"/>
    <mergeCell ref="BA160:BB160"/>
    <mergeCell ref="BC160:BD160"/>
    <mergeCell ref="BE160:BF160"/>
    <mergeCell ref="BG160:BG162"/>
    <mergeCell ref="AV161:AW161"/>
    <mergeCell ref="AX161:AY161"/>
    <mergeCell ref="BA161:BB161"/>
    <mergeCell ref="BC161:BD161"/>
    <mergeCell ref="AU180:AV180"/>
    <mergeCell ref="AW180:BG180"/>
    <mergeCell ref="AU181:BG181"/>
    <mergeCell ref="AU182:BG183"/>
    <mergeCell ref="AX184:BB184"/>
    <mergeCell ref="BE184:BG184"/>
    <mergeCell ref="AU178:AW178"/>
    <mergeCell ref="AX178:AZ178"/>
    <mergeCell ref="BA178:BD178"/>
    <mergeCell ref="BE178:BG178"/>
    <mergeCell ref="AU179:BG179"/>
    <mergeCell ref="AX176:AZ176"/>
    <mergeCell ref="BA176:BD176"/>
    <mergeCell ref="BE176:BG176"/>
    <mergeCell ref="AU177:AW177"/>
    <mergeCell ref="AX177:AZ177"/>
    <mergeCell ref="BA177:BD177"/>
    <mergeCell ref="BE177:BG177"/>
    <mergeCell ref="BH187:BH216"/>
    <mergeCell ref="AU188:BB188"/>
    <mergeCell ref="BC188:BG188"/>
    <mergeCell ref="AU189:AZ189"/>
    <mergeCell ref="BA189:BG189"/>
    <mergeCell ref="AU190:BG190"/>
    <mergeCell ref="AV191:AW191"/>
    <mergeCell ref="AX191:AY191"/>
    <mergeCell ref="BA191:BB191"/>
    <mergeCell ref="BC191:BD191"/>
    <mergeCell ref="BE191:BF191"/>
    <mergeCell ref="BG191:BG193"/>
    <mergeCell ref="AV192:AW192"/>
    <mergeCell ref="AX192:AY192"/>
    <mergeCell ref="BA192:BB192"/>
    <mergeCell ref="BC192:BD192"/>
    <mergeCell ref="AX185:BB185"/>
    <mergeCell ref="BE185:BG185"/>
    <mergeCell ref="AU187:AV187"/>
    <mergeCell ref="AW187:AY187"/>
    <mergeCell ref="BB187:BD187"/>
    <mergeCell ref="BE187:BG187"/>
    <mergeCell ref="BE192:BF192"/>
    <mergeCell ref="AV193:AW193"/>
    <mergeCell ref="AX193:AY193"/>
    <mergeCell ref="BA193:BB193"/>
    <mergeCell ref="BC193:BD193"/>
    <mergeCell ref="AU194:BG194"/>
    <mergeCell ref="AV195:BA195"/>
    <mergeCell ref="BB195:BG195"/>
    <mergeCell ref="AU208:AW208"/>
    <mergeCell ref="AX208:AZ208"/>
    <mergeCell ref="BA208:BD208"/>
    <mergeCell ref="BE208:BG208"/>
    <mergeCell ref="AU209:AW209"/>
    <mergeCell ref="AX209:AZ209"/>
    <mergeCell ref="BA209:BD209"/>
    <mergeCell ref="BE209:BG209"/>
    <mergeCell ref="AU206:AW206"/>
    <mergeCell ref="AX206:AZ206"/>
    <mergeCell ref="BA206:BD206"/>
    <mergeCell ref="BE206:BG206"/>
    <mergeCell ref="AX207:AZ207"/>
    <mergeCell ref="BA207:BD207"/>
    <mergeCell ref="BE207:BG207"/>
    <mergeCell ref="AU203:BG203"/>
    <mergeCell ref="AV204:AZ204"/>
    <mergeCell ref="BA204:BG204"/>
    <mergeCell ref="AU205:AW205"/>
    <mergeCell ref="AX205:AZ205"/>
    <mergeCell ref="BA205:BD205"/>
    <mergeCell ref="BE205:BG205"/>
    <mergeCell ref="AX215:BB215"/>
    <mergeCell ref="BE215:BG215"/>
    <mergeCell ref="AX216:BB216"/>
    <mergeCell ref="BE216:BG216"/>
    <mergeCell ref="AT218:AT247"/>
    <mergeCell ref="AU218:AV218"/>
    <mergeCell ref="AW218:AY218"/>
    <mergeCell ref="BB218:BD218"/>
    <mergeCell ref="BE218:BG218"/>
    <mergeCell ref="BE223:BF223"/>
    <mergeCell ref="AV224:AW224"/>
    <mergeCell ref="AX224:AY224"/>
    <mergeCell ref="BA224:BB224"/>
    <mergeCell ref="BC224:BD224"/>
    <mergeCell ref="BE224:BF224"/>
    <mergeCell ref="AU225:BG225"/>
    <mergeCell ref="AU210:BG210"/>
    <mergeCell ref="AU211:AV211"/>
    <mergeCell ref="AW211:BG211"/>
    <mergeCell ref="AU213:BG214"/>
    <mergeCell ref="AT187:AT216"/>
    <mergeCell ref="AU236:AW236"/>
    <mergeCell ref="AX236:AZ236"/>
    <mergeCell ref="BA236:BD236"/>
    <mergeCell ref="BE236:BG236"/>
    <mergeCell ref="AU237:AW237"/>
    <mergeCell ref="AX237:AZ237"/>
    <mergeCell ref="BA237:BD237"/>
    <mergeCell ref="BE237:BG237"/>
    <mergeCell ref="AV226:BA226"/>
    <mergeCell ref="BB226:BG226"/>
    <mergeCell ref="BE193:BF193"/>
    <mergeCell ref="AU234:BG234"/>
    <mergeCell ref="AV235:AZ235"/>
    <mergeCell ref="BA235:BG235"/>
    <mergeCell ref="BH218:BH247"/>
    <mergeCell ref="AU219:BB219"/>
    <mergeCell ref="BC219:BG219"/>
    <mergeCell ref="AU220:AZ220"/>
    <mergeCell ref="BA220:BG220"/>
    <mergeCell ref="AU221:BG221"/>
    <mergeCell ref="AV222:AW222"/>
    <mergeCell ref="AX222:AY222"/>
    <mergeCell ref="BA222:BB222"/>
    <mergeCell ref="BC222:BD222"/>
    <mergeCell ref="BE222:BF222"/>
    <mergeCell ref="BG222:BG224"/>
    <mergeCell ref="AV223:AW223"/>
    <mergeCell ref="AX223:AY223"/>
    <mergeCell ref="BA223:BB223"/>
    <mergeCell ref="BC223:BD223"/>
    <mergeCell ref="AU242:AV242"/>
    <mergeCell ref="AW242:BG242"/>
    <mergeCell ref="AU244:BG245"/>
    <mergeCell ref="AX246:BB246"/>
    <mergeCell ref="BE246:BG246"/>
    <mergeCell ref="AU240:AW240"/>
    <mergeCell ref="AX240:AZ240"/>
    <mergeCell ref="BA240:BD240"/>
    <mergeCell ref="BE240:BG240"/>
    <mergeCell ref="AU241:BG241"/>
    <mergeCell ref="AX238:AZ238"/>
    <mergeCell ref="BA238:BD238"/>
    <mergeCell ref="BE238:BG238"/>
    <mergeCell ref="BH249:BH278"/>
    <mergeCell ref="AU250:BB250"/>
    <mergeCell ref="BC250:BG250"/>
    <mergeCell ref="AU251:AZ251"/>
    <mergeCell ref="BA251:BG251"/>
    <mergeCell ref="AU252:BG252"/>
    <mergeCell ref="AV253:AW253"/>
    <mergeCell ref="AX253:AY253"/>
    <mergeCell ref="BA253:BB253"/>
    <mergeCell ref="BC253:BD253"/>
    <mergeCell ref="BE253:BF253"/>
    <mergeCell ref="BG253:BG255"/>
    <mergeCell ref="AV254:AW254"/>
    <mergeCell ref="AX254:AY254"/>
    <mergeCell ref="BA254:BB254"/>
    <mergeCell ref="BC254:BD254"/>
    <mergeCell ref="AX247:BB247"/>
    <mergeCell ref="BE247:BG247"/>
    <mergeCell ref="AU249:AV249"/>
    <mergeCell ref="AW249:AY249"/>
    <mergeCell ref="BB249:BD249"/>
    <mergeCell ref="BE249:BG249"/>
    <mergeCell ref="BE254:BF254"/>
    <mergeCell ref="AV255:AW255"/>
    <mergeCell ref="AX255:AY255"/>
    <mergeCell ref="BA255:BB255"/>
    <mergeCell ref="BC255:BD255"/>
    <mergeCell ref="BA271:BD271"/>
    <mergeCell ref="BE271:BG271"/>
    <mergeCell ref="AU268:AW268"/>
    <mergeCell ref="AX268:AZ268"/>
    <mergeCell ref="BA268:BD268"/>
    <mergeCell ref="AU239:AW239"/>
    <mergeCell ref="AX239:AZ239"/>
    <mergeCell ref="BA239:BD239"/>
    <mergeCell ref="BE239:BG239"/>
    <mergeCell ref="AT280:AT309"/>
    <mergeCell ref="AU280:AV280"/>
    <mergeCell ref="AW280:AY280"/>
    <mergeCell ref="BB280:BD280"/>
    <mergeCell ref="BE280:BG280"/>
    <mergeCell ref="BE285:BF285"/>
    <mergeCell ref="AV286:AW286"/>
    <mergeCell ref="AX286:AY286"/>
    <mergeCell ref="BA286:BB286"/>
    <mergeCell ref="BC286:BD286"/>
    <mergeCell ref="BE286:BF286"/>
    <mergeCell ref="AU287:BG287"/>
    <mergeCell ref="AU272:BG272"/>
    <mergeCell ref="AU273:AV273"/>
    <mergeCell ref="AW273:BG273"/>
    <mergeCell ref="AU275:BG276"/>
    <mergeCell ref="AT249:AT278"/>
    <mergeCell ref="AU298:AW298"/>
    <mergeCell ref="AX298:AZ298"/>
    <mergeCell ref="BA298:BD298"/>
    <mergeCell ref="BE298:BG298"/>
    <mergeCell ref="AU299:AW299"/>
    <mergeCell ref="AX299:AZ299"/>
    <mergeCell ref="BA299:BD299"/>
    <mergeCell ref="BE299:BG299"/>
    <mergeCell ref="AV288:BA288"/>
    <mergeCell ref="BE255:BF255"/>
    <mergeCell ref="AU256:BG256"/>
    <mergeCell ref="AV257:BA257"/>
    <mergeCell ref="BB257:BG257"/>
    <mergeCell ref="AU281:BB281"/>
    <mergeCell ref="BC281:BG281"/>
    <mergeCell ref="AU282:AZ282"/>
    <mergeCell ref="BA282:BG282"/>
    <mergeCell ref="AU283:BG283"/>
    <mergeCell ref="AV284:AW284"/>
    <mergeCell ref="AX284:AY284"/>
    <mergeCell ref="BA284:BB284"/>
    <mergeCell ref="BC284:BD284"/>
    <mergeCell ref="BE284:BF284"/>
    <mergeCell ref="BG284:BG286"/>
    <mergeCell ref="AV285:AW285"/>
    <mergeCell ref="AX285:AY285"/>
    <mergeCell ref="BA285:BB285"/>
    <mergeCell ref="BC285:BD285"/>
    <mergeCell ref="BE268:BG268"/>
    <mergeCell ref="AX269:AZ269"/>
    <mergeCell ref="BA269:BD269"/>
    <mergeCell ref="BE269:BG269"/>
    <mergeCell ref="AU265:BG265"/>
    <mergeCell ref="AV266:AZ266"/>
    <mergeCell ref="BE267:BG267"/>
    <mergeCell ref="AU304:AV304"/>
    <mergeCell ref="AW304:BG304"/>
    <mergeCell ref="AU302:AW302"/>
    <mergeCell ref="AX302:AZ302"/>
    <mergeCell ref="BA302:BD302"/>
    <mergeCell ref="BE302:BG302"/>
    <mergeCell ref="AU303:BG303"/>
    <mergeCell ref="AX300:AZ300"/>
    <mergeCell ref="BA300:BD300"/>
    <mergeCell ref="BA301:BD301"/>
    <mergeCell ref="BE301:BG301"/>
    <mergeCell ref="BQ1:BS1"/>
    <mergeCell ref="BT1:BV1"/>
    <mergeCell ref="BW1:BW30"/>
    <mergeCell ref="BJ2:BQ2"/>
    <mergeCell ref="BR2:BV2"/>
    <mergeCell ref="BJ3:BO3"/>
    <mergeCell ref="BP3:BV3"/>
    <mergeCell ref="BJ4:BV4"/>
    <mergeCell ref="BK5:BL5"/>
    <mergeCell ref="BM5:BN5"/>
    <mergeCell ref="BP5:BQ5"/>
    <mergeCell ref="BR5:BS5"/>
    <mergeCell ref="BT5:BU5"/>
    <mergeCell ref="BV5:BV7"/>
    <mergeCell ref="BK6:BL6"/>
    <mergeCell ref="BM6:BN6"/>
    <mergeCell ref="BT6:BU6"/>
    <mergeCell ref="BK7:BL7"/>
    <mergeCell ref="BM7:BN7"/>
    <mergeCell ref="BP7:BQ7"/>
    <mergeCell ref="BR7:BS7"/>
    <mergeCell ref="BI32:BI61"/>
    <mergeCell ref="AU296:BG296"/>
    <mergeCell ref="AV297:AZ297"/>
    <mergeCell ref="BA297:BG297"/>
    <mergeCell ref="BJ22:BL22"/>
    <mergeCell ref="BM22:BO22"/>
    <mergeCell ref="BP22:BS22"/>
    <mergeCell ref="BT22:BV22"/>
    <mergeCell ref="BJ23:BL23"/>
    <mergeCell ref="BM23:BO23"/>
    <mergeCell ref="BP23:BS23"/>
    <mergeCell ref="BT23:BV23"/>
    <mergeCell ref="BM20:BO20"/>
    <mergeCell ref="BP20:BS20"/>
    <mergeCell ref="BT20:BV20"/>
    <mergeCell ref="BM21:BO21"/>
    <mergeCell ref="BP21:BS21"/>
    <mergeCell ref="BT21:BV21"/>
    <mergeCell ref="BT37:BU37"/>
    <mergeCell ref="BT38:BU38"/>
    <mergeCell ref="BJ79:BV79"/>
    <mergeCell ref="BK80:BO80"/>
    <mergeCell ref="BP80:BV80"/>
    <mergeCell ref="BT51:BV51"/>
    <mergeCell ref="BP81:BS81"/>
    <mergeCell ref="BT81:BV81"/>
    <mergeCell ref="BM54:BO54"/>
    <mergeCell ref="BA266:BG266"/>
    <mergeCell ref="AU267:AW267"/>
    <mergeCell ref="AX267:AZ267"/>
    <mergeCell ref="BA267:BD267"/>
    <mergeCell ref="BB288:BG288"/>
    <mergeCell ref="BP6:BQ6"/>
    <mergeCell ref="BR6:BS6"/>
    <mergeCell ref="BE300:BG300"/>
    <mergeCell ref="BH280:BH309"/>
    <mergeCell ref="AU306:BG307"/>
    <mergeCell ref="AX308:BB308"/>
    <mergeCell ref="BE308:BG308"/>
    <mergeCell ref="AX277:BB277"/>
    <mergeCell ref="BE277:BG277"/>
    <mergeCell ref="AX278:BB278"/>
    <mergeCell ref="BE278:BG278"/>
    <mergeCell ref="AU270:AW270"/>
    <mergeCell ref="AX270:AZ270"/>
    <mergeCell ref="BA270:BD270"/>
    <mergeCell ref="BE270:BG270"/>
    <mergeCell ref="AU271:AW271"/>
    <mergeCell ref="AX271:AZ271"/>
    <mergeCell ref="BK38:BL38"/>
    <mergeCell ref="BM38:BN38"/>
    <mergeCell ref="BP38:BQ38"/>
    <mergeCell ref="BR38:BS38"/>
    <mergeCell ref="BJ39:BV39"/>
    <mergeCell ref="BJ24:BV24"/>
    <mergeCell ref="BJ25:BK25"/>
    <mergeCell ref="BL25:BV25"/>
    <mergeCell ref="BJ27:BV28"/>
    <mergeCell ref="BJ50:BL50"/>
    <mergeCell ref="BT7:BU7"/>
    <mergeCell ref="BM29:BQ29"/>
    <mergeCell ref="BT29:BV29"/>
    <mergeCell ref="BM30:BQ30"/>
    <mergeCell ref="BT30:BV30"/>
    <mergeCell ref="BJ58:BV59"/>
    <mergeCell ref="BM60:BQ60"/>
    <mergeCell ref="BT60:BV60"/>
    <mergeCell ref="BJ54:BL54"/>
    <mergeCell ref="BJ32:BK32"/>
    <mergeCell ref="BL32:BN32"/>
    <mergeCell ref="BQ32:BS32"/>
    <mergeCell ref="BT32:BV32"/>
    <mergeCell ref="BM61:BQ61"/>
    <mergeCell ref="BT61:BV61"/>
    <mergeCell ref="BJ51:BL51"/>
    <mergeCell ref="BM51:BO51"/>
    <mergeCell ref="BP51:BS51"/>
    <mergeCell ref="AX309:BB309"/>
    <mergeCell ref="BE309:BG309"/>
    <mergeCell ref="BI1:BI30"/>
    <mergeCell ref="BJ1:BK1"/>
    <mergeCell ref="BL1:BN1"/>
    <mergeCell ref="BJ8:BV8"/>
    <mergeCell ref="BK9:BP9"/>
    <mergeCell ref="BQ9:BV9"/>
    <mergeCell ref="BJ17:BV17"/>
    <mergeCell ref="BK18:BO18"/>
    <mergeCell ref="BP18:BV18"/>
    <mergeCell ref="BJ19:BL19"/>
    <mergeCell ref="BM19:BO19"/>
    <mergeCell ref="BP19:BS19"/>
    <mergeCell ref="BT19:BV19"/>
    <mergeCell ref="BJ20:BL20"/>
    <mergeCell ref="BK40:BP40"/>
    <mergeCell ref="BQ40:BV40"/>
    <mergeCell ref="BM83:BO83"/>
    <mergeCell ref="BK36:BL36"/>
    <mergeCell ref="BM36:BN36"/>
    <mergeCell ref="BP36:BQ36"/>
    <mergeCell ref="BR36:BS36"/>
    <mergeCell ref="BT36:BU36"/>
    <mergeCell ref="BV36:BV38"/>
    <mergeCell ref="BK37:BL37"/>
    <mergeCell ref="BM37:BN37"/>
    <mergeCell ref="BP37:BQ37"/>
    <mergeCell ref="BR37:BS37"/>
    <mergeCell ref="BJ56:BK56"/>
    <mergeCell ref="BL56:BV56"/>
    <mergeCell ref="BJ48:BV48"/>
    <mergeCell ref="BK49:BO49"/>
    <mergeCell ref="BP49:BV49"/>
    <mergeCell ref="BM50:BO50"/>
    <mergeCell ref="BP50:BS50"/>
    <mergeCell ref="BT50:BV50"/>
    <mergeCell ref="BP54:BS54"/>
    <mergeCell ref="BT54:BV54"/>
    <mergeCell ref="BJ55:BV55"/>
    <mergeCell ref="BM52:BO52"/>
    <mergeCell ref="BP52:BS52"/>
    <mergeCell ref="BT52:BV52"/>
    <mergeCell ref="BJ53:BL53"/>
    <mergeCell ref="BM53:BO53"/>
    <mergeCell ref="BP53:BS53"/>
    <mergeCell ref="BT53:BV53"/>
    <mergeCell ref="BJ87:BK87"/>
    <mergeCell ref="BL87:BV87"/>
    <mergeCell ref="BW63:BW92"/>
    <mergeCell ref="BJ64:BQ64"/>
    <mergeCell ref="BR64:BV64"/>
    <mergeCell ref="BJ65:BO65"/>
    <mergeCell ref="BP65:BV65"/>
    <mergeCell ref="BJ66:BV66"/>
    <mergeCell ref="BK67:BL67"/>
    <mergeCell ref="BM67:BN67"/>
    <mergeCell ref="BP67:BQ67"/>
    <mergeCell ref="BR67:BS67"/>
    <mergeCell ref="BT67:BU67"/>
    <mergeCell ref="BV67:BV69"/>
    <mergeCell ref="BK68:BL68"/>
    <mergeCell ref="BM68:BN68"/>
    <mergeCell ref="BP68:BQ68"/>
    <mergeCell ref="BR68:BS68"/>
    <mergeCell ref="BJ89:BV90"/>
    <mergeCell ref="BT85:BV85"/>
    <mergeCell ref="BJ82:BL82"/>
    <mergeCell ref="BM82:BO82"/>
    <mergeCell ref="BT82:BV82"/>
    <mergeCell ref="BJ86:BV86"/>
    <mergeCell ref="BP83:BS83"/>
    <mergeCell ref="BT83:BV83"/>
    <mergeCell ref="BW32:BW61"/>
    <mergeCell ref="BJ33:BQ33"/>
    <mergeCell ref="BR33:BV33"/>
    <mergeCell ref="BJ34:BO34"/>
    <mergeCell ref="BP34:BV34"/>
    <mergeCell ref="BJ35:BV35"/>
    <mergeCell ref="BT113:BV113"/>
    <mergeCell ref="BK102:BP102"/>
    <mergeCell ref="BQ102:BV102"/>
    <mergeCell ref="BT63:BV63"/>
    <mergeCell ref="BT68:BU68"/>
    <mergeCell ref="BK69:BL69"/>
    <mergeCell ref="BM69:BN69"/>
    <mergeCell ref="BP69:BQ69"/>
    <mergeCell ref="BR69:BS69"/>
    <mergeCell ref="BT69:BU69"/>
    <mergeCell ref="BJ70:BV70"/>
    <mergeCell ref="BK71:BP71"/>
    <mergeCell ref="BQ71:BV71"/>
    <mergeCell ref="BJ84:BL84"/>
    <mergeCell ref="BM84:BO84"/>
    <mergeCell ref="BP84:BS84"/>
    <mergeCell ref="BT84:BV84"/>
    <mergeCell ref="BJ85:BL85"/>
    <mergeCell ref="BM85:BO85"/>
    <mergeCell ref="BP82:BS82"/>
    <mergeCell ref="BJ81:BL81"/>
    <mergeCell ref="BM81:BO81"/>
    <mergeCell ref="BJ63:BK63"/>
    <mergeCell ref="BL63:BN63"/>
    <mergeCell ref="BQ63:BS63"/>
    <mergeCell ref="BP85:BS85"/>
    <mergeCell ref="BJ116:BL116"/>
    <mergeCell ref="BM116:BO116"/>
    <mergeCell ref="BP116:BS116"/>
    <mergeCell ref="BT116:BV116"/>
    <mergeCell ref="BJ117:BV117"/>
    <mergeCell ref="BM114:BO114"/>
    <mergeCell ref="BP114:BS114"/>
    <mergeCell ref="BM91:BQ91"/>
    <mergeCell ref="BT91:BV91"/>
    <mergeCell ref="BM92:BQ92"/>
    <mergeCell ref="BT92:BV92"/>
    <mergeCell ref="BI94:BI123"/>
    <mergeCell ref="BJ94:BK94"/>
    <mergeCell ref="BL94:BN94"/>
    <mergeCell ref="BQ94:BS94"/>
    <mergeCell ref="BT94:BV94"/>
    <mergeCell ref="BT99:BU99"/>
    <mergeCell ref="BK100:BL100"/>
    <mergeCell ref="BM100:BN100"/>
    <mergeCell ref="BP100:BQ100"/>
    <mergeCell ref="BR100:BS100"/>
    <mergeCell ref="BT100:BU100"/>
    <mergeCell ref="BJ101:BV101"/>
    <mergeCell ref="BT123:BV123"/>
    <mergeCell ref="BI63:BI92"/>
    <mergeCell ref="BJ112:BL112"/>
    <mergeCell ref="BM112:BO112"/>
    <mergeCell ref="BP112:BS112"/>
    <mergeCell ref="BT112:BV112"/>
    <mergeCell ref="BJ113:BL113"/>
    <mergeCell ref="BM113:BO113"/>
    <mergeCell ref="BP113:BS113"/>
    <mergeCell ref="BL125:BN125"/>
    <mergeCell ref="BQ125:BS125"/>
    <mergeCell ref="BT125:BV125"/>
    <mergeCell ref="BT130:BU130"/>
    <mergeCell ref="BK131:BL131"/>
    <mergeCell ref="BM131:BN131"/>
    <mergeCell ref="BP131:BQ131"/>
    <mergeCell ref="BR131:BS131"/>
    <mergeCell ref="BJ110:BV110"/>
    <mergeCell ref="BK111:BO111"/>
    <mergeCell ref="BP111:BV111"/>
    <mergeCell ref="BW94:BW123"/>
    <mergeCell ref="BJ95:BQ95"/>
    <mergeCell ref="BR95:BV95"/>
    <mergeCell ref="BJ96:BO96"/>
    <mergeCell ref="BP96:BV96"/>
    <mergeCell ref="BJ97:BV97"/>
    <mergeCell ref="BK98:BL98"/>
    <mergeCell ref="BM98:BN98"/>
    <mergeCell ref="BP98:BQ98"/>
    <mergeCell ref="BR98:BS98"/>
    <mergeCell ref="BT98:BU98"/>
    <mergeCell ref="BV98:BV100"/>
    <mergeCell ref="BK99:BL99"/>
    <mergeCell ref="BM99:BN99"/>
    <mergeCell ref="BP99:BQ99"/>
    <mergeCell ref="BR99:BS99"/>
    <mergeCell ref="BJ118:BK118"/>
    <mergeCell ref="BL118:BV118"/>
    <mergeCell ref="BJ120:BV121"/>
    <mergeCell ref="BM122:BQ122"/>
    <mergeCell ref="BT122:BV122"/>
    <mergeCell ref="BP145:BS145"/>
    <mergeCell ref="BT145:BV145"/>
    <mergeCell ref="BJ141:BV141"/>
    <mergeCell ref="BK142:BO142"/>
    <mergeCell ref="BP142:BV142"/>
    <mergeCell ref="BJ143:BL143"/>
    <mergeCell ref="BM143:BO143"/>
    <mergeCell ref="BP143:BS143"/>
    <mergeCell ref="BT143:BV143"/>
    <mergeCell ref="BT114:BV114"/>
    <mergeCell ref="BJ115:BL115"/>
    <mergeCell ref="BM115:BO115"/>
    <mergeCell ref="BP115:BS115"/>
    <mergeCell ref="BT115:BV115"/>
    <mergeCell ref="BW125:BW154"/>
    <mergeCell ref="BJ126:BQ126"/>
    <mergeCell ref="BR126:BV126"/>
    <mergeCell ref="BJ127:BO127"/>
    <mergeCell ref="BP127:BV127"/>
    <mergeCell ref="BJ128:BV128"/>
    <mergeCell ref="BK129:BL129"/>
    <mergeCell ref="BM129:BN129"/>
    <mergeCell ref="BP129:BQ129"/>
    <mergeCell ref="BR129:BS129"/>
    <mergeCell ref="BT129:BU129"/>
    <mergeCell ref="BV129:BV131"/>
    <mergeCell ref="BK130:BL130"/>
    <mergeCell ref="BM130:BN130"/>
    <mergeCell ref="BP130:BQ130"/>
    <mergeCell ref="BR130:BS130"/>
    <mergeCell ref="BM123:BQ123"/>
    <mergeCell ref="BJ125:BK125"/>
    <mergeCell ref="BJ148:BV148"/>
    <mergeCell ref="BJ149:BK149"/>
    <mergeCell ref="BL149:BV149"/>
    <mergeCell ref="BJ151:BV152"/>
    <mergeCell ref="BI125:BI154"/>
    <mergeCell ref="BJ174:BL174"/>
    <mergeCell ref="BM174:BO174"/>
    <mergeCell ref="BP174:BS174"/>
    <mergeCell ref="BT174:BV174"/>
    <mergeCell ref="BJ175:BL175"/>
    <mergeCell ref="BM175:BO175"/>
    <mergeCell ref="BP175:BS175"/>
    <mergeCell ref="BT175:BV175"/>
    <mergeCell ref="BK164:BP164"/>
    <mergeCell ref="BQ164:BV164"/>
    <mergeCell ref="BT131:BU131"/>
    <mergeCell ref="BJ132:BV132"/>
    <mergeCell ref="BK133:BP133"/>
    <mergeCell ref="BQ133:BV133"/>
    <mergeCell ref="BJ146:BL146"/>
    <mergeCell ref="BM146:BO146"/>
    <mergeCell ref="BP146:BS146"/>
    <mergeCell ref="BT146:BV146"/>
    <mergeCell ref="BJ147:BL147"/>
    <mergeCell ref="BM147:BO147"/>
    <mergeCell ref="BP147:BS147"/>
    <mergeCell ref="BT147:BV147"/>
    <mergeCell ref="BJ144:BL144"/>
    <mergeCell ref="BM144:BO144"/>
    <mergeCell ref="BP144:BS144"/>
    <mergeCell ref="BT144:BV144"/>
    <mergeCell ref="BM145:BO145"/>
    <mergeCell ref="BM153:BQ153"/>
    <mergeCell ref="BT153:BV153"/>
    <mergeCell ref="BM154:BQ154"/>
    <mergeCell ref="BT154:BV154"/>
    <mergeCell ref="BI156:BI185"/>
    <mergeCell ref="BJ156:BK156"/>
    <mergeCell ref="BL156:BN156"/>
    <mergeCell ref="BQ156:BS156"/>
    <mergeCell ref="BT156:BV156"/>
    <mergeCell ref="BT161:BU161"/>
    <mergeCell ref="BK162:BL162"/>
    <mergeCell ref="BM162:BN162"/>
    <mergeCell ref="BP162:BQ162"/>
    <mergeCell ref="BR162:BS162"/>
    <mergeCell ref="BT162:BU162"/>
    <mergeCell ref="BJ163:BV163"/>
    <mergeCell ref="BT185:BV185"/>
    <mergeCell ref="BJ172:BV172"/>
    <mergeCell ref="BK173:BO173"/>
    <mergeCell ref="BP173:BV173"/>
    <mergeCell ref="BW156:BW185"/>
    <mergeCell ref="BJ157:BQ157"/>
    <mergeCell ref="BR157:BV157"/>
    <mergeCell ref="BJ158:BO158"/>
    <mergeCell ref="BP158:BV158"/>
    <mergeCell ref="BJ159:BV159"/>
    <mergeCell ref="BK160:BL160"/>
    <mergeCell ref="BM160:BN160"/>
    <mergeCell ref="BP160:BQ160"/>
    <mergeCell ref="BR160:BS160"/>
    <mergeCell ref="BT160:BU160"/>
    <mergeCell ref="BV160:BV162"/>
    <mergeCell ref="BK161:BL161"/>
    <mergeCell ref="BM161:BN161"/>
    <mergeCell ref="BP161:BQ161"/>
    <mergeCell ref="BR161:BS161"/>
    <mergeCell ref="BJ180:BK180"/>
    <mergeCell ref="BL180:BV180"/>
    <mergeCell ref="BJ182:BV183"/>
    <mergeCell ref="BM184:BQ184"/>
    <mergeCell ref="BT184:BV184"/>
    <mergeCell ref="BJ179:BV179"/>
    <mergeCell ref="BM176:BO176"/>
    <mergeCell ref="BP176:BS176"/>
    <mergeCell ref="BT176:BV176"/>
    <mergeCell ref="BJ177:BL177"/>
    <mergeCell ref="BM177:BO177"/>
    <mergeCell ref="BP177:BS177"/>
    <mergeCell ref="BT177:BV177"/>
    <mergeCell ref="BW187:BW216"/>
    <mergeCell ref="BJ188:BQ188"/>
    <mergeCell ref="BR188:BV188"/>
    <mergeCell ref="BJ189:BO189"/>
    <mergeCell ref="BP189:BV189"/>
    <mergeCell ref="BJ190:BV190"/>
    <mergeCell ref="BK191:BL191"/>
    <mergeCell ref="BM191:BN191"/>
    <mergeCell ref="BP191:BQ191"/>
    <mergeCell ref="BR191:BS191"/>
    <mergeCell ref="BT191:BU191"/>
    <mergeCell ref="BV191:BV193"/>
    <mergeCell ref="BK192:BL192"/>
    <mergeCell ref="BM192:BN192"/>
    <mergeCell ref="BP192:BQ192"/>
    <mergeCell ref="BR192:BS192"/>
    <mergeCell ref="BM185:BQ185"/>
    <mergeCell ref="BJ187:BK187"/>
    <mergeCell ref="BL187:BN187"/>
    <mergeCell ref="BQ187:BS187"/>
    <mergeCell ref="BT187:BV187"/>
    <mergeCell ref="BT192:BU192"/>
    <mergeCell ref="BK193:BL193"/>
    <mergeCell ref="BM193:BN193"/>
    <mergeCell ref="BP193:BQ193"/>
    <mergeCell ref="BR193:BS193"/>
    <mergeCell ref="BP208:BS208"/>
    <mergeCell ref="BT208:BV208"/>
    <mergeCell ref="BJ209:BL209"/>
    <mergeCell ref="BM209:BO209"/>
    <mergeCell ref="BP209:BS209"/>
    <mergeCell ref="BT209:BV209"/>
    <mergeCell ref="BM205:BO205"/>
    <mergeCell ref="BP205:BS205"/>
    <mergeCell ref="BT205:BV205"/>
    <mergeCell ref="BT246:BV246"/>
    <mergeCell ref="BJ240:BL240"/>
    <mergeCell ref="BM240:BO240"/>
    <mergeCell ref="BP240:BS240"/>
    <mergeCell ref="BT240:BV240"/>
    <mergeCell ref="BJ241:BV241"/>
    <mergeCell ref="BM238:BO238"/>
    <mergeCell ref="BP238:BS238"/>
    <mergeCell ref="BT238:BV238"/>
    <mergeCell ref="BJ239:BL239"/>
    <mergeCell ref="BM239:BO239"/>
    <mergeCell ref="BJ210:BV210"/>
    <mergeCell ref="BJ211:BK211"/>
    <mergeCell ref="BL211:BV211"/>
    <mergeCell ref="BJ213:BV214"/>
    <mergeCell ref="BI187:BI216"/>
    <mergeCell ref="BJ236:BL236"/>
    <mergeCell ref="BM236:BO236"/>
    <mergeCell ref="BP236:BS236"/>
    <mergeCell ref="BT236:BV236"/>
    <mergeCell ref="BJ237:BL237"/>
    <mergeCell ref="BM237:BO237"/>
    <mergeCell ref="BP237:BS237"/>
    <mergeCell ref="BT237:BV237"/>
    <mergeCell ref="BK226:BP226"/>
    <mergeCell ref="BQ226:BV226"/>
    <mergeCell ref="BT193:BU193"/>
    <mergeCell ref="BJ194:BV194"/>
    <mergeCell ref="BK195:BP195"/>
    <mergeCell ref="BQ195:BV195"/>
    <mergeCell ref="BJ208:BL208"/>
    <mergeCell ref="BM208:BO208"/>
    <mergeCell ref="BM215:BQ215"/>
    <mergeCell ref="BT215:BV215"/>
    <mergeCell ref="BM216:BQ216"/>
    <mergeCell ref="BT216:BV216"/>
    <mergeCell ref="BJ206:BL206"/>
    <mergeCell ref="BM206:BO206"/>
    <mergeCell ref="BP206:BS206"/>
    <mergeCell ref="BT206:BV206"/>
    <mergeCell ref="BM207:BO207"/>
    <mergeCell ref="BP207:BS207"/>
    <mergeCell ref="BT207:BV207"/>
    <mergeCell ref="BJ203:BV203"/>
    <mergeCell ref="BK204:BO204"/>
    <mergeCell ref="BP204:BV204"/>
    <mergeCell ref="BJ205:BL205"/>
    <mergeCell ref="BM247:BQ247"/>
    <mergeCell ref="BJ249:BK249"/>
    <mergeCell ref="BL249:BN249"/>
    <mergeCell ref="BQ249:BS249"/>
    <mergeCell ref="BT249:BV249"/>
    <mergeCell ref="BT254:BU254"/>
    <mergeCell ref="BK255:BL255"/>
    <mergeCell ref="BM255:BN255"/>
    <mergeCell ref="BP255:BQ255"/>
    <mergeCell ref="BR255:BS255"/>
    <mergeCell ref="BP270:BS270"/>
    <mergeCell ref="BT270:BV270"/>
    <mergeCell ref="BI218:BI247"/>
    <mergeCell ref="BJ218:BK218"/>
    <mergeCell ref="BL218:BN218"/>
    <mergeCell ref="BQ218:BS218"/>
    <mergeCell ref="BT218:BV218"/>
    <mergeCell ref="BT223:BU223"/>
    <mergeCell ref="BK224:BL224"/>
    <mergeCell ref="BM224:BN224"/>
    <mergeCell ref="BP224:BQ224"/>
    <mergeCell ref="BR224:BS224"/>
    <mergeCell ref="BT224:BU224"/>
    <mergeCell ref="BJ225:BV225"/>
    <mergeCell ref="BT247:BV247"/>
    <mergeCell ref="BJ234:BV234"/>
    <mergeCell ref="BK235:BO235"/>
    <mergeCell ref="BP235:BV235"/>
    <mergeCell ref="BW218:BW247"/>
    <mergeCell ref="BJ219:BQ219"/>
    <mergeCell ref="BR219:BV219"/>
    <mergeCell ref="BJ220:BO220"/>
    <mergeCell ref="BP220:BV220"/>
    <mergeCell ref="BJ221:BV221"/>
    <mergeCell ref="BK222:BL222"/>
    <mergeCell ref="BM222:BN222"/>
    <mergeCell ref="BP222:BQ222"/>
    <mergeCell ref="BR222:BS222"/>
    <mergeCell ref="BT222:BU222"/>
    <mergeCell ref="BV222:BV224"/>
    <mergeCell ref="BK223:BL223"/>
    <mergeCell ref="BM223:BN223"/>
    <mergeCell ref="BP223:BQ223"/>
    <mergeCell ref="BR223:BS223"/>
    <mergeCell ref="BM269:BO269"/>
    <mergeCell ref="BP269:BS269"/>
    <mergeCell ref="BT269:BV269"/>
    <mergeCell ref="BJ265:BV265"/>
    <mergeCell ref="BK266:BO266"/>
    <mergeCell ref="BP266:BV266"/>
    <mergeCell ref="BJ267:BL267"/>
    <mergeCell ref="BM267:BO267"/>
    <mergeCell ref="BP267:BS267"/>
    <mergeCell ref="BT267:BV267"/>
    <mergeCell ref="BP239:BS239"/>
    <mergeCell ref="BT239:BV239"/>
    <mergeCell ref="BJ242:BK242"/>
    <mergeCell ref="BL242:BV242"/>
    <mergeCell ref="BJ244:BV245"/>
    <mergeCell ref="BM246:BQ246"/>
    <mergeCell ref="BJ287:BV287"/>
    <mergeCell ref="BM300:BO300"/>
    <mergeCell ref="BP300:BS300"/>
    <mergeCell ref="BT300:BV300"/>
    <mergeCell ref="BW249:BW278"/>
    <mergeCell ref="BJ250:BQ250"/>
    <mergeCell ref="BR250:BV250"/>
    <mergeCell ref="BJ251:BO251"/>
    <mergeCell ref="BP251:BV251"/>
    <mergeCell ref="BJ252:BV252"/>
    <mergeCell ref="BK253:BL253"/>
    <mergeCell ref="BM253:BN253"/>
    <mergeCell ref="BP253:BQ253"/>
    <mergeCell ref="BR253:BS253"/>
    <mergeCell ref="BT253:BU253"/>
    <mergeCell ref="BV253:BV255"/>
    <mergeCell ref="BK254:BL254"/>
    <mergeCell ref="BM254:BN254"/>
    <mergeCell ref="BP254:BQ254"/>
    <mergeCell ref="BR254:BS254"/>
    <mergeCell ref="BJ271:BL271"/>
    <mergeCell ref="BM271:BO271"/>
    <mergeCell ref="BP271:BS271"/>
    <mergeCell ref="BT271:BV271"/>
    <mergeCell ref="BJ301:BL301"/>
    <mergeCell ref="BM301:BO301"/>
    <mergeCell ref="BP301:BS301"/>
    <mergeCell ref="BT301:BV301"/>
    <mergeCell ref="BJ296:BV296"/>
    <mergeCell ref="BK297:BO297"/>
    <mergeCell ref="BP297:BV297"/>
    <mergeCell ref="BJ272:BV272"/>
    <mergeCell ref="BJ273:BK273"/>
    <mergeCell ref="BL273:BV273"/>
    <mergeCell ref="BJ275:BV276"/>
    <mergeCell ref="BI249:BI278"/>
    <mergeCell ref="BJ298:BL298"/>
    <mergeCell ref="BM298:BO298"/>
    <mergeCell ref="BP298:BS298"/>
    <mergeCell ref="BT298:BV298"/>
    <mergeCell ref="BJ299:BL299"/>
    <mergeCell ref="BM299:BO299"/>
    <mergeCell ref="BP299:BS299"/>
    <mergeCell ref="BT299:BV299"/>
    <mergeCell ref="BK288:BP288"/>
    <mergeCell ref="BQ288:BV288"/>
    <mergeCell ref="BT255:BU255"/>
    <mergeCell ref="BJ256:BV256"/>
    <mergeCell ref="BK257:BP257"/>
    <mergeCell ref="BQ257:BV257"/>
    <mergeCell ref="BJ270:BL270"/>
    <mergeCell ref="BM270:BO270"/>
    <mergeCell ref="BJ268:BL268"/>
    <mergeCell ref="BM268:BO268"/>
    <mergeCell ref="BP268:BS268"/>
    <mergeCell ref="BT268:BV268"/>
    <mergeCell ref="P310:AD310"/>
    <mergeCell ref="BW280:BW309"/>
    <mergeCell ref="BJ281:BQ281"/>
    <mergeCell ref="BR281:BV281"/>
    <mergeCell ref="BJ282:BO282"/>
    <mergeCell ref="BP282:BV282"/>
    <mergeCell ref="BJ283:BV283"/>
    <mergeCell ref="BK284:BL284"/>
    <mergeCell ref="BM284:BN284"/>
    <mergeCell ref="BP284:BQ284"/>
    <mergeCell ref="BR284:BS284"/>
    <mergeCell ref="BT284:BU284"/>
    <mergeCell ref="BV284:BV286"/>
    <mergeCell ref="BK285:BL285"/>
    <mergeCell ref="BM285:BN285"/>
    <mergeCell ref="BP285:BQ285"/>
    <mergeCell ref="BR285:BS285"/>
    <mergeCell ref="BM309:BQ309"/>
    <mergeCell ref="BT309:BV309"/>
    <mergeCell ref="BJ304:BK304"/>
    <mergeCell ref="BL304:BV304"/>
    <mergeCell ref="BJ306:BV307"/>
    <mergeCell ref="BM308:BQ308"/>
    <mergeCell ref="BT308:BV308"/>
    <mergeCell ref="BJ302:BL302"/>
    <mergeCell ref="BM302:BO302"/>
    <mergeCell ref="BP302:BS302"/>
    <mergeCell ref="BT302:BV302"/>
    <mergeCell ref="BJ303:BV303"/>
    <mergeCell ref="AU301:AW301"/>
    <mergeCell ref="AX301:AZ301"/>
    <mergeCell ref="BI280:BI309"/>
    <mergeCell ref="AG305:AR305"/>
    <mergeCell ref="AV305:BG305"/>
    <mergeCell ref="BK305:BV305"/>
    <mergeCell ref="BK274:BV274"/>
    <mergeCell ref="AV274:BG274"/>
    <mergeCell ref="AG274:AR274"/>
    <mergeCell ref="R274:AC274"/>
    <mergeCell ref="C274:N274"/>
    <mergeCell ref="C243:N243"/>
    <mergeCell ref="R243:AC243"/>
    <mergeCell ref="AG243:AR243"/>
    <mergeCell ref="AV243:BG243"/>
    <mergeCell ref="BK243:BV243"/>
    <mergeCell ref="BK212:BV212"/>
    <mergeCell ref="AV212:BG212"/>
    <mergeCell ref="AG212:AR212"/>
    <mergeCell ref="R212:AC212"/>
    <mergeCell ref="C212:N212"/>
    <mergeCell ref="BM277:BQ277"/>
    <mergeCell ref="BT277:BV277"/>
    <mergeCell ref="BM278:BQ278"/>
    <mergeCell ref="BT278:BV278"/>
    <mergeCell ref="BJ280:BK280"/>
    <mergeCell ref="BL280:BN280"/>
    <mergeCell ref="BQ280:BS280"/>
    <mergeCell ref="BT280:BV280"/>
    <mergeCell ref="BT285:BU285"/>
    <mergeCell ref="BK286:BL286"/>
    <mergeCell ref="BM286:BN286"/>
    <mergeCell ref="BP286:BQ286"/>
    <mergeCell ref="BR286:BS286"/>
    <mergeCell ref="BT286:BU286"/>
    <mergeCell ref="C57:N57"/>
    <mergeCell ref="R57:AC57"/>
    <mergeCell ref="AG57:AR57"/>
    <mergeCell ref="AV57:BG57"/>
    <mergeCell ref="BK57:BV57"/>
    <mergeCell ref="BK26:BV26"/>
    <mergeCell ref="AV26:BG26"/>
    <mergeCell ref="AG26:AR26"/>
    <mergeCell ref="R26:AC26"/>
    <mergeCell ref="C26:N26"/>
    <mergeCell ref="C181:N181"/>
    <mergeCell ref="R181:AC181"/>
    <mergeCell ref="BK181:BV181"/>
    <mergeCell ref="BK150:BV150"/>
    <mergeCell ref="AV150:BG150"/>
    <mergeCell ref="AG150:AR150"/>
    <mergeCell ref="R150:AC150"/>
    <mergeCell ref="C150:N150"/>
    <mergeCell ref="C119:N119"/>
    <mergeCell ref="R119:AC119"/>
    <mergeCell ref="AG119:AR119"/>
    <mergeCell ref="AV119:BG119"/>
    <mergeCell ref="BK119:BV119"/>
    <mergeCell ref="BK88:BV88"/>
    <mergeCell ref="AV88:BG88"/>
    <mergeCell ref="AG88:AR88"/>
    <mergeCell ref="R88:AC88"/>
    <mergeCell ref="C88:N88"/>
    <mergeCell ref="BJ178:BL178"/>
    <mergeCell ref="BM178:BO178"/>
    <mergeCell ref="BP178:BS178"/>
    <mergeCell ref="BT178:BV178"/>
  </mergeCells>
  <conditionalFormatting sqref="A1:XFD1048576">
    <cfRule type="containsText" dxfId="0" priority="1" operator="containsText" text="Need for Improvement">
      <formula>NOT(ISERROR(SEARCH("Need for Improvement",A1)))</formula>
    </cfRule>
  </conditionalFormatting>
  <printOptions horizontalCentered="1" verticalCentered="1"/>
  <pageMargins left="0.47244094488188981" right="0.39370078740157483" top="0.15748031496062992" bottom="0.11811023622047245" header="7.874015748031496E-2" footer="7.874015748031496E-2"/>
  <pageSetup paperSize="9" scale="95" orientation="landscape" r:id="rId1"/>
  <rowBreaks count="2" manualBreakCount="2">
    <brk id="31" max="16383" man="1"/>
    <brk id="62" max="16383" man="1"/>
  </rowBreaks>
  <colBreaks count="4" manualBreakCount="4">
    <brk id="15" max="1048575" man="1"/>
    <brk id="30" max="1048575" man="1"/>
    <brk id="45" max="1048575" man="1"/>
    <brk id="60" max="1048575" man="1"/>
  </colBreaks>
  <drawing r:id="rId2"/>
  <picture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F79B1-61E0-466F-BB82-2D3B73458663}">
  <sheetPr codeName="Sheet13"/>
  <dimension ref="A1:U59"/>
  <sheetViews>
    <sheetView view="pageBreakPreview" zoomScaleNormal="100" zoomScaleSheetLayoutView="100" workbookViewId="0">
      <selection activeCell="U10" sqref="U10"/>
    </sheetView>
  </sheetViews>
  <sheetFormatPr defaultColWidth="9.109375" defaultRowHeight="14.4" x14ac:dyDescent="0.3"/>
  <cols>
    <col min="1" max="1" width="1.44140625" style="203" customWidth="1"/>
    <col min="2" max="2" width="16.88671875" style="2" customWidth="1"/>
    <col min="3" max="3" width="5.6640625" style="2" customWidth="1"/>
    <col min="4" max="4" width="4.109375" style="2" customWidth="1"/>
    <col min="5" max="5" width="9" style="204" customWidth="1"/>
    <col min="6" max="6" width="10.77734375" style="204" bestFit="1" customWidth="1"/>
    <col min="7" max="7" width="11" style="204" bestFit="1" customWidth="1"/>
    <col min="8" max="8" width="8.77734375" style="204" bestFit="1" customWidth="1"/>
    <col min="9" max="9" width="13.44140625" style="204" customWidth="1"/>
    <col min="10" max="10" width="4.88671875" style="204" customWidth="1"/>
    <col min="11" max="11" width="5.5546875" style="204" customWidth="1"/>
    <col min="12" max="12" width="7.5546875" style="204" customWidth="1"/>
    <col min="13" max="13" width="1.44140625" style="200" customWidth="1"/>
    <col min="14" max="15" width="11" style="202" hidden="1" customWidth="1"/>
    <col min="16" max="16" width="8.33203125" style="202" hidden="1" customWidth="1"/>
    <col min="17" max="17" width="5" style="2" hidden="1" customWidth="1"/>
    <col min="18" max="16384" width="9.109375" style="2"/>
  </cols>
  <sheetData>
    <row r="1" spans="1:17" s="139" customFormat="1" ht="8.4" customHeight="1" thickTop="1" thickBot="1" x14ac:dyDescent="0.35">
      <c r="A1" s="134"/>
      <c r="B1" s="135"/>
      <c r="C1" s="135"/>
      <c r="D1" s="135"/>
      <c r="E1" s="136"/>
      <c r="F1" s="136"/>
      <c r="G1" s="136"/>
      <c r="H1" s="136"/>
      <c r="I1" s="136"/>
      <c r="J1" s="136"/>
      <c r="K1" s="136"/>
      <c r="L1" s="136"/>
      <c r="M1" s="137"/>
      <c r="N1" s="138"/>
      <c r="O1" s="138"/>
      <c r="P1" s="138"/>
    </row>
    <row r="2" spans="1:17" s="145" customFormat="1" ht="19.8" customHeight="1" thickTop="1" x14ac:dyDescent="0.3">
      <c r="A2" s="140"/>
      <c r="B2" s="798" t="s">
        <v>801</v>
      </c>
      <c r="C2" s="798"/>
      <c r="D2" s="798"/>
      <c r="E2" s="799" t="str">
        <f>IF(HOME!G7&gt;0,HOME!G7,"")</f>
        <v/>
      </c>
      <c r="F2" s="799"/>
      <c r="G2" s="244"/>
      <c r="H2" s="244"/>
      <c r="I2" s="800" t="s">
        <v>802</v>
      </c>
      <c r="J2" s="800"/>
      <c r="K2" s="803" t="str">
        <f>IF(HOME!J7&gt;0,HOME!J7,"")</f>
        <v/>
      </c>
      <c r="L2" s="804"/>
      <c r="M2" s="141"/>
      <c r="N2" s="142" t="s">
        <v>803</v>
      </c>
      <c r="O2" s="143" t="e">
        <f>IF(B25=#REF!,#REF!,IF(B25=#REF!,#REF!,IF(B25=#REF!,#REF!,IF(B25=#REF!,#REF!,IF(B25=#REF!,#REF!,IF(B25=#REF!,#REF!,IF(B25=#REF!,#REF!,IF(B25=#REF!,#REF!,IF(B25=#REF!,#REF!,IF(B25=#REF!,#REF!,IF(B25=#REF!,#REF!,IF(B25=#REF!,#REF!,IF(B25=#REF!,#REF!,IF(B25=#REF!,#REF!,IF(B25=#REF!,#REF!,IF(B25=#REF!,#REF!,IF(B25=#REF!,#REF!,IF(B25=#REF!,#REF!,IF(B25=#REF!,#REF!,IF(B25=#REF!,#REF!,IF(B25=#REF!,#REF!,IF(B25=#REF!,#REF!,IF(B25=#REF!,#REF!,IF(B25=#REF!,#REF!,IF(B25=#REF!,#REF!,IF(B25=#REF!,#REF!,IF(B25=#REF!,#REF!,IF(B25=#REF!,#REF!,IF(B25=#REF!,#REF!,IF(B25=#REF!,#REF!,IF(B25=#REF!,#REF!,IF(B25=#REF!,#REF!,IF(B25=#REF!,#REF!)))))))))))))))))))))))))))))))))</f>
        <v>#REF!</v>
      </c>
      <c r="P2" s="144"/>
    </row>
    <row r="3" spans="1:17" s="46" customFormat="1" ht="39.6" customHeight="1" x14ac:dyDescent="0.3">
      <c r="A3" s="146"/>
      <c r="B3" s="805" t="s">
        <v>851</v>
      </c>
      <c r="C3" s="805"/>
      <c r="D3" s="805"/>
      <c r="E3" s="805"/>
      <c r="F3" s="805"/>
      <c r="G3" s="805"/>
      <c r="H3" s="805"/>
      <c r="I3" s="805"/>
      <c r="J3" s="805"/>
      <c r="K3" s="805"/>
      <c r="L3" s="806"/>
      <c r="M3" s="147"/>
      <c r="N3" s="148" t="s">
        <v>804</v>
      </c>
      <c r="O3" s="149" t="e">
        <f>IF(B26=#REF!,#REF!,IF(B26=#REF!,#REF!,IF(B26=#REF!,#REF!,IF(B26=#REF!,#REF!,IF(B26=#REF!,#REF!,IF(B26=#REF!,#REF!,IF(B26=#REF!,#REF!,IF(B26=#REF!,#REF!,IF(B26=#REF!,#REF!,IF(B26=#REF!,#REF!,IF(B26=#REF!,#REF!,IF(B26=#REF!,#REF!,IF(B26=#REF!,#REF!,IF(B26=#REF!,#REF!,IF(B26=#REF!,#REF!,IF(B26=#REF!,#REF!,IF(B26=#REF!,#REF!,IF(B26=#REF!,#REF!,IF(B26=#REF!,#REF!,IF(B26=#REF!,#REF!,IF(B26=#REF!,#REF!,IF(B26=#REF!,#REF!,IF(B26=#REF!,#REF!,IF(B26=#REF!,#REF!,IF(B26=#REF!,#REF!,IF(B26=#REF!,#REF!,IF(B26=#REF!,#REF!,IF(B26=#REF!,#REF!,IF(B26=#REF!,#REF!,IF(B26=#REF!,#REF!,IF(B26=#REF!,#REF!,IF(B26=#REF!,#REF!,IF(B26=#REF!,#REF!)))))))))))))))))))))))))))))))))</f>
        <v>#REF!</v>
      </c>
      <c r="P3" s="150"/>
    </row>
    <row r="4" spans="1:17" s="46" customFormat="1" ht="15.75" customHeight="1" x14ac:dyDescent="0.3">
      <c r="A4" s="146"/>
      <c r="B4" s="207"/>
      <c r="C4" s="207"/>
      <c r="D4" s="207"/>
      <c r="E4" s="770" t="s">
        <v>805</v>
      </c>
      <c r="F4" s="770"/>
      <c r="G4" s="770"/>
      <c r="H4" s="770"/>
      <c r="I4" s="770"/>
      <c r="J4" s="207"/>
      <c r="K4" s="207"/>
      <c r="L4" s="208"/>
      <c r="M4" s="147"/>
      <c r="N4" s="148"/>
      <c r="O4" s="149"/>
      <c r="P4" s="150"/>
    </row>
    <row r="5" spans="1:17" s="46" customFormat="1" ht="22.8" customHeight="1" x14ac:dyDescent="0.3">
      <c r="A5" s="146"/>
      <c r="B5" s="206"/>
      <c r="C5" s="779" t="str">
        <f>IF('STUDENT DETAILS'!D1&gt;0,'STUDENT DETAILS'!D1,"")</f>
        <v>JAWAHAR NAVODAYA VIDYALAYA</v>
      </c>
      <c r="D5" s="779"/>
      <c r="E5" s="779"/>
      <c r="F5" s="779"/>
      <c r="G5" s="779"/>
      <c r="H5" s="779"/>
      <c r="I5" s="779"/>
      <c r="J5" s="209"/>
      <c r="K5" s="209"/>
      <c r="L5" s="210"/>
      <c r="M5" s="151"/>
      <c r="N5" s="142" t="s">
        <v>806</v>
      </c>
      <c r="O5" s="153" t="e">
        <f>IF(B30=#REF!,#REF!,IF(B30=#REF!,#REF!,IF(B30=#REF!,#REF!,IF(B30=#REF!,#REF!,IF(B30=#REF!,#REF!,IF(B30=#REF!,#REF!,IF(B30=#REF!,#REF!,IF(B30=#REF!,#REF!,IF(B30=#REF!,#REF!,IF(B30=#REF!,#REF!,IF(B30=#REF!,#REF!,IF(B30=#REF!,#REF!,IF(B30=#REF!,#REF!,IF(B30=#REF!,#REF!,IF(B30=#REF!,#REF!,IF(B30=#REF!,#REF!,IF(B30=#REF!,#REF!,IF(B30=#REF!,#REF!,IF(B30=#REF!,#REF!,IF(B30=#REF!,#REF!,IF(B30=#REF!,#REF!,IF(B30=#REF!,#REF!,IF(B30=#REF!,#REF!,IF(B30=#REF!,#REF!,IF(B30=#REF!,#REF!,IF(B30=#REF!,#REF!,IF(B30=#REF!,#REF!,IF(B30=#REF!,#REF!,IF(B30=#REF!,#REF!,IF(B30=#REF!,#REF!,IF(B30=#REF!,#REF!,IF(B30=#REF!,#REF!,IF(B30=#REF!,#REF!)))))))))))))))))))))))))))))))))</f>
        <v>#REF!</v>
      </c>
      <c r="P5" s="154"/>
    </row>
    <row r="6" spans="1:17" s="156" customFormat="1" ht="19.5" customHeight="1" x14ac:dyDescent="0.3">
      <c r="A6" s="155"/>
      <c r="B6" s="211"/>
      <c r="C6" s="780"/>
      <c r="D6" s="780"/>
      <c r="E6" s="780"/>
      <c r="F6" s="780"/>
      <c r="G6" s="780"/>
      <c r="H6" s="780"/>
      <c r="I6" s="780"/>
      <c r="J6" s="252"/>
      <c r="K6" s="252"/>
      <c r="L6" s="253"/>
      <c r="M6" s="254"/>
      <c r="N6" s="157"/>
      <c r="O6" s="154"/>
      <c r="P6" s="154"/>
    </row>
    <row r="7" spans="1:17" s="46" customFormat="1" ht="9" hidden="1" customHeight="1" x14ac:dyDescent="0.3">
      <c r="A7" s="146"/>
      <c r="B7" s="206"/>
      <c r="C7" s="206"/>
      <c r="D7" s="206"/>
      <c r="E7" s="212"/>
      <c r="F7" s="212"/>
      <c r="G7" s="212"/>
      <c r="H7" s="212"/>
      <c r="I7" s="212"/>
      <c r="J7" s="212"/>
      <c r="K7" s="212"/>
      <c r="L7" s="213"/>
      <c r="M7" s="158"/>
      <c r="N7" s="152"/>
      <c r="O7" s="152"/>
      <c r="P7" s="152"/>
    </row>
    <row r="8" spans="1:17" s="46" customFormat="1" ht="22.8" customHeight="1" x14ac:dyDescent="0.3">
      <c r="A8" s="146"/>
      <c r="B8" s="206"/>
      <c r="C8" s="781" t="str">
        <f>IF(HOME!G6&gt;0,HOME!G6,"")</f>
        <v/>
      </c>
      <c r="D8" s="781"/>
      <c r="E8" s="781"/>
      <c r="F8" s="781"/>
      <c r="G8" s="781"/>
      <c r="H8" s="781"/>
      <c r="I8" s="781"/>
      <c r="J8" s="214"/>
      <c r="K8" s="214"/>
      <c r="L8" s="215"/>
      <c r="M8" s="159"/>
      <c r="N8" s="152"/>
      <c r="O8" s="152"/>
      <c r="P8" s="152"/>
    </row>
    <row r="9" spans="1:17" s="237" customFormat="1" ht="13.2" customHeight="1" x14ac:dyDescent="0.3">
      <c r="A9" s="233"/>
      <c r="B9" s="234"/>
      <c r="C9" s="782"/>
      <c r="D9" s="782"/>
      <c r="E9" s="782"/>
      <c r="F9" s="782"/>
      <c r="G9" s="782"/>
      <c r="H9" s="782"/>
      <c r="I9" s="782"/>
      <c r="J9" s="234"/>
      <c r="K9" s="234"/>
      <c r="L9" s="235"/>
      <c r="M9" s="236"/>
      <c r="N9" s="238"/>
      <c r="O9" s="238"/>
      <c r="P9" s="238"/>
    </row>
    <row r="10" spans="1:17" s="46" customFormat="1" ht="22.2" customHeight="1" x14ac:dyDescent="0.45">
      <c r="A10" s="146"/>
      <c r="B10" s="219"/>
      <c r="C10" s="771" t="str">
        <f>IF(HOME!$G$8&gt;0,HOME!$G$8,"")</f>
        <v/>
      </c>
      <c r="D10" s="771"/>
      <c r="E10" s="771"/>
      <c r="F10" s="771"/>
      <c r="G10" s="249" t="s">
        <v>749</v>
      </c>
      <c r="H10" s="249"/>
      <c r="I10" s="249" t="str">
        <f>IF(HOME!$G$9&gt;0,HOME!$G$9,"")</f>
        <v/>
      </c>
      <c r="J10" s="248"/>
      <c r="K10" s="248"/>
      <c r="L10" s="248"/>
      <c r="M10" s="158"/>
      <c r="N10" s="152"/>
      <c r="O10" s="152"/>
      <c r="P10" s="152"/>
    </row>
    <row r="11" spans="1:17" s="46" customFormat="1" ht="12.75" customHeight="1" x14ac:dyDescent="0.3">
      <c r="A11" s="146"/>
      <c r="B11" s="216"/>
      <c r="C11" s="783"/>
      <c r="D11" s="783"/>
      <c r="E11" s="783"/>
      <c r="F11" s="783"/>
      <c r="G11" s="783"/>
      <c r="H11" s="285"/>
      <c r="I11" s="784"/>
      <c r="J11" s="785"/>
      <c r="K11" s="785"/>
      <c r="L11" s="786"/>
      <c r="M11" s="158"/>
      <c r="N11" s="152"/>
      <c r="O11" s="152"/>
      <c r="P11" s="152"/>
    </row>
    <row r="12" spans="1:17" s="162" customFormat="1" ht="22.8" x14ac:dyDescent="0.3">
      <c r="A12" s="160"/>
      <c r="B12" s="776" t="s">
        <v>807</v>
      </c>
      <c r="C12" s="777"/>
      <c r="D12" s="777"/>
      <c r="E12" s="777"/>
      <c r="F12" s="777"/>
      <c r="G12" s="777"/>
      <c r="H12" s="777"/>
      <c r="I12" s="777"/>
      <c r="J12" s="777"/>
      <c r="K12" s="777"/>
      <c r="L12" s="778"/>
      <c r="M12" s="161"/>
      <c r="Q12" s="46"/>
    </row>
    <row r="13" spans="1:17" s="162" customFormat="1" x14ac:dyDescent="0.3">
      <c r="A13" s="160"/>
      <c r="B13" s="219" t="s">
        <v>808</v>
      </c>
      <c r="C13" s="218"/>
      <c r="D13" s="242"/>
      <c r="E13" s="242"/>
      <c r="F13" s="220">
        <v>20</v>
      </c>
      <c r="G13" s="219"/>
      <c r="H13" s="220"/>
      <c r="I13" s="220"/>
      <c r="J13" s="217"/>
      <c r="K13" s="217"/>
      <c r="L13" s="221"/>
      <c r="M13" s="158"/>
      <c r="N13" s="164"/>
      <c r="O13" s="164"/>
      <c r="P13" s="164"/>
      <c r="Q13" s="46"/>
    </row>
    <row r="14" spans="1:17" s="162" customFormat="1" ht="18.75" customHeight="1" x14ac:dyDescent="0.3">
      <c r="A14" s="160"/>
      <c r="B14" s="250" t="s">
        <v>850</v>
      </c>
      <c r="C14" s="801" t="s">
        <v>854</v>
      </c>
      <c r="D14" s="801"/>
      <c r="E14" s="801"/>
      <c r="F14" s="243" t="e">
        <f>VLOOKUP($F$13,'STUDENT DETAILS'!$A$7:$AB$48,4,0)</f>
        <v>#N/A</v>
      </c>
      <c r="G14" s="251"/>
      <c r="H14" s="251"/>
      <c r="I14" s="222"/>
      <c r="J14" s="217"/>
      <c r="K14" s="217"/>
      <c r="L14" s="221"/>
      <c r="M14" s="165"/>
      <c r="N14" s="164"/>
      <c r="O14" s="164"/>
      <c r="P14" s="164"/>
      <c r="Q14" s="46"/>
    </row>
    <row r="15" spans="1:17" s="162" customFormat="1" ht="13.8" x14ac:dyDescent="0.3">
      <c r="A15" s="160"/>
      <c r="B15" s="745" t="s">
        <v>846</v>
      </c>
      <c r="C15" s="745"/>
      <c r="D15" s="745"/>
      <c r="E15" s="223" t="s">
        <v>770</v>
      </c>
      <c r="F15" s="745" t="e">
        <f>VLOOKUP($F$13,'Certificte issue Register'!A4:D45,2,0)</f>
        <v>#N/A</v>
      </c>
      <c r="G15" s="745"/>
      <c r="H15" s="745"/>
      <c r="I15" s="745"/>
      <c r="J15" s="224"/>
      <c r="K15" s="224"/>
      <c r="L15" s="225"/>
      <c r="M15" s="158"/>
    </row>
    <row r="16" spans="1:17" s="162" customFormat="1" ht="12.75" customHeight="1" x14ac:dyDescent="0.3">
      <c r="A16" s="160"/>
      <c r="B16" s="745" t="s">
        <v>752</v>
      </c>
      <c r="C16" s="745"/>
      <c r="D16" s="745"/>
      <c r="E16" s="223" t="s">
        <v>770</v>
      </c>
      <c r="F16" s="745" t="e">
        <f>VLOOKUP($F$13,'STUDENT DETAILS'!$A$7:$AB$48,3,0)</f>
        <v>#N/A</v>
      </c>
      <c r="G16" s="745" t="e">
        <f>VLOOKUP($I$13,'STUDENT DETAILS'!$A$7:$AB$48,4,0)</f>
        <v>#N/A</v>
      </c>
      <c r="H16" s="745"/>
      <c r="I16" s="745" t="e">
        <f>VLOOKUP($I$13,'STUDENT DETAILS'!$A$7:$AB$48,4,0)</f>
        <v>#N/A</v>
      </c>
      <c r="J16" s="745" t="e">
        <f>VLOOKUP($I$13,'STUDENT DETAILS'!$A$7:$AB$48,4,0)</f>
        <v>#N/A</v>
      </c>
      <c r="K16" s="745" t="e">
        <f>VLOOKUP($I$13,'STUDENT DETAILS'!$A$7:$AB$48,4,0)</f>
        <v>#N/A</v>
      </c>
      <c r="L16" s="802" t="e">
        <f>VLOOKUP($I$13,'STUDENT DETAILS'!$A$7:$AB$48,4,0)</f>
        <v>#N/A</v>
      </c>
      <c r="M16" s="158"/>
      <c r="N16" s="152"/>
      <c r="O16" s="152"/>
      <c r="P16" s="152"/>
    </row>
    <row r="17" spans="1:16" s="162" customFormat="1" ht="13.8" x14ac:dyDescent="0.3">
      <c r="A17" s="160"/>
      <c r="B17" s="745" t="s">
        <v>809</v>
      </c>
      <c r="C17" s="745"/>
      <c r="D17" s="745"/>
      <c r="E17" s="223" t="s">
        <v>770</v>
      </c>
      <c r="F17" s="745" t="e">
        <f>VLOOKUP($F$13,'STUDENT DETAILS'!$A$7:$AB$48,6,0)</f>
        <v>#N/A</v>
      </c>
      <c r="G17" s="745" t="e">
        <f>VLOOKUP($I$13,'STUDENT DETAILS'!$A$7:$AB$48,4,0)</f>
        <v>#N/A</v>
      </c>
      <c r="H17" s="745"/>
      <c r="I17" s="745" t="e">
        <f>VLOOKUP($I$13,'STUDENT DETAILS'!$A$7:$AB$48,4,0)</f>
        <v>#N/A</v>
      </c>
      <c r="J17" s="745" t="e">
        <f>VLOOKUP($I$13,'STUDENT DETAILS'!$A$7:$AB$48,4,0)</f>
        <v>#N/A</v>
      </c>
      <c r="K17" s="745" t="e">
        <f>VLOOKUP($I$13,'STUDENT DETAILS'!$A$7:$AB$48,4,0)</f>
        <v>#N/A</v>
      </c>
      <c r="L17" s="802" t="e">
        <f>VLOOKUP($I$13,'STUDENT DETAILS'!$A$7:$AB$48,4,0)</f>
        <v>#N/A</v>
      </c>
      <c r="M17" s="158"/>
      <c r="N17" s="152"/>
      <c r="O17" s="152"/>
      <c r="P17" s="152"/>
    </row>
    <row r="18" spans="1:16" s="162" customFormat="1" ht="13.8" x14ac:dyDescent="0.3">
      <c r="A18" s="160"/>
      <c r="B18" s="745" t="s">
        <v>750</v>
      </c>
      <c r="C18" s="745"/>
      <c r="D18" s="745"/>
      <c r="E18" s="223" t="s">
        <v>770</v>
      </c>
      <c r="F18" s="745" t="e">
        <f>VLOOKUP($F$13,'STUDENT DETAILS'!$A$7:$AB$48,5,0)</f>
        <v>#N/A</v>
      </c>
      <c r="G18" s="745" t="e">
        <f>VLOOKUP($I$13,'STUDENT DETAILS'!$A$7:$AB$48,4,0)</f>
        <v>#N/A</v>
      </c>
      <c r="H18" s="745"/>
      <c r="I18" s="745" t="e">
        <f>VLOOKUP($I$13,'STUDENT DETAILS'!$A$7:$AB$48,4,0)</f>
        <v>#N/A</v>
      </c>
      <c r="J18" s="745" t="e">
        <f>VLOOKUP($I$13,'STUDENT DETAILS'!$A$7:$AB$48,4,0)</f>
        <v>#N/A</v>
      </c>
      <c r="K18" s="745" t="e">
        <f>VLOOKUP($I$13,'STUDENT DETAILS'!$A$7:$AB$48,4,0)</f>
        <v>#N/A</v>
      </c>
      <c r="L18" s="802" t="e">
        <f>VLOOKUP($I$13,'STUDENT DETAILS'!$A$7:$AB$48,4,0)</f>
        <v>#N/A</v>
      </c>
      <c r="M18" s="158"/>
      <c r="N18" s="152"/>
      <c r="O18" s="152"/>
      <c r="P18" s="152"/>
    </row>
    <row r="19" spans="1:16" s="162" customFormat="1" ht="13.8" x14ac:dyDescent="0.3">
      <c r="A19" s="160"/>
      <c r="B19" s="745" t="s">
        <v>753</v>
      </c>
      <c r="C19" s="745"/>
      <c r="D19" s="745"/>
      <c r="E19" s="223" t="s">
        <v>770</v>
      </c>
      <c r="F19" s="772" t="e">
        <f>VLOOKUP($F$13,'STUDENT DETAILS'!$A$7:$AB$48,11,0)</f>
        <v>#N/A</v>
      </c>
      <c r="G19" s="772" t="e">
        <f>VLOOKUP($I$13,'STUDENT DETAILS'!$A$7:$AB$48,4,0)</f>
        <v>#N/A</v>
      </c>
      <c r="H19" s="772"/>
      <c r="I19" s="772" t="e">
        <f>VLOOKUP($I$13,'STUDENT DETAILS'!$A$7:$AB$48,4,0)</f>
        <v>#N/A</v>
      </c>
      <c r="J19" s="772" t="e">
        <f>VLOOKUP($I$13,'STUDENT DETAILS'!$A$7:$AB$48,4,0)</f>
        <v>#N/A</v>
      </c>
      <c r="K19" s="772" t="e">
        <f>VLOOKUP($I$13,'STUDENT DETAILS'!$A$7:$AB$48,4,0)</f>
        <v>#N/A</v>
      </c>
      <c r="L19" s="773" t="e">
        <f>VLOOKUP($I$13,'STUDENT DETAILS'!$A$7:$AB$48,4,0)</f>
        <v>#N/A</v>
      </c>
      <c r="M19" s="158"/>
      <c r="N19" s="152"/>
      <c r="O19" s="152"/>
      <c r="P19" s="152"/>
    </row>
    <row r="20" spans="1:16" s="162" customFormat="1" ht="13.8" x14ac:dyDescent="0.3">
      <c r="A20" s="160"/>
      <c r="B20" s="745" t="s">
        <v>751</v>
      </c>
      <c r="C20" s="745"/>
      <c r="D20" s="745"/>
      <c r="E20" s="223" t="s">
        <v>770</v>
      </c>
      <c r="F20" s="774" t="e">
        <f>VLOOKUP($F$13,'STUDENT DETAILS'!$A$7:$AB$48,13,0)</f>
        <v>#N/A</v>
      </c>
      <c r="G20" s="774" t="e">
        <f>VLOOKUP($I$13,'STUDENT DETAILS'!$A$7:$AB$48,4,0)</f>
        <v>#N/A</v>
      </c>
      <c r="H20" s="774"/>
      <c r="I20" s="774" t="e">
        <f>VLOOKUP($I$13,'STUDENT DETAILS'!$A$7:$AB$48,4,0)</f>
        <v>#N/A</v>
      </c>
      <c r="J20" s="774" t="e">
        <f>VLOOKUP($I$13,'STUDENT DETAILS'!$A$7:$AB$48,4,0)</f>
        <v>#N/A</v>
      </c>
      <c r="K20" s="774" t="e">
        <f>VLOOKUP($I$13,'STUDENT DETAILS'!$A$7:$AB$48,4,0)</f>
        <v>#N/A</v>
      </c>
      <c r="L20" s="775" t="e">
        <f>VLOOKUP($I$13,'STUDENT DETAILS'!$A$7:$AB$48,4,0)</f>
        <v>#N/A</v>
      </c>
      <c r="M20" s="158"/>
      <c r="N20" s="152"/>
      <c r="O20" s="152"/>
      <c r="P20" s="152"/>
    </row>
    <row r="21" spans="1:16" s="162" customFormat="1" ht="6.75" customHeight="1" x14ac:dyDescent="0.3">
      <c r="A21" s="160"/>
      <c r="B21" s="217"/>
      <c r="C21" s="217"/>
      <c r="D21" s="217"/>
      <c r="E21" s="226"/>
      <c r="F21" s="223"/>
      <c r="G21" s="226"/>
      <c r="H21" s="226"/>
      <c r="I21" s="226"/>
      <c r="J21" s="226"/>
      <c r="K21" s="226"/>
      <c r="L21" s="227"/>
      <c r="M21" s="158"/>
      <c r="N21" s="152"/>
      <c r="O21" s="152"/>
      <c r="P21" s="152"/>
    </row>
    <row r="22" spans="1:16" s="162" customFormat="1" ht="15.75" customHeight="1" x14ac:dyDescent="0.3">
      <c r="A22" s="160"/>
      <c r="B22" s="758" t="s">
        <v>810</v>
      </c>
      <c r="C22" s="758"/>
      <c r="D22" s="759"/>
      <c r="E22" s="760" t="s">
        <v>811</v>
      </c>
      <c r="F22" s="760"/>
      <c r="G22" s="760"/>
      <c r="H22" s="760"/>
      <c r="I22" s="760"/>
      <c r="J22" s="760"/>
      <c r="K22" s="760"/>
      <c r="L22" s="761"/>
      <c r="M22" s="158"/>
      <c r="N22" s="152"/>
      <c r="O22" s="152"/>
      <c r="P22" s="152"/>
    </row>
    <row r="23" spans="1:16" s="172" customFormat="1" ht="27.6" x14ac:dyDescent="0.3">
      <c r="A23" s="169"/>
      <c r="B23" s="762" t="s">
        <v>15</v>
      </c>
      <c r="C23" s="762"/>
      <c r="D23" s="763"/>
      <c r="E23" s="295" t="s">
        <v>870</v>
      </c>
      <c r="F23" s="294" t="s">
        <v>871</v>
      </c>
      <c r="G23" s="294" t="s">
        <v>872</v>
      </c>
      <c r="H23" s="294" t="s">
        <v>875</v>
      </c>
      <c r="I23" s="245" t="s">
        <v>812</v>
      </c>
      <c r="J23" s="766" t="s">
        <v>813</v>
      </c>
      <c r="K23" s="766"/>
      <c r="L23" s="767" t="s">
        <v>17</v>
      </c>
      <c r="M23" s="170"/>
      <c r="N23" s="171"/>
      <c r="O23" s="171"/>
      <c r="P23" s="171"/>
    </row>
    <row r="24" spans="1:16" s="172" customFormat="1" ht="18" customHeight="1" x14ac:dyDescent="0.3">
      <c r="A24" s="169"/>
      <c r="B24" s="764"/>
      <c r="C24" s="764"/>
      <c r="D24" s="765"/>
      <c r="E24" s="286" t="s">
        <v>814</v>
      </c>
      <c r="F24" s="246" t="s">
        <v>814</v>
      </c>
      <c r="G24" s="246" t="s">
        <v>814</v>
      </c>
      <c r="H24" s="286" t="s">
        <v>814</v>
      </c>
      <c r="I24" s="246" t="s">
        <v>815</v>
      </c>
      <c r="J24" s="769" t="s">
        <v>816</v>
      </c>
      <c r="K24" s="769"/>
      <c r="L24" s="768"/>
      <c r="M24" s="170"/>
      <c r="N24" s="171"/>
      <c r="O24" s="171"/>
      <c r="P24" s="171"/>
    </row>
    <row r="25" spans="1:16" s="162" customFormat="1" ht="15.6" x14ac:dyDescent="0.3">
      <c r="A25" s="160"/>
      <c r="B25" s="754" t="str">
        <f>HOME!B15</f>
        <v>ENGLISH</v>
      </c>
      <c r="C25" s="754"/>
      <c r="D25" s="755"/>
      <c r="E25" s="241" t="str">
        <f>VLOOKUP($F$13,'Overall Result'!$A$4:$AO$45,4,0)</f>
        <v/>
      </c>
      <c r="F25" s="241">
        <f>VLOOKUP($F$13,'Overall Result'!$A$4:$AO$45,10,0)</f>
        <v>5</v>
      </c>
      <c r="G25" s="241">
        <f>VLOOKUP($F$13,'Overall Result'!$A$4:$AO$45,16,0)</f>
        <v>3.3333333333333335</v>
      </c>
      <c r="H25" s="241">
        <f>VLOOKUP($F$13,'Overall Result'!$A$4:$AO$45,22,0)</f>
        <v>5</v>
      </c>
      <c r="I25" s="173">
        <f>IFERROR(VLOOKUP($F$13,'Overall Result'!$A$4:$AO$45,28,0),"")</f>
        <v>0</v>
      </c>
      <c r="J25" s="756">
        <f>SUM(ROUND(SUM(E25:H25),0),I25)</f>
        <v>13</v>
      </c>
      <c r="K25" s="757"/>
      <c r="L25" s="174" t="str">
        <f t="shared" ref="L25:L30" si="0">IF(J25="","",IF(J25&gt;=91,"A1",IF(J25&gt;=81,"A2",IF(J25&gt;=71,"B1",IF(J25&gt;=61,"B2",IF(J25&gt;=51,"C1",IF(J25&gt;=41,"C2",IF(J25&gt;=33,"D","E"))))))))</f>
        <v>E</v>
      </c>
      <c r="M25" s="158"/>
      <c r="N25" s="152"/>
      <c r="O25" s="152"/>
      <c r="P25" s="152"/>
    </row>
    <row r="26" spans="1:16" s="162" customFormat="1" ht="15.6" x14ac:dyDescent="0.3">
      <c r="A26" s="160"/>
      <c r="B26" s="754" t="str">
        <f>HOME!B16</f>
        <v>HINDI</v>
      </c>
      <c r="C26" s="754"/>
      <c r="D26" s="755"/>
      <c r="E26" s="241" t="str">
        <f>VLOOKUP($F$13,'Overall Result'!$A$4:$AO$45,5,0)</f>
        <v/>
      </c>
      <c r="F26" s="241">
        <f>VLOOKUP($F$13,'Overall Result'!$A$4:$AO$45,11,0)</f>
        <v>5</v>
      </c>
      <c r="G26" s="241">
        <f>VLOOKUP($F$13,'Overall Result'!$A$4:$AO$45,17,0)</f>
        <v>3.3333333333333335</v>
      </c>
      <c r="H26" s="241">
        <f>VLOOKUP($F$13,'Overall Result'!$A$4:$AO$45,23,0)</f>
        <v>5</v>
      </c>
      <c r="I26" s="173">
        <f>VLOOKUP($F$13,'Overall Result'!$A$4:$AO$45,29,0)</f>
        <v>0</v>
      </c>
      <c r="J26" s="756">
        <f t="shared" ref="J26:J30" si="1">SUM(ROUND(SUM(E26:H26),0),I26)</f>
        <v>13</v>
      </c>
      <c r="K26" s="757"/>
      <c r="L26" s="174" t="str">
        <f t="shared" si="0"/>
        <v>E</v>
      </c>
      <c r="M26" s="158"/>
      <c r="N26" s="152"/>
      <c r="O26" s="152"/>
      <c r="P26" s="152"/>
    </row>
    <row r="27" spans="1:16" s="162" customFormat="1" ht="15.6" x14ac:dyDescent="0.3">
      <c r="A27" s="160"/>
      <c r="B27" s="754" t="e">
        <f>HOME!#REF!</f>
        <v>#REF!</v>
      </c>
      <c r="C27" s="754"/>
      <c r="D27" s="755"/>
      <c r="E27" s="241" t="str">
        <f>VLOOKUP($F$13,'Overall Result'!$A$4:$AO$45,6,0)</f>
        <v/>
      </c>
      <c r="F27" s="241">
        <f>VLOOKUP($F$13,'Overall Result'!$A$4:$AO$45,12,0)</f>
        <v>5</v>
      </c>
      <c r="G27" s="241">
        <f>VLOOKUP($F$13,'Overall Result'!$A$4:$AO$45,18,0)</f>
        <v>3.3333333333333335</v>
      </c>
      <c r="H27" s="241">
        <f>VLOOKUP($F$13,'Overall Result'!$A$4:$AO$45,24,0)</f>
        <v>5</v>
      </c>
      <c r="I27" s="173" t="e">
        <f>VLOOKUP($F$13,'Overall Result'!$A$4:$AO$45,30,0)</f>
        <v>#REF!</v>
      </c>
      <c r="J27" s="756" t="e">
        <f t="shared" si="1"/>
        <v>#REF!</v>
      </c>
      <c r="K27" s="757"/>
      <c r="L27" s="174" t="e">
        <f t="shared" si="0"/>
        <v>#REF!</v>
      </c>
      <c r="M27" s="158"/>
      <c r="N27" s="152"/>
      <c r="O27" s="152"/>
      <c r="P27" s="152"/>
    </row>
    <row r="28" spans="1:16" s="162" customFormat="1" ht="15.6" x14ac:dyDescent="0.3">
      <c r="A28" s="160"/>
      <c r="B28" s="754" t="str">
        <f>HOME!B17</f>
        <v>MATHS</v>
      </c>
      <c r="C28" s="754"/>
      <c r="D28" s="755"/>
      <c r="E28" s="241" t="str">
        <f>VLOOKUP($F$13,'Overall Result'!$A$4:$AO$45,7,0)</f>
        <v/>
      </c>
      <c r="F28" s="241">
        <f>VLOOKUP($F$13,'Overall Result'!$A$4:$AO$45,13,0)</f>
        <v>5</v>
      </c>
      <c r="G28" s="241">
        <f>VLOOKUP($F$13,'Overall Result'!$A$4:$AO$45,19,0)</f>
        <v>3.3333333333333335</v>
      </c>
      <c r="H28" s="241">
        <f>VLOOKUP($F$13,'Overall Result'!$A$4:$AO$45,25,0)</f>
        <v>5</v>
      </c>
      <c r="I28" s="173">
        <f>VLOOKUP($F$13,'Overall Result'!$A$4:$AO$45,31,0)</f>
        <v>0</v>
      </c>
      <c r="J28" s="756">
        <f t="shared" si="1"/>
        <v>13</v>
      </c>
      <c r="K28" s="757"/>
      <c r="L28" s="174" t="str">
        <f t="shared" si="0"/>
        <v>E</v>
      </c>
      <c r="M28" s="158"/>
      <c r="N28" s="152"/>
      <c r="O28" s="152"/>
      <c r="P28" s="152"/>
    </row>
    <row r="29" spans="1:16" s="162" customFormat="1" ht="15.6" x14ac:dyDescent="0.3">
      <c r="A29" s="160"/>
      <c r="B29" s="754" t="str">
        <f>HOME!B18</f>
        <v>SCIENCE</v>
      </c>
      <c r="C29" s="754"/>
      <c r="D29" s="755"/>
      <c r="E29" s="241" t="str">
        <f>VLOOKUP($F$13,'Overall Result'!$A$4:$AO$45,8,0)</f>
        <v/>
      </c>
      <c r="F29" s="241">
        <f>VLOOKUP($F$13,'Overall Result'!$A$4:$AO$45,14,0)</f>
        <v>5</v>
      </c>
      <c r="G29" s="241">
        <f>VLOOKUP($F$13,'Overall Result'!$A$4:$AO$45,20,0)</f>
        <v>3.3333333333333335</v>
      </c>
      <c r="H29" s="241">
        <f>VLOOKUP($F$13,'Overall Result'!$A$4:$AO$45,26,0)</f>
        <v>5</v>
      </c>
      <c r="I29" s="173">
        <f>VLOOKUP($F$13,'Overall Result'!$A$4:$AO$45,32,0)</f>
        <v>0</v>
      </c>
      <c r="J29" s="756">
        <f t="shared" si="1"/>
        <v>13</v>
      </c>
      <c r="K29" s="757"/>
      <c r="L29" s="174" t="str">
        <f t="shared" si="0"/>
        <v>E</v>
      </c>
      <c r="M29" s="158"/>
      <c r="N29" s="152"/>
      <c r="O29" s="152"/>
      <c r="P29" s="152"/>
    </row>
    <row r="30" spans="1:16" s="162" customFormat="1" ht="15.75" customHeight="1" x14ac:dyDescent="0.3">
      <c r="A30" s="160"/>
      <c r="B30" s="754" t="str">
        <f>HOME!B19</f>
        <v>Social Studies</v>
      </c>
      <c r="C30" s="754"/>
      <c r="D30" s="755"/>
      <c r="E30" s="241" t="str">
        <f>VLOOKUP($F$13,'Overall Result'!$A$4:$AO$45,9,0)</f>
        <v/>
      </c>
      <c r="F30" s="241">
        <f>VLOOKUP($F$13,'Overall Result'!$A$4:$AO$45,15,0)</f>
        <v>5</v>
      </c>
      <c r="G30" s="241">
        <f>VLOOKUP($F$13,'Overall Result'!$A$4:$AO$45,21,0)</f>
        <v>3.3333333333333335</v>
      </c>
      <c r="H30" s="241">
        <f>VLOOKUP($F$13,'Overall Result'!$A$4:$AO$45,27,0)</f>
        <v>5</v>
      </c>
      <c r="I30" s="173">
        <f>VLOOKUP($F$13,'Overall Result'!$A$4:$AO$45,33,0)</f>
        <v>0</v>
      </c>
      <c r="J30" s="756">
        <f t="shared" si="1"/>
        <v>13</v>
      </c>
      <c r="K30" s="757"/>
      <c r="L30" s="174" t="str">
        <f t="shared" si="0"/>
        <v>E</v>
      </c>
      <c r="M30" s="158"/>
      <c r="N30" s="152"/>
      <c r="O30" s="152"/>
      <c r="P30" s="152"/>
    </row>
    <row r="31" spans="1:16" s="162" customFormat="1" ht="15.75" hidden="1" customHeight="1" x14ac:dyDescent="0.3">
      <c r="A31" s="160"/>
      <c r="B31" s="175"/>
      <c r="C31" s="175"/>
      <c r="D31" s="175"/>
      <c r="E31" s="163"/>
      <c r="F31" s="176" t="e">
        <f>IF(OR(B25=#REF!,B25=#REF!),1,IF(B25=#REF!,2,IF(OR(B25=#REF!,B25=#REF!),3)))</f>
        <v>#REF!</v>
      </c>
      <c r="G31" s="176" t="e">
        <f>IF(OR(B26=#REF!,B26=#REF!),1,IF(B26=#REF!,2,IF(OR(B26=#REF!,B26=#REF!),3)))</f>
        <v>#REF!</v>
      </c>
      <c r="H31" s="176"/>
      <c r="I31" s="176" t="e">
        <f>IF(OR(B30=#REF!,B30=#REF!),1,IF(B30=#REF!,2,IF(OR(B30=#REF!,B30=#REF!),3)))</f>
        <v>#REF!</v>
      </c>
      <c r="J31" s="177"/>
      <c r="K31" s="177"/>
      <c r="L31" s="178"/>
      <c r="M31" s="158"/>
      <c r="N31" s="152"/>
      <c r="O31" s="152"/>
      <c r="P31" s="152"/>
    </row>
    <row r="32" spans="1:16" s="162" customFormat="1" ht="3" customHeight="1" x14ac:dyDescent="0.3">
      <c r="A32" s="160"/>
      <c r="B32" s="163"/>
      <c r="C32" s="163"/>
      <c r="D32" s="163"/>
      <c r="E32" s="167"/>
      <c r="F32" s="167"/>
      <c r="G32" s="167"/>
      <c r="H32" s="167"/>
      <c r="I32" s="167"/>
      <c r="J32" s="167"/>
      <c r="K32" s="167"/>
      <c r="L32" s="168"/>
      <c r="M32" s="158"/>
      <c r="N32" s="152"/>
      <c r="O32" s="152"/>
      <c r="P32" s="152"/>
    </row>
    <row r="33" spans="1:21" s="162" customFormat="1" ht="15" customHeight="1" x14ac:dyDescent="0.3">
      <c r="A33" s="160"/>
      <c r="B33" s="746" t="s">
        <v>817</v>
      </c>
      <c r="C33" s="746"/>
      <c r="D33" s="746"/>
      <c r="E33" s="746"/>
      <c r="F33" s="746"/>
      <c r="G33" s="746"/>
      <c r="H33" s="746"/>
      <c r="I33" s="746"/>
      <c r="J33" s="746"/>
      <c r="K33" s="747"/>
      <c r="L33" s="179"/>
      <c r="M33" s="158"/>
      <c r="N33" s="152"/>
      <c r="O33" s="152"/>
      <c r="P33" s="152"/>
    </row>
    <row r="34" spans="1:21" s="162" customFormat="1" ht="12.75" customHeight="1" x14ac:dyDescent="0.3">
      <c r="A34" s="160"/>
      <c r="B34" s="748" t="str">
        <f>B39</f>
        <v>[ON A 5-POINT (A-E) GRADING SCALE]</v>
      </c>
      <c r="C34" s="748"/>
      <c r="D34" s="748"/>
      <c r="E34" s="748"/>
      <c r="F34" s="748"/>
      <c r="G34" s="748"/>
      <c r="H34" s="748"/>
      <c r="I34" s="748"/>
      <c r="J34" s="748"/>
      <c r="K34" s="749"/>
      <c r="L34" s="180" t="s">
        <v>17</v>
      </c>
      <c r="M34" s="158"/>
      <c r="N34" s="152"/>
      <c r="O34" s="152"/>
      <c r="P34" s="152"/>
    </row>
    <row r="35" spans="1:21" s="162" customFormat="1" ht="13.8" x14ac:dyDescent="0.3">
      <c r="A35" s="160"/>
      <c r="B35" s="750" t="s">
        <v>818</v>
      </c>
      <c r="C35" s="751"/>
      <c r="D35" s="751"/>
      <c r="E35" s="751"/>
      <c r="F35" s="751"/>
      <c r="G35" s="751"/>
      <c r="H35" s="751"/>
      <c r="I35" s="751"/>
      <c r="J35" s="751"/>
      <c r="K35" s="751"/>
      <c r="L35" s="181" t="str">
        <f>VLOOKUP($F$13,'CO-SCHOLASTIC GRADES'!$A$5:$K$46,4,0)</f>
        <v>A</v>
      </c>
      <c r="M35" s="158"/>
      <c r="N35" s="152"/>
      <c r="O35" s="152"/>
      <c r="P35" s="152"/>
    </row>
    <row r="36" spans="1:21" s="162" customFormat="1" ht="12.75" customHeight="1" x14ac:dyDescent="0.3">
      <c r="A36" s="160"/>
      <c r="B36" s="750" t="s">
        <v>23</v>
      </c>
      <c r="C36" s="751"/>
      <c r="D36" s="751"/>
      <c r="E36" s="751"/>
      <c r="F36" s="751"/>
      <c r="G36" s="751"/>
      <c r="H36" s="751"/>
      <c r="I36" s="751"/>
      <c r="J36" s="751"/>
      <c r="K36" s="751"/>
      <c r="L36" s="181" t="str">
        <f>VLOOKUP($F$13,'CO-SCHOLASTIC GRADES'!$A$5:$K$46,6,0)</f>
        <v>A</v>
      </c>
      <c r="M36" s="158"/>
      <c r="N36" s="152"/>
      <c r="O36" s="152"/>
      <c r="P36" s="152"/>
    </row>
    <row r="37" spans="1:21" s="162" customFormat="1" ht="14.25" customHeight="1" x14ac:dyDescent="0.3">
      <c r="A37" s="160"/>
      <c r="B37" s="750" t="s">
        <v>24</v>
      </c>
      <c r="C37" s="751"/>
      <c r="D37" s="751"/>
      <c r="E37" s="751"/>
      <c r="F37" s="751"/>
      <c r="G37" s="751"/>
      <c r="H37" s="751"/>
      <c r="I37" s="751"/>
      <c r="J37" s="751"/>
      <c r="K37" s="751"/>
      <c r="L37" s="181" t="str">
        <f>VLOOKUP($F$13,'CO-SCHOLASTIC GRADES'!$A$5:$K$46,8,0)</f>
        <v>A</v>
      </c>
      <c r="M37" s="158"/>
      <c r="N37" s="152"/>
      <c r="O37" s="152"/>
      <c r="P37" s="152"/>
    </row>
    <row r="38" spans="1:21" s="162" customFormat="1" ht="1.2" customHeight="1" x14ac:dyDescent="0.3">
      <c r="A38" s="160"/>
      <c r="B38" s="182"/>
      <c r="C38" s="182"/>
      <c r="D38" s="182"/>
      <c r="E38" s="166"/>
      <c r="F38" s="167"/>
      <c r="G38" s="167"/>
      <c r="H38" s="167"/>
      <c r="I38" s="167"/>
      <c r="J38" s="167"/>
      <c r="K38" s="167"/>
      <c r="L38" s="168"/>
      <c r="M38" s="158"/>
      <c r="N38" s="152"/>
      <c r="O38" s="152"/>
      <c r="P38" s="152"/>
    </row>
    <row r="39" spans="1:21" s="162" customFormat="1" ht="13.8" x14ac:dyDescent="0.3">
      <c r="A39" s="160"/>
      <c r="B39" s="752" t="s">
        <v>819</v>
      </c>
      <c r="C39" s="752"/>
      <c r="D39" s="752"/>
      <c r="E39" s="752"/>
      <c r="F39" s="752"/>
      <c r="G39" s="752"/>
      <c r="H39" s="752"/>
      <c r="I39" s="752"/>
      <c r="J39" s="752"/>
      <c r="K39" s="753"/>
      <c r="L39" s="183" t="s">
        <v>17</v>
      </c>
      <c r="M39" s="158"/>
      <c r="N39" s="152"/>
      <c r="O39" s="152"/>
      <c r="P39" s="152"/>
    </row>
    <row r="40" spans="1:21" s="162" customFormat="1" ht="15.75" customHeight="1" x14ac:dyDescent="0.3">
      <c r="A40" s="160"/>
      <c r="B40" s="743" t="s">
        <v>738</v>
      </c>
      <c r="C40" s="744"/>
      <c r="D40" s="744"/>
      <c r="E40" s="744"/>
      <c r="F40" s="744"/>
      <c r="G40" s="744"/>
      <c r="H40" s="744"/>
      <c r="I40" s="744"/>
      <c r="J40" s="744"/>
      <c r="K40" s="744"/>
      <c r="L40" s="181" t="str">
        <f>VLOOKUP($F$13,'CO-SCHOLASTIC GRADES'!$A$5:$K$46,10,0)</f>
        <v>A</v>
      </c>
      <c r="M40" s="158"/>
      <c r="N40" s="184"/>
      <c r="O40" s="184"/>
      <c r="P40" s="184"/>
      <c r="Q40" s="184"/>
    </row>
    <row r="41" spans="1:21" s="162" customFormat="1" ht="4.5" customHeight="1" x14ac:dyDescent="0.3">
      <c r="A41" s="160"/>
      <c r="B41" s="217"/>
      <c r="C41" s="217"/>
      <c r="D41" s="217"/>
      <c r="E41" s="226"/>
      <c r="F41" s="226"/>
      <c r="G41" s="226"/>
      <c r="H41" s="226"/>
      <c r="I41" s="226"/>
      <c r="J41" s="226"/>
      <c r="K41" s="226"/>
      <c r="L41" s="227"/>
      <c r="M41" s="158"/>
      <c r="N41" s="152"/>
      <c r="O41" s="152"/>
      <c r="P41" s="152"/>
    </row>
    <row r="42" spans="1:21" s="162" customFormat="1" ht="15" customHeight="1" x14ac:dyDescent="0.3">
      <c r="A42" s="160"/>
      <c r="B42" s="719" t="s">
        <v>820</v>
      </c>
      <c r="C42" s="720"/>
      <c r="D42" s="720"/>
      <c r="E42" s="720"/>
      <c r="F42" s="240" t="str">
        <f>VLOOKUP($F$13,'Overall Result'!A4:AO45,41,0)</f>
        <v/>
      </c>
      <c r="G42" s="239" t="s">
        <v>821</v>
      </c>
      <c r="H42" s="239"/>
      <c r="I42" s="717" t="str">
        <f>VLOOKUP($F$13,'Overall Result'!A$4:BH$45,54,0)</f>
        <v>F</v>
      </c>
      <c r="J42" s="717"/>
      <c r="K42" s="717"/>
      <c r="L42" s="718"/>
      <c r="M42" s="158"/>
      <c r="N42" s="152"/>
      <c r="O42" s="152"/>
      <c r="P42" s="152"/>
    </row>
    <row r="43" spans="1:21" s="162" customFormat="1" ht="19.5" customHeight="1" x14ac:dyDescent="0.3">
      <c r="A43" s="160"/>
      <c r="B43" s="745"/>
      <c r="C43" s="745"/>
      <c r="D43" s="745"/>
      <c r="E43" s="736"/>
      <c r="F43" s="736"/>
      <c r="G43" s="228"/>
      <c r="H43" s="228"/>
      <c r="I43" s="217"/>
      <c r="J43" s="223"/>
      <c r="K43" s="217"/>
      <c r="L43" s="221"/>
      <c r="M43" s="158"/>
    </row>
    <row r="44" spans="1:21" s="162" customFormat="1" ht="13.8" x14ac:dyDescent="0.3">
      <c r="A44" s="160"/>
      <c r="B44" s="736" t="str">
        <f>IF(HOME!G12&gt;0,HOME!G12,"")</f>
        <v/>
      </c>
      <c r="C44" s="736"/>
      <c r="D44" s="736"/>
      <c r="E44" s="737" t="str">
        <f>IF(HOME!G10&gt;0,HOME!G10,"")</f>
        <v/>
      </c>
      <c r="F44" s="737"/>
      <c r="G44" s="737"/>
      <c r="H44" s="297"/>
      <c r="I44" s="738" t="str">
        <f>IF(HOME!C33&gt;0,HOME!C33,"")</f>
        <v/>
      </c>
      <c r="J44" s="738"/>
      <c r="K44" s="738"/>
      <c r="L44" s="739"/>
      <c r="M44" s="158"/>
      <c r="N44" s="152"/>
      <c r="O44" s="152"/>
      <c r="P44" s="152"/>
    </row>
    <row r="45" spans="1:21" s="164" customFormat="1" ht="13.5" customHeight="1" x14ac:dyDescent="0.3">
      <c r="A45" s="185"/>
      <c r="B45" s="229" t="s">
        <v>822</v>
      </c>
      <c r="C45" s="740"/>
      <c r="D45" s="740"/>
      <c r="E45" s="740" t="s">
        <v>823</v>
      </c>
      <c r="F45" s="740"/>
      <c r="G45" s="740"/>
      <c r="H45" s="287"/>
      <c r="I45" s="741" t="s">
        <v>824</v>
      </c>
      <c r="J45" s="741"/>
      <c r="K45" s="741"/>
      <c r="L45" s="742"/>
      <c r="M45" s="186"/>
      <c r="N45" s="187"/>
      <c r="O45" s="187"/>
      <c r="P45" s="187"/>
    </row>
    <row r="46" spans="1:21" s="162" customFormat="1" ht="13.8" x14ac:dyDescent="0.3">
      <c r="A46" s="160"/>
      <c r="B46" s="728" t="s">
        <v>825</v>
      </c>
      <c r="C46" s="728"/>
      <c r="D46" s="728"/>
      <c r="E46" s="728"/>
      <c r="F46" s="728"/>
      <c r="G46" s="728"/>
      <c r="H46" s="728"/>
      <c r="I46" s="728"/>
      <c r="J46" s="728"/>
      <c r="K46" s="728"/>
      <c r="L46" s="729"/>
      <c r="M46" s="188"/>
      <c r="N46" s="189"/>
      <c r="O46" s="189"/>
      <c r="P46" s="190"/>
      <c r="Q46" s="152"/>
      <c r="S46" s="164"/>
      <c r="T46" s="164"/>
      <c r="U46" s="164"/>
    </row>
    <row r="47" spans="1:21" s="162" customFormat="1" ht="13.8" x14ac:dyDescent="0.3">
      <c r="A47" s="160"/>
      <c r="B47" s="730" t="s">
        <v>826</v>
      </c>
      <c r="C47" s="730"/>
      <c r="D47" s="730"/>
      <c r="E47" s="730"/>
      <c r="F47" s="730"/>
      <c r="G47" s="730"/>
      <c r="H47" s="730"/>
      <c r="I47" s="730"/>
      <c r="J47" s="730"/>
      <c r="K47" s="730"/>
      <c r="L47" s="731"/>
      <c r="M47" s="188"/>
      <c r="N47" s="189"/>
      <c r="O47" s="189"/>
      <c r="P47" s="190"/>
      <c r="Q47" s="152"/>
      <c r="S47" s="164"/>
      <c r="T47" s="164"/>
      <c r="U47" s="164"/>
    </row>
    <row r="48" spans="1:21" s="162" customFormat="1" ht="5.25" customHeight="1" x14ac:dyDescent="0.3">
      <c r="A48" s="160"/>
      <c r="B48" s="230"/>
      <c r="C48" s="230"/>
      <c r="D48" s="230"/>
      <c r="E48" s="226"/>
      <c r="F48" s="226"/>
      <c r="G48" s="226"/>
      <c r="H48" s="226"/>
      <c r="I48" s="226"/>
      <c r="J48" s="226"/>
      <c r="K48" s="226"/>
      <c r="L48" s="227"/>
      <c r="M48" s="188"/>
      <c r="N48" s="191"/>
      <c r="O48" s="191"/>
      <c r="P48" s="192"/>
      <c r="Q48" s="152"/>
      <c r="S48" s="164"/>
      <c r="T48" s="164"/>
      <c r="U48" s="164"/>
    </row>
    <row r="49" spans="1:21" s="162" customFormat="1" ht="12.75" customHeight="1" x14ac:dyDescent="0.3">
      <c r="A49" s="160"/>
      <c r="B49" s="732" t="s">
        <v>849</v>
      </c>
      <c r="C49" s="733"/>
      <c r="D49" s="733"/>
      <c r="E49" s="716" t="s">
        <v>827</v>
      </c>
      <c r="F49" s="716"/>
      <c r="G49" s="231" t="s">
        <v>10</v>
      </c>
      <c r="H49" s="288"/>
      <c r="I49" s="734" t="s">
        <v>690</v>
      </c>
      <c r="J49" s="734"/>
      <c r="K49" s="734"/>
      <c r="L49" s="735"/>
      <c r="M49" s="188"/>
      <c r="N49" s="172"/>
      <c r="O49" s="172"/>
      <c r="P49" s="193"/>
      <c r="Q49" s="152"/>
      <c r="S49" s="164"/>
      <c r="T49" s="164"/>
      <c r="U49" s="164"/>
    </row>
    <row r="50" spans="1:21" s="162" customFormat="1" ht="12.75" customHeight="1" x14ac:dyDescent="0.3">
      <c r="A50" s="160"/>
      <c r="B50" s="732"/>
      <c r="C50" s="733"/>
      <c r="D50" s="733"/>
      <c r="E50" s="716" t="s">
        <v>828</v>
      </c>
      <c r="F50" s="716"/>
      <c r="G50" s="231" t="s">
        <v>829</v>
      </c>
      <c r="H50" s="288"/>
      <c r="I50" s="734"/>
      <c r="J50" s="734"/>
      <c r="K50" s="734"/>
      <c r="L50" s="735"/>
      <c r="M50" s="165"/>
      <c r="N50" s="172"/>
      <c r="O50" s="172"/>
      <c r="P50" s="193"/>
      <c r="Q50" s="152"/>
      <c r="S50" s="164"/>
      <c r="T50" s="164"/>
      <c r="U50" s="164"/>
    </row>
    <row r="51" spans="1:21" s="162" customFormat="1" ht="12.75" customHeight="1" x14ac:dyDescent="0.3">
      <c r="A51" s="160"/>
      <c r="B51" s="732"/>
      <c r="C51" s="733"/>
      <c r="D51" s="733"/>
      <c r="E51" s="716" t="s">
        <v>830</v>
      </c>
      <c r="F51" s="716"/>
      <c r="G51" s="231" t="s">
        <v>831</v>
      </c>
      <c r="H51" s="288"/>
      <c r="I51" s="721" t="s">
        <v>832</v>
      </c>
      <c r="J51" s="721"/>
      <c r="K51" s="721"/>
      <c r="L51" s="722" t="e">
        <f>VLOOKUP($F$13,'STUDENT DETAILS'!$A$7:$AB$48,28,0)</f>
        <v>#N/A</v>
      </c>
      <c r="M51" s="165"/>
      <c r="N51" s="172"/>
      <c r="O51" s="172"/>
      <c r="P51" s="193"/>
      <c r="Q51" s="152"/>
      <c r="S51" s="164"/>
      <c r="T51" s="164"/>
      <c r="U51" s="164"/>
    </row>
    <row r="52" spans="1:21" s="162" customFormat="1" ht="12.75" customHeight="1" x14ac:dyDescent="0.3">
      <c r="A52" s="160"/>
      <c r="B52" s="732"/>
      <c r="C52" s="733"/>
      <c r="D52" s="733"/>
      <c r="E52" s="716" t="s">
        <v>833</v>
      </c>
      <c r="F52" s="716"/>
      <c r="G52" s="231" t="s">
        <v>834</v>
      </c>
      <c r="H52" s="288"/>
      <c r="I52" s="721"/>
      <c r="J52" s="721"/>
      <c r="K52" s="721"/>
      <c r="L52" s="722"/>
      <c r="M52" s="165"/>
      <c r="N52" s="172"/>
      <c r="O52" s="172"/>
      <c r="P52" s="193"/>
      <c r="Q52" s="152"/>
      <c r="S52" s="164"/>
      <c r="T52" s="164"/>
      <c r="U52" s="164"/>
    </row>
    <row r="53" spans="1:21" s="162" customFormat="1" ht="12.75" customHeight="1" x14ac:dyDescent="0.3">
      <c r="A53" s="160"/>
      <c r="B53" s="789"/>
      <c r="C53" s="790"/>
      <c r="D53" s="791"/>
      <c r="E53" s="716" t="s">
        <v>835</v>
      </c>
      <c r="F53" s="716"/>
      <c r="G53" s="231" t="s">
        <v>836</v>
      </c>
      <c r="H53" s="288"/>
      <c r="I53" s="721" t="s">
        <v>848</v>
      </c>
      <c r="J53" s="721"/>
      <c r="K53" s="721"/>
      <c r="L53" s="722" t="e">
        <f>VLOOKUP($F$13,'STUDENT DETAILS'!$A$7:$AB$48,27,0)</f>
        <v>#N/A</v>
      </c>
      <c r="M53" s="165"/>
      <c r="N53" s="172"/>
      <c r="O53" s="172"/>
      <c r="P53" s="193"/>
      <c r="Q53" s="152"/>
      <c r="S53" s="164"/>
      <c r="T53" s="164"/>
      <c r="U53" s="164"/>
    </row>
    <row r="54" spans="1:21" s="162" customFormat="1" ht="12.75" customHeight="1" x14ac:dyDescent="0.3">
      <c r="A54" s="160"/>
      <c r="B54" s="792"/>
      <c r="C54" s="793"/>
      <c r="D54" s="794"/>
      <c r="E54" s="716" t="s">
        <v>837</v>
      </c>
      <c r="F54" s="716"/>
      <c r="G54" s="231" t="s">
        <v>838</v>
      </c>
      <c r="H54" s="288"/>
      <c r="I54" s="721"/>
      <c r="J54" s="721"/>
      <c r="K54" s="721"/>
      <c r="L54" s="722"/>
      <c r="M54" s="165"/>
      <c r="N54" s="172"/>
      <c r="O54" s="172"/>
      <c r="P54" s="193"/>
      <c r="Q54" s="152"/>
      <c r="S54" s="164"/>
      <c r="T54" s="164"/>
      <c r="U54" s="164"/>
    </row>
    <row r="55" spans="1:21" s="162" customFormat="1" ht="12.75" customHeight="1" x14ac:dyDescent="0.3">
      <c r="A55" s="160"/>
      <c r="B55" s="795"/>
      <c r="C55" s="796"/>
      <c r="D55" s="797"/>
      <c r="E55" s="716" t="s">
        <v>839</v>
      </c>
      <c r="F55" s="716"/>
      <c r="G55" s="231" t="s">
        <v>840</v>
      </c>
      <c r="H55" s="288"/>
      <c r="I55" s="723" t="s">
        <v>798</v>
      </c>
      <c r="J55" s="723"/>
      <c r="K55" s="723"/>
      <c r="L55" s="724" t="e">
        <f>VLOOKUP($F$13,'STUDENT DETAILS'!$A$7:$AB$48,29,0)</f>
        <v>#N/A</v>
      </c>
      <c r="M55" s="165"/>
      <c r="N55" s="172"/>
      <c r="O55" s="172"/>
      <c r="P55" s="193"/>
      <c r="Q55" s="152"/>
      <c r="S55" s="164"/>
      <c r="T55" s="164"/>
      <c r="U55" s="164"/>
    </row>
    <row r="56" spans="1:21" s="162" customFormat="1" ht="12.75" customHeight="1" x14ac:dyDescent="0.3">
      <c r="A56" s="160"/>
      <c r="B56" s="787" t="str">
        <f>IF(HOME!G11&gt;0,HOME!G11,"")</f>
        <v/>
      </c>
      <c r="C56" s="788"/>
      <c r="D56" s="732"/>
      <c r="E56" s="716" t="s">
        <v>841</v>
      </c>
      <c r="F56" s="716"/>
      <c r="G56" s="231" t="s">
        <v>842</v>
      </c>
      <c r="H56" s="288"/>
      <c r="I56" s="723"/>
      <c r="J56" s="723"/>
      <c r="K56" s="723"/>
      <c r="L56" s="725"/>
      <c r="M56" s="165"/>
      <c r="N56" s="172"/>
      <c r="O56" s="172"/>
      <c r="P56" s="193"/>
      <c r="Q56" s="152"/>
      <c r="S56" s="164"/>
      <c r="T56" s="164"/>
      <c r="U56" s="164"/>
    </row>
    <row r="57" spans="1:21" s="162" customFormat="1" ht="13.5" customHeight="1" thickBot="1" x14ac:dyDescent="0.35">
      <c r="A57" s="160"/>
      <c r="B57" s="232" t="s">
        <v>843</v>
      </c>
      <c r="C57" s="727">
        <f ca="1">NOW()</f>
        <v>44328.595233333333</v>
      </c>
      <c r="D57" s="727"/>
      <c r="E57" s="716" t="s">
        <v>844</v>
      </c>
      <c r="F57" s="716"/>
      <c r="G57" s="231" t="s">
        <v>845</v>
      </c>
      <c r="H57" s="288"/>
      <c r="I57" s="723"/>
      <c r="J57" s="723"/>
      <c r="K57" s="723"/>
      <c r="L57" s="726"/>
      <c r="M57" s="165"/>
      <c r="N57" s="194"/>
      <c r="O57" s="194"/>
      <c r="P57" s="195"/>
      <c r="Q57" s="152"/>
      <c r="S57" s="164"/>
      <c r="T57" s="164"/>
      <c r="U57" s="164"/>
    </row>
    <row r="58" spans="1:21" s="201" customFormat="1" ht="9" customHeight="1" thickBot="1" x14ac:dyDescent="0.35">
      <c r="A58" s="196"/>
      <c r="B58" s="197"/>
      <c r="C58" s="197"/>
      <c r="D58" s="197"/>
      <c r="E58" s="198"/>
      <c r="F58" s="198"/>
      <c r="G58" s="198"/>
      <c r="H58" s="198"/>
      <c r="I58" s="198"/>
      <c r="J58" s="198"/>
      <c r="K58" s="198"/>
      <c r="L58" s="198"/>
      <c r="M58" s="199"/>
      <c r="N58" s="200"/>
      <c r="O58" s="200"/>
      <c r="P58" s="200"/>
    </row>
    <row r="59" spans="1:21" ht="15" thickTop="1" x14ac:dyDescent="0.3"/>
  </sheetData>
  <sheetProtection algorithmName="SHA-512" hashValue="mIjaxV2aCtl3RFQLiV/oGkqMjKJcHSG2Wn8FE43BpegYhv32X0S/RSf8QT+IAMMLNl9y0BTUtGCEal9XsVjpVg==" saltValue="kef1iAjTI7w83hYITp/LPQ==" spinCount="100000" sheet="1" objects="1" scenarios="1"/>
  <mergeCells count="84">
    <mergeCell ref="B56:D56"/>
    <mergeCell ref="B53:D55"/>
    <mergeCell ref="B2:D2"/>
    <mergeCell ref="E2:F2"/>
    <mergeCell ref="I2:J2"/>
    <mergeCell ref="C14:E14"/>
    <mergeCell ref="B15:D15"/>
    <mergeCell ref="F15:I15"/>
    <mergeCell ref="B16:D16"/>
    <mergeCell ref="F16:L16"/>
    <mergeCell ref="B17:D17"/>
    <mergeCell ref="F17:L17"/>
    <mergeCell ref="B18:D18"/>
    <mergeCell ref="F18:L18"/>
    <mergeCell ref="K2:L2"/>
    <mergeCell ref="B3:L3"/>
    <mergeCell ref="E4:I4"/>
    <mergeCell ref="C10:F10"/>
    <mergeCell ref="B19:D19"/>
    <mergeCell ref="F19:L19"/>
    <mergeCell ref="B20:D20"/>
    <mergeCell ref="F20:L20"/>
    <mergeCell ref="B12:L12"/>
    <mergeCell ref="C5:I5"/>
    <mergeCell ref="C6:I6"/>
    <mergeCell ref="C8:I8"/>
    <mergeCell ref="C9:I9"/>
    <mergeCell ref="C11:G11"/>
    <mergeCell ref="I11:L11"/>
    <mergeCell ref="B22:D22"/>
    <mergeCell ref="E22:L22"/>
    <mergeCell ref="B23:D24"/>
    <mergeCell ref="J23:K23"/>
    <mergeCell ref="L23:L24"/>
    <mergeCell ref="J24:K24"/>
    <mergeCell ref="B25:D25"/>
    <mergeCell ref="J25:K25"/>
    <mergeCell ref="B26:D26"/>
    <mergeCell ref="J26:K26"/>
    <mergeCell ref="B27:D27"/>
    <mergeCell ref="J27:K27"/>
    <mergeCell ref="B28:D28"/>
    <mergeCell ref="J28:K28"/>
    <mergeCell ref="B29:D29"/>
    <mergeCell ref="J29:K29"/>
    <mergeCell ref="B30:D30"/>
    <mergeCell ref="J30:K30"/>
    <mergeCell ref="B40:K40"/>
    <mergeCell ref="B43:D43"/>
    <mergeCell ref="E43:F43"/>
    <mergeCell ref="B33:K33"/>
    <mergeCell ref="B34:K34"/>
    <mergeCell ref="B35:K35"/>
    <mergeCell ref="B36:K36"/>
    <mergeCell ref="B37:K37"/>
    <mergeCell ref="B39:K39"/>
    <mergeCell ref="B44:D44"/>
    <mergeCell ref="E44:G44"/>
    <mergeCell ref="I44:L44"/>
    <mergeCell ref="C45:D45"/>
    <mergeCell ref="E45:G45"/>
    <mergeCell ref="I45:L45"/>
    <mergeCell ref="I49:L50"/>
    <mergeCell ref="E50:F50"/>
    <mergeCell ref="E51:F51"/>
    <mergeCell ref="I51:K52"/>
    <mergeCell ref="L51:L52"/>
    <mergeCell ref="E52:F52"/>
    <mergeCell ref="E57:F57"/>
    <mergeCell ref="I42:L42"/>
    <mergeCell ref="B42:E42"/>
    <mergeCell ref="E53:F53"/>
    <mergeCell ref="I53:K54"/>
    <mergeCell ref="L53:L54"/>
    <mergeCell ref="E54:F54"/>
    <mergeCell ref="E55:F55"/>
    <mergeCell ref="I55:K57"/>
    <mergeCell ref="L55:L57"/>
    <mergeCell ref="E56:F56"/>
    <mergeCell ref="C57:D57"/>
    <mergeCell ref="B46:L46"/>
    <mergeCell ref="B47:L47"/>
    <mergeCell ref="B49:D52"/>
    <mergeCell ref="E49:F49"/>
  </mergeCells>
  <dataValidations count="1">
    <dataValidation type="list" allowBlank="1" showInputMessage="1" showErrorMessage="1" sqref="F13" xr:uid="{F2D09C1E-1A40-4E8C-95DD-38E5185F706E}">
      <formula1>roll</formula1>
    </dataValidation>
  </dataValidations>
  <printOptions horizontalCentered="1"/>
  <pageMargins left="0.43307086614173229" right="0.27559055118110237" top="0.35433070866141736" bottom="0.19685039370078741" header="0.31496062992125984" footer="0.23622047244094491"/>
  <pageSetup paperSize="9" scale="96"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P34"/>
  <sheetViews>
    <sheetView view="pageBreakPreview" zoomScaleNormal="100" zoomScaleSheetLayoutView="100" workbookViewId="0">
      <selection activeCell="G10" sqref="G10:K10"/>
    </sheetView>
  </sheetViews>
  <sheetFormatPr defaultRowHeight="14.4" x14ac:dyDescent="0.3"/>
  <cols>
    <col min="1" max="1" width="3.6640625" customWidth="1"/>
    <col min="2" max="3" width="27.109375" customWidth="1"/>
    <col min="4" max="8" width="8.88671875" customWidth="1"/>
    <col min="9" max="9" width="6.6640625" customWidth="1"/>
    <col min="10" max="10" width="12" bestFit="1" customWidth="1"/>
    <col min="11" max="11" width="11.33203125" bestFit="1" customWidth="1"/>
    <col min="12" max="12" width="3.44140625" customWidth="1"/>
  </cols>
  <sheetData>
    <row r="1" spans="1:16" ht="25.2" x14ac:dyDescent="0.3">
      <c r="A1" s="400"/>
      <c r="B1" s="403" t="s">
        <v>30</v>
      </c>
      <c r="C1" s="403"/>
      <c r="D1" s="403"/>
      <c r="E1" s="403"/>
      <c r="F1" s="403"/>
      <c r="G1" s="403"/>
      <c r="H1" s="403"/>
      <c r="I1" s="403"/>
      <c r="J1" s="403"/>
      <c r="K1" s="403"/>
      <c r="L1" s="404"/>
    </row>
    <row r="2" spans="1:16" ht="18" x14ac:dyDescent="0.3">
      <c r="A2" s="401"/>
      <c r="B2" s="407" t="s">
        <v>31</v>
      </c>
      <c r="C2" s="407"/>
      <c r="D2" s="407"/>
      <c r="E2" s="407"/>
      <c r="F2" s="407"/>
      <c r="G2" s="407"/>
      <c r="H2" s="407"/>
      <c r="I2" s="407"/>
      <c r="J2" s="407"/>
      <c r="K2" s="407"/>
      <c r="L2" s="405"/>
    </row>
    <row r="3" spans="1:16" ht="84" customHeight="1" x14ac:dyDescent="0.3">
      <c r="A3" s="401"/>
      <c r="B3" s="408" t="s">
        <v>32</v>
      </c>
      <c r="C3" s="408"/>
      <c r="D3" s="408"/>
      <c r="E3" s="408"/>
      <c r="F3" s="408"/>
      <c r="G3" s="408"/>
      <c r="H3" s="408"/>
      <c r="I3" s="408"/>
      <c r="J3" s="408"/>
      <c r="K3" s="408"/>
      <c r="L3" s="405"/>
    </row>
    <row r="4" spans="1:16" ht="24.6" x14ac:dyDescent="0.3">
      <c r="A4" s="401"/>
      <c r="B4" s="348" t="s">
        <v>33</v>
      </c>
      <c r="C4" s="348"/>
      <c r="D4" s="348"/>
      <c r="E4" s="348"/>
      <c r="F4" s="348"/>
      <c r="G4" s="354"/>
      <c r="H4" s="354"/>
      <c r="I4" s="354"/>
      <c r="J4" s="354"/>
      <c r="K4" s="354"/>
      <c r="L4" s="405"/>
      <c r="M4" s="2"/>
      <c r="N4" s="46" t="s">
        <v>755</v>
      </c>
      <c r="O4" s="2"/>
      <c r="P4" s="2"/>
    </row>
    <row r="5" spans="1:16" ht="24.6" x14ac:dyDescent="0.3">
      <c r="A5" s="401"/>
      <c r="B5" s="348" t="s">
        <v>35</v>
      </c>
      <c r="C5" s="348"/>
      <c r="D5" s="348"/>
      <c r="E5" s="348"/>
      <c r="F5" s="348"/>
      <c r="G5" s="354"/>
      <c r="H5" s="354"/>
      <c r="I5" s="354"/>
      <c r="J5" s="354"/>
      <c r="K5" s="354"/>
      <c r="L5" s="405"/>
      <c r="M5" s="2"/>
      <c r="N5" s="46" t="s">
        <v>756</v>
      </c>
      <c r="O5" s="2"/>
      <c r="P5" s="2"/>
    </row>
    <row r="6" spans="1:16" ht="24.6" x14ac:dyDescent="0.3">
      <c r="A6" s="401"/>
      <c r="B6" s="348" t="s">
        <v>37</v>
      </c>
      <c r="C6" s="348"/>
      <c r="D6" s="348"/>
      <c r="E6" s="348"/>
      <c r="F6" s="348"/>
      <c r="G6" s="354"/>
      <c r="H6" s="354"/>
      <c r="I6" s="354"/>
      <c r="J6" s="354"/>
      <c r="K6" s="354"/>
      <c r="L6" s="405"/>
      <c r="M6" s="2"/>
      <c r="N6" s="46" t="s">
        <v>757</v>
      </c>
      <c r="O6" s="2"/>
      <c r="P6" s="2"/>
    </row>
    <row r="7" spans="1:16" ht="24.6" x14ac:dyDescent="0.3">
      <c r="A7" s="401"/>
      <c r="B7" s="348" t="s">
        <v>39</v>
      </c>
      <c r="C7" s="348"/>
      <c r="D7" s="348"/>
      <c r="E7" s="348"/>
      <c r="F7" s="348"/>
      <c r="G7" s="424"/>
      <c r="H7" s="424"/>
      <c r="I7" s="424"/>
      <c r="J7" s="425"/>
      <c r="K7" s="425"/>
      <c r="L7" s="405"/>
      <c r="M7" s="2"/>
      <c r="N7" s="2"/>
      <c r="O7" s="2"/>
      <c r="P7" s="2"/>
    </row>
    <row r="8" spans="1:16" ht="24.6" x14ac:dyDescent="0.3">
      <c r="A8" s="401"/>
      <c r="B8" s="348" t="s">
        <v>40</v>
      </c>
      <c r="C8" s="348"/>
      <c r="D8" s="348"/>
      <c r="E8" s="348"/>
      <c r="F8" s="348"/>
      <c r="G8" s="354"/>
      <c r="H8" s="354"/>
      <c r="I8" s="354"/>
      <c r="J8" s="354"/>
      <c r="K8" s="354"/>
      <c r="L8" s="405"/>
      <c r="M8" s="2"/>
      <c r="N8" s="47" t="s">
        <v>758</v>
      </c>
      <c r="O8" s="2"/>
      <c r="P8" s="2"/>
    </row>
    <row r="9" spans="1:16" ht="24.6" x14ac:dyDescent="0.3">
      <c r="A9" s="401"/>
      <c r="B9" s="389" t="s">
        <v>41</v>
      </c>
      <c r="C9" s="389"/>
      <c r="D9" s="389"/>
      <c r="E9" s="389"/>
      <c r="F9" s="389"/>
      <c r="G9" s="354"/>
      <c r="H9" s="354"/>
      <c r="I9" s="354"/>
      <c r="J9" s="354"/>
      <c r="K9" s="354"/>
      <c r="L9" s="405"/>
      <c r="M9" s="2"/>
      <c r="N9" s="46" t="s">
        <v>759</v>
      </c>
      <c r="O9" s="2"/>
      <c r="P9" s="2"/>
    </row>
    <row r="10" spans="1:16" ht="24.6" x14ac:dyDescent="0.3">
      <c r="A10" s="401"/>
      <c r="B10" s="348" t="s">
        <v>1</v>
      </c>
      <c r="C10" s="348"/>
      <c r="D10" s="348"/>
      <c r="E10" s="348"/>
      <c r="F10" s="348"/>
      <c r="G10" s="354"/>
      <c r="H10" s="354"/>
      <c r="I10" s="354"/>
      <c r="J10" s="354"/>
      <c r="K10" s="354"/>
      <c r="L10" s="405"/>
      <c r="M10" s="385" t="s">
        <v>901</v>
      </c>
      <c r="N10" s="386"/>
      <c r="O10" s="386"/>
      <c r="P10" s="2"/>
    </row>
    <row r="11" spans="1:16" ht="24.6" customHeight="1" x14ac:dyDescent="0.3">
      <c r="A11" s="401"/>
      <c r="B11" s="348" t="s">
        <v>42</v>
      </c>
      <c r="C11" s="348"/>
      <c r="D11" s="348"/>
      <c r="E11" s="348"/>
      <c r="F11" s="348"/>
      <c r="G11" s="354"/>
      <c r="H11" s="354"/>
      <c r="I11" s="354"/>
      <c r="J11" s="354"/>
      <c r="K11" s="354"/>
      <c r="L11" s="405"/>
      <c r="M11" s="387" t="s">
        <v>902</v>
      </c>
      <c r="N11" s="388"/>
      <c r="O11" s="388"/>
    </row>
    <row r="12" spans="1:16" ht="24.6" x14ac:dyDescent="0.3">
      <c r="A12" s="401"/>
      <c r="B12" s="348" t="s">
        <v>822</v>
      </c>
      <c r="C12" s="348"/>
      <c r="D12" s="348"/>
      <c r="E12" s="348"/>
      <c r="F12" s="348"/>
      <c r="G12" s="354"/>
      <c r="H12" s="354"/>
      <c r="I12" s="354"/>
      <c r="J12" s="354"/>
      <c r="K12" s="354"/>
      <c r="L12" s="405"/>
      <c r="M12" s="387"/>
      <c r="N12" s="388"/>
      <c r="O12" s="388"/>
    </row>
    <row r="13" spans="1:16" ht="18" x14ac:dyDescent="0.3">
      <c r="A13" s="401"/>
      <c r="B13" s="422" t="s">
        <v>43</v>
      </c>
      <c r="C13" s="422"/>
      <c r="D13" s="422"/>
      <c r="E13" s="422"/>
      <c r="F13" s="422"/>
      <c r="G13" s="422"/>
      <c r="H13" s="422"/>
      <c r="I13" s="422"/>
      <c r="J13" s="422"/>
      <c r="K13" s="422"/>
      <c r="L13" s="405"/>
      <c r="M13" s="387"/>
      <c r="N13" s="388"/>
      <c r="O13" s="388"/>
    </row>
    <row r="14" spans="1:16" ht="15.6" x14ac:dyDescent="0.3">
      <c r="A14" s="401"/>
      <c r="B14" s="6" t="s">
        <v>9</v>
      </c>
      <c r="C14" s="6" t="s">
        <v>44</v>
      </c>
      <c r="D14" s="423" t="s">
        <v>45</v>
      </c>
      <c r="E14" s="423"/>
      <c r="F14" s="423"/>
      <c r="G14" s="423"/>
      <c r="H14" s="423"/>
      <c r="I14" s="423"/>
      <c r="J14" s="367" t="s">
        <v>684</v>
      </c>
      <c r="K14" s="368"/>
      <c r="L14" s="405"/>
      <c r="M14" s="387"/>
      <c r="N14" s="388"/>
      <c r="O14" s="388"/>
    </row>
    <row r="15" spans="1:16" ht="22.2" customHeight="1" x14ac:dyDescent="0.3">
      <c r="A15" s="401"/>
      <c r="B15" s="7" t="s">
        <v>2</v>
      </c>
      <c r="C15" s="8"/>
      <c r="D15" s="413" t="s">
        <v>907</v>
      </c>
      <c r="E15" s="414"/>
      <c r="F15" s="414"/>
      <c r="G15" s="414"/>
      <c r="H15" s="414"/>
      <c r="I15" s="414"/>
      <c r="J15" s="414"/>
      <c r="K15" s="415"/>
      <c r="L15" s="405"/>
      <c r="M15" s="387"/>
      <c r="N15" s="388"/>
      <c r="O15" s="388"/>
    </row>
    <row r="16" spans="1:16" ht="22.2" customHeight="1" x14ac:dyDescent="0.3">
      <c r="A16" s="401"/>
      <c r="B16" s="7" t="s">
        <v>3</v>
      </c>
      <c r="C16" s="8"/>
      <c r="D16" s="416"/>
      <c r="E16" s="417"/>
      <c r="F16" s="417"/>
      <c r="G16" s="417"/>
      <c r="H16" s="417"/>
      <c r="I16" s="417"/>
      <c r="J16" s="417"/>
      <c r="K16" s="418"/>
      <c r="L16" s="405"/>
      <c r="M16" s="325"/>
      <c r="N16" s="326"/>
      <c r="O16" s="326"/>
    </row>
    <row r="17" spans="1:15" ht="22.2" customHeight="1" x14ac:dyDescent="0.3">
      <c r="A17" s="401"/>
      <c r="B17" s="7" t="s">
        <v>46</v>
      </c>
      <c r="C17" s="8"/>
      <c r="D17" s="358" t="s">
        <v>912</v>
      </c>
      <c r="E17" s="359"/>
      <c r="F17" s="359"/>
      <c r="G17" s="359"/>
      <c r="H17" s="359"/>
      <c r="I17" s="359"/>
      <c r="J17" s="359"/>
      <c r="K17" s="360"/>
      <c r="L17" s="405"/>
      <c r="M17" s="349" t="s">
        <v>903</v>
      </c>
      <c r="N17" s="350"/>
      <c r="O17" s="350"/>
    </row>
    <row r="18" spans="1:15" ht="22.2" customHeight="1" x14ac:dyDescent="0.3">
      <c r="A18" s="401"/>
      <c r="B18" s="7" t="s">
        <v>4</v>
      </c>
      <c r="C18" s="298"/>
      <c r="D18" s="361"/>
      <c r="E18" s="362"/>
      <c r="F18" s="362"/>
      <c r="G18" s="362"/>
      <c r="H18" s="362"/>
      <c r="I18" s="362"/>
      <c r="J18" s="362"/>
      <c r="K18" s="363"/>
      <c r="L18" s="405"/>
      <c r="M18" s="325"/>
      <c r="N18" s="326"/>
      <c r="O18" s="326"/>
    </row>
    <row r="19" spans="1:15" ht="22.2" customHeight="1" x14ac:dyDescent="0.3">
      <c r="A19" s="401"/>
      <c r="B19" s="7" t="s">
        <v>895</v>
      </c>
      <c r="C19" s="298"/>
      <c r="D19" s="364"/>
      <c r="E19" s="365"/>
      <c r="F19" s="365"/>
      <c r="G19" s="365"/>
      <c r="H19" s="365"/>
      <c r="I19" s="365"/>
      <c r="J19" s="365"/>
      <c r="K19" s="366"/>
      <c r="L19" s="405"/>
      <c r="M19" s="351" t="s">
        <v>904</v>
      </c>
      <c r="N19" s="352"/>
      <c r="O19" s="352"/>
    </row>
    <row r="20" spans="1:15" x14ac:dyDescent="0.3">
      <c r="A20" s="401"/>
      <c r="B20" s="355"/>
      <c r="C20" s="357"/>
      <c r="D20" s="355" t="s">
        <v>47</v>
      </c>
      <c r="E20" s="356"/>
      <c r="F20" s="356"/>
      <c r="G20" s="357"/>
      <c r="H20" s="355" t="s">
        <v>48</v>
      </c>
      <c r="I20" s="356"/>
      <c r="J20" s="356"/>
      <c r="K20" s="357"/>
      <c r="L20" s="405"/>
      <c r="M20" s="353"/>
      <c r="N20" s="352"/>
      <c r="O20" s="352"/>
    </row>
    <row r="21" spans="1:15" ht="18.75" customHeight="1" x14ac:dyDescent="0.3">
      <c r="A21" s="401"/>
      <c r="B21" s="409" t="s">
        <v>49</v>
      </c>
      <c r="C21" s="410"/>
      <c r="D21" s="396" t="s">
        <v>908</v>
      </c>
      <c r="E21" s="397"/>
      <c r="F21" s="397"/>
      <c r="G21" s="398"/>
      <c r="H21" s="390" t="s">
        <v>911</v>
      </c>
      <c r="I21" s="391"/>
      <c r="J21" s="391"/>
      <c r="K21" s="392"/>
      <c r="L21" s="405"/>
      <c r="M21" s="353"/>
      <c r="N21" s="352"/>
      <c r="O21" s="352"/>
    </row>
    <row r="22" spans="1:15" ht="18.75" customHeight="1" x14ac:dyDescent="0.3">
      <c r="A22" s="401"/>
      <c r="B22" s="411" t="s">
        <v>773</v>
      </c>
      <c r="C22" s="412"/>
      <c r="D22" s="396" t="s">
        <v>909</v>
      </c>
      <c r="E22" s="397"/>
      <c r="F22" s="397"/>
      <c r="G22" s="398"/>
      <c r="H22" s="393"/>
      <c r="I22" s="394"/>
      <c r="J22" s="394"/>
      <c r="K22" s="395"/>
      <c r="L22" s="405"/>
      <c r="M22" s="353"/>
      <c r="N22" s="352"/>
      <c r="O22" s="352"/>
    </row>
    <row r="23" spans="1:15" ht="18.75" customHeight="1" x14ac:dyDescent="0.3">
      <c r="A23" s="401"/>
      <c r="B23" s="411" t="s">
        <v>879</v>
      </c>
      <c r="C23" s="412"/>
      <c r="D23" s="396" t="s">
        <v>910</v>
      </c>
      <c r="E23" s="397"/>
      <c r="F23" s="397"/>
      <c r="G23" s="398"/>
      <c r="H23" s="393"/>
      <c r="I23" s="394"/>
      <c r="J23" s="394"/>
      <c r="K23" s="395"/>
      <c r="L23" s="405"/>
      <c r="M23" s="353"/>
      <c r="N23" s="352"/>
      <c r="O23" s="352"/>
    </row>
    <row r="24" spans="1:15" ht="18" x14ac:dyDescent="0.3">
      <c r="A24" s="401"/>
      <c r="B24" s="419" t="s">
        <v>51</v>
      </c>
      <c r="C24" s="420"/>
      <c r="D24" s="419" t="s">
        <v>52</v>
      </c>
      <c r="E24" s="421"/>
      <c r="F24" s="421"/>
      <c r="G24" s="421"/>
      <c r="H24" s="421"/>
      <c r="I24" s="421"/>
      <c r="J24" s="421"/>
      <c r="K24" s="420"/>
      <c r="L24" s="405"/>
      <c r="M24" s="353"/>
      <c r="N24" s="352"/>
      <c r="O24" s="352"/>
    </row>
    <row r="25" spans="1:15" x14ac:dyDescent="0.3">
      <c r="A25" s="401"/>
      <c r="B25" s="9" t="s">
        <v>53</v>
      </c>
      <c r="C25" s="10"/>
      <c r="D25" s="369" t="s">
        <v>913</v>
      </c>
      <c r="E25" s="370"/>
      <c r="F25" s="370"/>
      <c r="G25" s="370"/>
      <c r="H25" s="370"/>
      <c r="I25" s="370"/>
      <c r="J25" s="370"/>
      <c r="K25" s="371"/>
      <c r="L25" s="405"/>
      <c r="M25" s="353"/>
      <c r="N25" s="352"/>
      <c r="O25" s="352"/>
    </row>
    <row r="26" spans="1:15" x14ac:dyDescent="0.3">
      <c r="A26" s="401"/>
      <c r="B26" s="9" t="s">
        <v>54</v>
      </c>
      <c r="C26" s="10"/>
      <c r="D26" s="372"/>
      <c r="E26" s="373"/>
      <c r="F26" s="373"/>
      <c r="G26" s="373"/>
      <c r="H26" s="373"/>
      <c r="I26" s="373"/>
      <c r="J26" s="373"/>
      <c r="K26" s="374"/>
      <c r="L26" s="405"/>
      <c r="M26" s="353"/>
      <c r="N26" s="352"/>
      <c r="O26" s="352"/>
    </row>
    <row r="27" spans="1:15" x14ac:dyDescent="0.3">
      <c r="A27" s="401"/>
      <c r="B27" s="9" t="s">
        <v>55</v>
      </c>
      <c r="C27" s="10"/>
      <c r="D27" s="372"/>
      <c r="E27" s="373"/>
      <c r="F27" s="373"/>
      <c r="G27" s="373"/>
      <c r="H27" s="373"/>
      <c r="I27" s="373"/>
      <c r="J27" s="373"/>
      <c r="K27" s="374"/>
      <c r="L27" s="405"/>
      <c r="M27" s="353"/>
      <c r="N27" s="352"/>
      <c r="O27" s="352"/>
    </row>
    <row r="28" spans="1:15" x14ac:dyDescent="0.3">
      <c r="A28" s="401"/>
      <c r="B28" s="9" t="s">
        <v>56</v>
      </c>
      <c r="C28" s="10"/>
      <c r="D28" s="372"/>
      <c r="E28" s="373"/>
      <c r="F28" s="373"/>
      <c r="G28" s="373"/>
      <c r="H28" s="373"/>
      <c r="I28" s="373"/>
      <c r="J28" s="373"/>
      <c r="K28" s="374"/>
      <c r="L28" s="405"/>
      <c r="M28" s="353"/>
      <c r="N28" s="352"/>
      <c r="O28" s="352"/>
    </row>
    <row r="29" spans="1:15" x14ac:dyDescent="0.3">
      <c r="A29" s="401"/>
      <c r="B29" s="9" t="s">
        <v>57</v>
      </c>
      <c r="C29" s="10"/>
      <c r="D29" s="372"/>
      <c r="E29" s="373"/>
      <c r="F29" s="373"/>
      <c r="G29" s="373"/>
      <c r="H29" s="373"/>
      <c r="I29" s="373"/>
      <c r="J29" s="373"/>
      <c r="K29" s="374"/>
      <c r="L29" s="405"/>
      <c r="M29" s="353"/>
      <c r="N29" s="352"/>
      <c r="O29" s="352"/>
    </row>
    <row r="30" spans="1:15" x14ac:dyDescent="0.3">
      <c r="A30" s="401"/>
      <c r="B30" s="9" t="s">
        <v>58</v>
      </c>
      <c r="C30" s="10"/>
      <c r="D30" s="375"/>
      <c r="E30" s="376"/>
      <c r="F30" s="376"/>
      <c r="G30" s="376"/>
      <c r="H30" s="376"/>
      <c r="I30" s="376"/>
      <c r="J30" s="376"/>
      <c r="K30" s="377"/>
      <c r="L30" s="405"/>
      <c r="M30" s="353"/>
      <c r="N30" s="352"/>
      <c r="O30" s="352"/>
    </row>
    <row r="31" spans="1:15" x14ac:dyDescent="0.3">
      <c r="A31" s="401"/>
      <c r="B31" s="9" t="s">
        <v>59</v>
      </c>
      <c r="C31" s="380"/>
      <c r="D31" s="380"/>
      <c r="E31" s="380"/>
      <c r="F31" s="380"/>
      <c r="G31" s="380"/>
      <c r="H31" s="380"/>
      <c r="I31" s="380"/>
      <c r="J31" s="380"/>
      <c r="K31" s="380"/>
      <c r="L31" s="405"/>
      <c r="M31" s="353"/>
      <c r="N31" s="352"/>
      <c r="O31" s="352"/>
    </row>
    <row r="32" spans="1:15" ht="17.399999999999999" x14ac:dyDescent="0.3">
      <c r="A32" s="401"/>
      <c r="B32" s="9" t="s">
        <v>60</v>
      </c>
      <c r="C32" s="381"/>
      <c r="D32" s="382"/>
      <c r="E32" s="382"/>
      <c r="F32" s="382"/>
      <c r="G32" s="383" t="s">
        <v>8</v>
      </c>
      <c r="H32" s="383"/>
      <c r="I32" s="384"/>
      <c r="J32" s="384"/>
      <c r="K32" s="384"/>
      <c r="L32" s="405"/>
      <c r="M32" s="353"/>
      <c r="N32" s="352"/>
      <c r="O32" s="352"/>
    </row>
    <row r="33" spans="1:15" ht="17.399999999999999" x14ac:dyDescent="0.3">
      <c r="A33" s="402"/>
      <c r="B33" s="9" t="s">
        <v>61</v>
      </c>
      <c r="C33" s="347"/>
      <c r="D33" s="347"/>
      <c r="E33" s="347"/>
      <c r="F33" s="347"/>
      <c r="G33" s="383" t="s">
        <v>62</v>
      </c>
      <c r="H33" s="383"/>
      <c r="I33" s="399"/>
      <c r="J33" s="399"/>
      <c r="K33" s="399"/>
      <c r="L33" s="406"/>
      <c r="M33" s="353"/>
      <c r="N33" s="352"/>
      <c r="O33" s="352"/>
    </row>
    <row r="34" spans="1:15" ht="43.8" customHeight="1" x14ac:dyDescent="0.3">
      <c r="A34" s="378" t="s">
        <v>896</v>
      </c>
      <c r="B34" s="379"/>
      <c r="C34" s="379"/>
      <c r="D34" s="379"/>
      <c r="E34" s="379"/>
      <c r="F34" s="379"/>
      <c r="G34" s="379"/>
      <c r="H34" s="379"/>
      <c r="I34" s="379"/>
      <c r="J34" s="379"/>
      <c r="K34" s="379"/>
      <c r="L34" s="379"/>
      <c r="M34" s="353"/>
      <c r="N34" s="352"/>
      <c r="O34" s="352"/>
    </row>
  </sheetData>
  <sheetProtection algorithmName="SHA-512" hashValue="vMBl/TCPVzXmny/S8ZqBBV4lTVAI/Uv0JA0ZN2Tecpa1WsqZxgphlTZnk9qJkMlEkldjGF6kU8805W9USvPhaA==" saltValue="76PP0eAY6InMtdDCKfuzAw==" spinCount="100000" sheet="1" objects="1" scenarios="1"/>
  <protectedRanges>
    <protectedRange sqref="J25:J33" name="Range6"/>
    <protectedRange sqref="B15:K19" name="Range2"/>
    <protectedRange sqref="H21:H23 D23 E21:E23 C21 J21:J23" name="Range5"/>
  </protectedRanges>
  <mergeCells count="54">
    <mergeCell ref="G5:K5"/>
    <mergeCell ref="B13:K13"/>
    <mergeCell ref="D14:I14"/>
    <mergeCell ref="G7:I7"/>
    <mergeCell ref="J7:K7"/>
    <mergeCell ref="B8:F8"/>
    <mergeCell ref="B5:F5"/>
    <mergeCell ref="G12:K12"/>
    <mergeCell ref="B10:F10"/>
    <mergeCell ref="G10:K10"/>
    <mergeCell ref="B6:F6"/>
    <mergeCell ref="G6:K6"/>
    <mergeCell ref="G33:H33"/>
    <mergeCell ref="I33:K33"/>
    <mergeCell ref="A1:A33"/>
    <mergeCell ref="B1:K1"/>
    <mergeCell ref="L1:L33"/>
    <mergeCell ref="B2:K2"/>
    <mergeCell ref="B3:K3"/>
    <mergeCell ref="B21:C21"/>
    <mergeCell ref="B22:C22"/>
    <mergeCell ref="B23:C23"/>
    <mergeCell ref="B4:F4"/>
    <mergeCell ref="B20:C20"/>
    <mergeCell ref="G4:K4"/>
    <mergeCell ref="D15:K16"/>
    <mergeCell ref="B24:C24"/>
    <mergeCell ref="D24:K24"/>
    <mergeCell ref="I32:K32"/>
    <mergeCell ref="M10:O10"/>
    <mergeCell ref="M11:O15"/>
    <mergeCell ref="G8:K8"/>
    <mergeCell ref="B9:F9"/>
    <mergeCell ref="G9:K9"/>
    <mergeCell ref="H21:K23"/>
    <mergeCell ref="D23:G23"/>
    <mergeCell ref="D21:G21"/>
    <mergeCell ref="D22:G22"/>
    <mergeCell ref="C33:F33"/>
    <mergeCell ref="B7:F7"/>
    <mergeCell ref="M17:O17"/>
    <mergeCell ref="M19:O34"/>
    <mergeCell ref="B11:F11"/>
    <mergeCell ref="G11:K11"/>
    <mergeCell ref="B12:F12"/>
    <mergeCell ref="D20:G20"/>
    <mergeCell ref="D17:K19"/>
    <mergeCell ref="H20:K20"/>
    <mergeCell ref="J14:K14"/>
    <mergeCell ref="D25:K30"/>
    <mergeCell ref="A34:L34"/>
    <mergeCell ref="C31:K31"/>
    <mergeCell ref="C32:F32"/>
    <mergeCell ref="G32:H32"/>
  </mergeCells>
  <dataValidations count="6">
    <dataValidation type="list" allowBlank="1" showInputMessage="1" showErrorMessage="1" prompt="CHOOSE FROM THE LIST" sqref="G4:K4" xr:uid="{00000000-0002-0000-0000-000000000000}">
      <formula1>REGION</formula1>
    </dataValidation>
    <dataValidation operator="greaterThan" allowBlank="1" showInputMessage="1" showErrorMessage="1" sqref="G7:K7" xr:uid="{00000000-0002-0000-0000-000001000000}"/>
    <dataValidation type="list" allowBlank="1" showInputMessage="1" showErrorMessage="1" sqref="G6:K6" xr:uid="{00000000-0002-0000-0000-000002000000}">
      <formula1>INDIRECT(G5)</formula1>
    </dataValidation>
    <dataValidation type="list" allowBlank="1" showInputMessage="1" showErrorMessage="1" prompt="CHOOSE FROM THE LIST" sqref="G5:K5" xr:uid="{00000000-0002-0000-0000-000003000000}">
      <formula1>INDIRECT(G4)</formula1>
    </dataValidation>
    <dataValidation type="list" allowBlank="1" showInputMessage="1" showErrorMessage="1" prompt="SELECT FROM THE LIST_x000a_" sqref="G8:K8" xr:uid="{00000000-0002-0000-0000-000004000000}">
      <formula1>SESSION</formula1>
    </dataValidation>
    <dataValidation type="list" allowBlank="1" showInputMessage="1" showErrorMessage="1" prompt="SELECT FROM THE LIST" sqref="G9:K9" xr:uid="{00000000-0002-0000-0000-000005000000}">
      <formula1>cbse</formula1>
    </dataValidation>
  </dataValidations>
  <hyperlinks>
    <hyperlink ref="B21:C21" location="'STUDENT DETAILS'!A1" display="STUDENT PROFILE" xr:uid="{00000000-0004-0000-0000-000003000000}"/>
    <hyperlink ref="D15:F16" location="PWT!Print_Titles" display="PWT" xr:uid="{00000000-0004-0000-0000-000004000000}"/>
    <hyperlink ref="G15:I16" location="'TERM-II'!Print_Titles" display="Term 2" xr:uid="{00000000-0004-0000-0000-000005000000}"/>
    <hyperlink ref="D15:K16" location="'Assessment of Standarization'!A1" display="Assement of Standarization" xr:uid="{93B20FED-EAB0-4ED3-B249-B6894A8CEE5A}"/>
    <hyperlink ref="H21:K23" location="'Final Result'!A1" display="FINAL RESULT" xr:uid="{49DE1D74-3BAF-4145-A085-F418DFFB2DA6}"/>
    <hyperlink ref="D21:G21" location="'Pre-Board Exam'!A1" display="PRE BOARD I/ PRE BOARD II" xr:uid="{4190FCBA-1EEB-453B-BDEF-6A80D17D5FD9}"/>
    <hyperlink ref="D22:G22" location="'Conversion in 100'!A1" display="CONVERSION IN 100" xr:uid="{AEFE8B02-AE77-4ED1-B7FB-9E5C314B4248}"/>
    <hyperlink ref="D23:G23" location="'PWT+Mid+PB'!A1" display="PWT+MID+PB" xr:uid="{79921F68-C35F-4187-8935-E28E4DC01177}"/>
    <hyperlink ref="B23:C23" location="PWT!A1" display="MID TERM/HALF YEARLY" xr:uid="{99E1FB9F-671F-45AD-9BD1-43053389B26C}"/>
    <hyperlink ref="B22:C22" location="PWT!A1" display="PWT" xr:uid="{40507992-C70E-4F1F-AA23-B2D1B5113A86}"/>
  </hyperlinks>
  <pageMargins left="0.7" right="0.7" top="0.75" bottom="0.75" header="0.3" footer="0.3"/>
  <pageSetup paperSize="9" scale="53"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2"/>
  <dimension ref="A1:CR64"/>
  <sheetViews>
    <sheetView topLeftCell="A5" workbookViewId="0">
      <selection activeCell="D15" sqref="D15:D32"/>
    </sheetView>
  </sheetViews>
  <sheetFormatPr defaultColWidth="9.109375" defaultRowHeight="13.2" x14ac:dyDescent="0.25"/>
  <cols>
    <col min="1" max="1" width="5.88671875" style="11" bestFit="1" customWidth="1"/>
    <col min="2" max="2" width="13.44140625" style="11" bestFit="1" customWidth="1"/>
    <col min="3" max="3" width="9.109375" style="11"/>
    <col min="4" max="4" width="20.109375" style="11" bestFit="1" customWidth="1"/>
    <col min="5" max="5" width="22.109375" style="11" bestFit="1" customWidth="1"/>
    <col min="6" max="6" width="20.44140625" style="11" bestFit="1" customWidth="1"/>
    <col min="7" max="7" width="19" style="11" bestFit="1" customWidth="1"/>
    <col min="8" max="8" width="21.6640625" style="11" bestFit="1" customWidth="1"/>
    <col min="9" max="9" width="20.88671875" style="11" bestFit="1" customWidth="1"/>
    <col min="10" max="10" width="21.6640625" style="11" bestFit="1" customWidth="1"/>
    <col min="11" max="11" width="24.44140625" style="11" bestFit="1" customWidth="1"/>
    <col min="12" max="12" width="22.44140625" style="11" bestFit="1" customWidth="1"/>
    <col min="13" max="13" width="19.109375" style="11" bestFit="1" customWidth="1"/>
    <col min="14" max="14" width="19.6640625" style="11" bestFit="1" customWidth="1"/>
    <col min="15" max="15" width="20.109375" style="11" bestFit="1" customWidth="1"/>
    <col min="16" max="16" width="19.5546875" style="11" bestFit="1" customWidth="1"/>
    <col min="17" max="17" width="20.109375" style="11" bestFit="1" customWidth="1"/>
    <col min="18" max="18" width="18.6640625" style="11" bestFit="1" customWidth="1"/>
    <col min="19" max="19" width="17.6640625" style="11" bestFit="1" customWidth="1"/>
    <col min="20" max="20" width="20.6640625" style="11" bestFit="1" customWidth="1"/>
    <col min="21" max="21" width="19.6640625" style="11" bestFit="1" customWidth="1"/>
    <col min="22" max="22" width="17.6640625" style="11" bestFit="1" customWidth="1"/>
    <col min="23" max="23" width="19.6640625" style="11" bestFit="1" customWidth="1"/>
    <col min="24" max="24" width="18.88671875" style="11" bestFit="1" customWidth="1"/>
    <col min="25" max="25" width="24.6640625" style="11" bestFit="1" customWidth="1"/>
    <col min="26" max="26" width="19.88671875" style="11" bestFit="1" customWidth="1"/>
    <col min="27" max="27" width="23.88671875" style="11" bestFit="1" customWidth="1"/>
    <col min="28" max="28" width="16" style="11" bestFit="1" customWidth="1"/>
    <col min="29" max="29" width="12.44140625" style="11" bestFit="1" customWidth="1"/>
    <col min="30" max="30" width="17.5546875" style="11" bestFit="1" customWidth="1"/>
    <col min="31" max="31" width="29.109375" style="11" bestFit="1" customWidth="1"/>
    <col min="32" max="32" width="16.88671875" style="11" bestFit="1" customWidth="1"/>
    <col min="33" max="33" width="19.44140625" style="11" bestFit="1" customWidth="1"/>
    <col min="34" max="34" width="19.6640625" style="11" bestFit="1" customWidth="1"/>
    <col min="35" max="35" width="12.6640625" style="11" bestFit="1" customWidth="1"/>
    <col min="36" max="36" width="15.5546875" style="11" bestFit="1" customWidth="1"/>
    <col min="37" max="37" width="15" style="11" bestFit="1" customWidth="1"/>
    <col min="38" max="38" width="16.88671875" style="11" bestFit="1" customWidth="1"/>
    <col min="39" max="39" width="9.109375" style="11"/>
    <col min="40" max="40" width="3" style="11" bestFit="1" customWidth="1"/>
    <col min="41" max="41" width="16.33203125" style="11" bestFit="1" customWidth="1"/>
    <col min="42" max="42" width="6.88671875" style="11" bestFit="1" customWidth="1"/>
    <col min="43" max="43" width="8.6640625" style="11" bestFit="1" customWidth="1"/>
    <col min="44" max="44" width="9.33203125" style="11" bestFit="1" customWidth="1"/>
    <col min="45" max="45" width="7.109375" style="11" bestFit="1" customWidth="1"/>
    <col min="46" max="46" width="9" style="11" bestFit="1" customWidth="1"/>
    <col min="47" max="47" width="6.88671875" style="11" bestFit="1" customWidth="1"/>
    <col min="48" max="48" width="16.33203125" style="11" bestFit="1" customWidth="1"/>
    <col min="49" max="49" width="13.5546875" style="11" bestFit="1" customWidth="1"/>
    <col min="50" max="50" width="22.109375" style="11" bestFit="1" customWidth="1"/>
    <col min="51" max="51" width="25.88671875" style="11" bestFit="1" customWidth="1"/>
    <col min="52" max="52" width="7.44140625" style="15" bestFit="1" customWidth="1"/>
    <col min="53" max="53" width="14.109375" style="11" bestFit="1" customWidth="1"/>
    <col min="54" max="54" width="9" style="15" bestFit="1" customWidth="1"/>
    <col min="55" max="56" width="5" style="15" bestFit="1" customWidth="1"/>
    <col min="57" max="57" width="5.109375" style="15" bestFit="1" customWidth="1"/>
    <col min="58" max="59" width="5" style="15" bestFit="1" customWidth="1"/>
    <col min="60" max="60" width="5.109375" style="15" bestFit="1" customWidth="1"/>
    <col min="61" max="61" width="7.6640625" style="15" bestFit="1" customWidth="1"/>
    <col min="62" max="63" width="5" style="11" bestFit="1" customWidth="1"/>
    <col min="64" max="64" width="5.109375" style="11" bestFit="1" customWidth="1"/>
    <col min="65" max="66" width="5" style="11" bestFit="1" customWidth="1"/>
    <col min="67" max="67" width="5.109375" style="11" bestFit="1" customWidth="1"/>
    <col min="68" max="68" width="7.6640625" style="11" bestFit="1" customWidth="1"/>
    <col min="69" max="70" width="5" style="11" bestFit="1" customWidth="1"/>
    <col min="71" max="71" width="5.109375" style="11" bestFit="1" customWidth="1"/>
    <col min="72" max="73" width="5" style="11" bestFit="1" customWidth="1"/>
    <col min="74" max="74" width="5.109375" style="11" bestFit="1" customWidth="1"/>
    <col min="75" max="75" width="7.6640625" style="11" bestFit="1" customWidth="1"/>
    <col min="76" max="77" width="5" style="11" bestFit="1" customWidth="1"/>
    <col min="78" max="78" width="5.109375" style="11" bestFit="1" customWidth="1"/>
    <col min="79" max="80" width="5" style="11" bestFit="1" customWidth="1"/>
    <col min="81" max="81" width="5.109375" style="11" bestFit="1" customWidth="1"/>
    <col min="82" max="82" width="7.6640625" style="11" bestFit="1" customWidth="1"/>
    <col min="83" max="84" width="5" style="11" bestFit="1" customWidth="1"/>
    <col min="85" max="85" width="5.109375" style="11" bestFit="1" customWidth="1"/>
    <col min="86" max="87" width="5" style="11" bestFit="1" customWidth="1"/>
    <col min="88" max="88" width="5.109375" style="11" bestFit="1" customWidth="1"/>
    <col min="89" max="89" width="7.6640625" style="11" bestFit="1" customWidth="1"/>
    <col min="90" max="91" width="5" style="11" bestFit="1" customWidth="1"/>
    <col min="92" max="92" width="5.109375" style="11" bestFit="1" customWidth="1"/>
    <col min="93" max="94" width="5" style="11" bestFit="1" customWidth="1"/>
    <col min="95" max="95" width="5.109375" style="11" bestFit="1" customWidth="1"/>
    <col min="96" max="96" width="7.6640625" style="11" bestFit="1" customWidth="1"/>
    <col min="97" max="16384" width="9.109375" style="11"/>
  </cols>
  <sheetData>
    <row r="1" spans="1:96" x14ac:dyDescent="0.25">
      <c r="B1" s="11" t="s">
        <v>33</v>
      </c>
      <c r="AZ1" s="426"/>
      <c r="BA1" s="426"/>
      <c r="BB1" s="426"/>
      <c r="BC1" s="426"/>
      <c r="BD1" s="426"/>
      <c r="BE1" s="426"/>
      <c r="BF1" s="426"/>
      <c r="BG1" s="426"/>
      <c r="BH1" s="426"/>
      <c r="BI1" s="426"/>
      <c r="BJ1" s="426"/>
      <c r="BK1" s="426"/>
      <c r="BL1" s="426"/>
      <c r="BM1" s="426"/>
      <c r="BN1" s="426"/>
      <c r="BO1" s="426"/>
      <c r="BP1" s="426"/>
      <c r="BQ1" s="426"/>
      <c r="BR1" s="426"/>
      <c r="BS1" s="426"/>
      <c r="BT1" s="426"/>
      <c r="BU1" s="426"/>
      <c r="BV1" s="426"/>
      <c r="BW1" s="426"/>
      <c r="BX1" s="426"/>
      <c r="BY1" s="426"/>
      <c r="BZ1" s="426"/>
      <c r="CA1" s="426"/>
      <c r="CB1" s="426"/>
      <c r="CC1" s="426"/>
      <c r="CD1" s="426"/>
      <c r="CE1" s="426"/>
      <c r="CF1" s="426"/>
      <c r="CG1" s="426"/>
      <c r="CH1" s="426"/>
      <c r="CI1" s="426"/>
      <c r="CJ1" s="426"/>
      <c r="CK1" s="426"/>
      <c r="CL1" s="426"/>
      <c r="CM1" s="426"/>
      <c r="CN1" s="426"/>
      <c r="CO1" s="426"/>
      <c r="CP1" s="426"/>
      <c r="CQ1" s="426"/>
      <c r="CR1" s="426"/>
    </row>
    <row r="2" spans="1:96" ht="13.8" x14ac:dyDescent="0.3">
      <c r="B2" s="12" t="s">
        <v>64</v>
      </c>
      <c r="D2" s="13" t="s">
        <v>64</v>
      </c>
      <c r="E2" s="13" t="s">
        <v>65</v>
      </c>
      <c r="F2" s="13" t="s">
        <v>34</v>
      </c>
      <c r="G2" s="13" t="s">
        <v>66</v>
      </c>
      <c r="H2" s="13" t="s">
        <v>67</v>
      </c>
      <c r="I2" s="13" t="s">
        <v>68</v>
      </c>
      <c r="J2" s="13" t="s">
        <v>69</v>
      </c>
      <c r="K2" s="13" t="s">
        <v>70</v>
      </c>
      <c r="AZ2" s="426"/>
      <c r="BA2" s="426"/>
      <c r="BB2" s="426"/>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row>
    <row r="3" spans="1:96" ht="13.8" x14ac:dyDescent="0.3">
      <c r="B3" s="12" t="s">
        <v>65</v>
      </c>
      <c r="D3" s="13" t="s">
        <v>71</v>
      </c>
      <c r="E3" s="13" t="s">
        <v>72</v>
      </c>
      <c r="F3" s="13" t="s">
        <v>73</v>
      </c>
      <c r="G3" s="13" t="s">
        <v>74</v>
      </c>
      <c r="H3" s="13" t="s">
        <v>75</v>
      </c>
      <c r="I3" s="13" t="s">
        <v>76</v>
      </c>
      <c r="J3" s="13" t="s">
        <v>77</v>
      </c>
      <c r="K3" s="13" t="s">
        <v>78</v>
      </c>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row>
    <row r="4" spans="1:96" ht="13.8" x14ac:dyDescent="0.3">
      <c r="A4" s="12" t="s">
        <v>906</v>
      </c>
      <c r="B4" s="12" t="s">
        <v>34</v>
      </c>
      <c r="D4" s="13" t="s">
        <v>79</v>
      </c>
      <c r="E4" s="13" t="s">
        <v>80</v>
      </c>
      <c r="F4" s="13" t="s">
        <v>81</v>
      </c>
      <c r="G4" s="13" t="s">
        <v>82</v>
      </c>
      <c r="H4" s="13" t="s">
        <v>122</v>
      </c>
      <c r="I4" s="13" t="s">
        <v>83</v>
      </c>
      <c r="J4" s="13" t="s">
        <v>84</v>
      </c>
      <c r="K4" s="13" t="s">
        <v>85</v>
      </c>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row>
    <row r="5" spans="1:96" ht="13.8" x14ac:dyDescent="0.3">
      <c r="A5" s="12" t="s">
        <v>104</v>
      </c>
      <c r="B5" s="12" t="s">
        <v>66</v>
      </c>
      <c r="D5" s="13" t="s">
        <v>86</v>
      </c>
      <c r="E5" s="13" t="s">
        <v>87</v>
      </c>
      <c r="F5" s="13" t="s">
        <v>36</v>
      </c>
      <c r="G5" s="13" t="s">
        <v>88</v>
      </c>
      <c r="H5" s="16"/>
      <c r="I5" s="13" t="s">
        <v>89</v>
      </c>
      <c r="J5" s="13" t="s">
        <v>90</v>
      </c>
      <c r="K5" s="13" t="s">
        <v>91</v>
      </c>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row>
    <row r="6" spans="1:96" ht="13.8" x14ac:dyDescent="0.3">
      <c r="A6" s="12" t="s">
        <v>111</v>
      </c>
      <c r="B6" s="12" t="s">
        <v>67</v>
      </c>
      <c r="D6" s="16"/>
      <c r="E6" s="13" t="s">
        <v>92</v>
      </c>
      <c r="F6" s="13" t="s">
        <v>93</v>
      </c>
      <c r="G6" s="16"/>
      <c r="H6" s="16"/>
      <c r="I6" s="16"/>
      <c r="J6" s="13" t="s">
        <v>94</v>
      </c>
      <c r="K6" s="13" t="s">
        <v>95</v>
      </c>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row>
    <row r="7" spans="1:96" ht="13.8" x14ac:dyDescent="0.3">
      <c r="A7" s="12"/>
      <c r="B7" s="12" t="s">
        <v>68</v>
      </c>
      <c r="D7" s="16"/>
      <c r="E7" s="16"/>
      <c r="F7" s="13" t="s">
        <v>96</v>
      </c>
      <c r="G7" s="16"/>
      <c r="H7" s="16"/>
      <c r="I7" s="16"/>
      <c r="J7" s="13" t="s">
        <v>97</v>
      </c>
      <c r="K7" s="13" t="s">
        <v>98</v>
      </c>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row>
    <row r="8" spans="1:96" ht="13.8" x14ac:dyDescent="0.3">
      <c r="A8" s="12"/>
      <c r="B8" s="12" t="s">
        <v>69</v>
      </c>
      <c r="D8" s="16"/>
      <c r="E8" s="16"/>
      <c r="F8" s="13" t="s">
        <v>99</v>
      </c>
      <c r="G8" s="16"/>
      <c r="H8" s="16"/>
      <c r="I8" s="16"/>
      <c r="J8" s="16"/>
      <c r="K8" s="13" t="s">
        <v>100</v>
      </c>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row>
    <row r="9" spans="1:96" ht="13.8" x14ac:dyDescent="0.3">
      <c r="A9" s="12"/>
      <c r="B9" s="12" t="s">
        <v>70</v>
      </c>
      <c r="D9" s="16"/>
      <c r="E9" s="16"/>
      <c r="F9" s="17" t="s">
        <v>101</v>
      </c>
      <c r="G9" s="16"/>
      <c r="H9" s="16"/>
      <c r="I9" s="16"/>
      <c r="J9" s="16"/>
      <c r="K9" s="13" t="s">
        <v>102</v>
      </c>
      <c r="AO9" s="11" t="s">
        <v>103</v>
      </c>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row>
    <row r="10" spans="1:96" ht="13.8" x14ac:dyDescent="0.3">
      <c r="A10" s="12"/>
      <c r="D10" s="16"/>
      <c r="E10" s="16"/>
      <c r="F10" s="16"/>
      <c r="G10" s="16"/>
      <c r="H10" s="16"/>
      <c r="I10" s="16"/>
      <c r="J10" s="16"/>
      <c r="K10" s="13" t="s">
        <v>105</v>
      </c>
      <c r="AO10" s="11" t="s">
        <v>106</v>
      </c>
      <c r="AP10" s="11" t="s">
        <v>35</v>
      </c>
      <c r="AQ10" s="11" t="s">
        <v>107</v>
      </c>
      <c r="AR10" s="11" t="s">
        <v>40</v>
      </c>
      <c r="AS10" s="11" t="s">
        <v>0</v>
      </c>
      <c r="AT10" s="11" t="s">
        <v>63</v>
      </c>
      <c r="AU10" s="11" t="s">
        <v>108</v>
      </c>
      <c r="AV10" s="11" t="s">
        <v>109</v>
      </c>
      <c r="AW10" s="11" t="s">
        <v>697</v>
      </c>
      <c r="AX10" s="11" t="s">
        <v>110</v>
      </c>
      <c r="AY10" s="11" t="s">
        <v>108</v>
      </c>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row>
    <row r="11" spans="1:96" x14ac:dyDescent="0.25">
      <c r="A11" s="12"/>
      <c r="AN11" s="11">
        <v>1</v>
      </c>
      <c r="AO11" s="11" t="str">
        <f>IF(HOME!$G$4&gt;0,LEFT(HOME!$G$4),"")</f>
        <v/>
      </c>
      <c r="AP11" s="11" t="str">
        <f>LEFT(HOME!$G$5,1)</f>
        <v/>
      </c>
      <c r="AQ11" s="11" t="str">
        <f>LEFT(HOME!$G$6,1)</f>
        <v/>
      </c>
      <c r="AR11" s="11" t="str">
        <f>IF(HOME!$G$8&gt;0,HOME!$G$8,"")</f>
        <v/>
      </c>
      <c r="AS11" s="11" t="str">
        <f>IF(HOME!$G$9&gt;0,HOME!$G$9,"")</f>
        <v/>
      </c>
      <c r="AT11" s="11" t="str">
        <f>IF('STUDENT DETAILS'!D7&gt;0,'STUDENT DETAILS'!D7,"")</f>
        <v/>
      </c>
      <c r="AU11" s="11">
        <f>'STUDENT DETAILS'!A7</f>
        <v>1</v>
      </c>
      <c r="AV11" s="11" t="str">
        <f>CONCATENATE(AO11,AP11,AQ11,AR11,AS11)</f>
        <v/>
      </c>
      <c r="AW11" s="11" t="str">
        <f>'STUDENT DETAILS'!B7</f>
        <v/>
      </c>
      <c r="AX11" s="11" t="str">
        <f>CONCATENATE(AV11,AW11,AT11)</f>
        <v/>
      </c>
      <c r="AY11" s="11" t="str">
        <f>CONCATENATE(AX11,AW11,AU11)</f>
        <v>1</v>
      </c>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row>
    <row r="12" spans="1:96" x14ac:dyDescent="0.25">
      <c r="A12" s="12"/>
      <c r="AN12" s="11">
        <v>2</v>
      </c>
      <c r="AO12" s="11" t="str">
        <f>IF(HOME!$G$4&gt;0,LEFT(HOME!$G$4),"")</f>
        <v/>
      </c>
      <c r="AP12" s="11" t="str">
        <f>LEFT(HOME!$G$5,1)</f>
        <v/>
      </c>
      <c r="AQ12" s="11" t="str">
        <f>LEFT(HOME!$G$6,1)</f>
        <v/>
      </c>
      <c r="AR12" s="11" t="str">
        <f>IF(HOME!$G$8&gt;0,HOME!$G$8,"")</f>
        <v/>
      </c>
      <c r="AS12" s="11" t="str">
        <f>IF(HOME!$G$9&gt;0,HOME!$G$9,"")</f>
        <v/>
      </c>
      <c r="AT12" s="11" t="str">
        <f>IF('STUDENT DETAILS'!D8&gt;0,'STUDENT DETAILS'!D8,"")</f>
        <v/>
      </c>
      <c r="AU12" s="11" t="str">
        <f>'STUDENT DETAILS'!A8</f>
        <v/>
      </c>
      <c r="AV12" s="11" t="str">
        <f t="shared" ref="AV12:AV60" si="0">CONCATENATE(AO12,AP12,AQ12,AR12,AS12)</f>
        <v/>
      </c>
      <c r="AW12" s="11" t="str">
        <f>'STUDENT DETAILS'!B8</f>
        <v/>
      </c>
      <c r="AX12" s="11" t="str">
        <f t="shared" ref="AX12:AX60" si="1">CONCATENATE(AV12,AW12,AT12)</f>
        <v/>
      </c>
      <c r="AY12" s="11" t="str">
        <f t="shared" ref="AY12:AY60" si="2">CONCATENATE(AX12,AW12,AU12)</f>
        <v/>
      </c>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row>
    <row r="13" spans="1:96" x14ac:dyDescent="0.25">
      <c r="A13" s="12"/>
      <c r="B13" s="12"/>
      <c r="AN13" s="11">
        <v>3</v>
      </c>
      <c r="AO13" s="11" t="str">
        <f>IF(HOME!$G$4&gt;0,LEFT(HOME!$G$4),"")</f>
        <v/>
      </c>
      <c r="AP13" s="11" t="str">
        <f>LEFT(HOME!$G$5,1)</f>
        <v/>
      </c>
      <c r="AQ13" s="11" t="str">
        <f>LEFT(HOME!$G$6,1)</f>
        <v/>
      </c>
      <c r="AR13" s="11" t="str">
        <f>IF(HOME!$G$8&gt;0,HOME!$G$8,"")</f>
        <v/>
      </c>
      <c r="AS13" s="11" t="str">
        <f>IF(HOME!$G$9&gt;0,HOME!$G$9,"")</f>
        <v/>
      </c>
      <c r="AT13" s="11" t="str">
        <f>IF('STUDENT DETAILS'!D9&gt;0,'STUDENT DETAILS'!D9,"")</f>
        <v/>
      </c>
      <c r="AU13" s="11" t="str">
        <f>'STUDENT DETAILS'!A9</f>
        <v/>
      </c>
      <c r="AV13" s="11" t="str">
        <f t="shared" si="0"/>
        <v/>
      </c>
      <c r="AW13" s="11" t="str">
        <f>'STUDENT DETAILS'!B9</f>
        <v/>
      </c>
      <c r="AX13" s="11" t="str">
        <f t="shared" si="1"/>
        <v/>
      </c>
      <c r="AY13" s="11" t="str">
        <f t="shared" si="2"/>
        <v/>
      </c>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row>
    <row r="14" spans="1:96" ht="14.4" x14ac:dyDescent="0.3">
      <c r="A14" s="12"/>
      <c r="B14" s="12" t="s">
        <v>112</v>
      </c>
      <c r="D14" s="18" t="s">
        <v>71</v>
      </c>
      <c r="E14" s="19" t="s">
        <v>113</v>
      </c>
      <c r="F14" s="18" t="s">
        <v>86</v>
      </c>
      <c r="G14" s="19" t="s">
        <v>114</v>
      </c>
      <c r="H14" s="19" t="s">
        <v>115</v>
      </c>
      <c r="I14" s="19" t="s">
        <v>116</v>
      </c>
      <c r="J14" s="19" t="s">
        <v>92</v>
      </c>
      <c r="K14" s="19" t="s">
        <v>117</v>
      </c>
      <c r="L14" s="19" t="s">
        <v>118</v>
      </c>
      <c r="M14" s="19" t="s">
        <v>36</v>
      </c>
      <c r="N14" s="19" t="s">
        <v>93</v>
      </c>
      <c r="O14" s="19" t="s">
        <v>119</v>
      </c>
      <c r="P14" s="19" t="s">
        <v>120</v>
      </c>
      <c r="Q14" s="20" t="s">
        <v>101</v>
      </c>
      <c r="R14" s="19" t="s">
        <v>74</v>
      </c>
      <c r="S14" s="19" t="s">
        <v>82</v>
      </c>
      <c r="T14" s="19" t="s">
        <v>88</v>
      </c>
      <c r="U14" s="19" t="s">
        <v>121</v>
      </c>
      <c r="V14" s="19" t="s">
        <v>122</v>
      </c>
      <c r="W14" s="18" t="s">
        <v>76</v>
      </c>
      <c r="X14" s="18" t="s">
        <v>83</v>
      </c>
      <c r="Y14" s="18" t="s">
        <v>123</v>
      </c>
      <c r="Z14" s="18" t="s">
        <v>77</v>
      </c>
      <c r="AA14" s="18" t="s">
        <v>84</v>
      </c>
      <c r="AB14" s="18" t="s">
        <v>90</v>
      </c>
      <c r="AC14" s="18" t="s">
        <v>94</v>
      </c>
      <c r="AD14" s="18" t="s">
        <v>97</v>
      </c>
      <c r="AE14" s="18" t="s">
        <v>78</v>
      </c>
      <c r="AF14" s="18" t="s">
        <v>124</v>
      </c>
      <c r="AG14" s="18" t="s">
        <v>91</v>
      </c>
      <c r="AH14" s="18" t="s">
        <v>95</v>
      </c>
      <c r="AI14" s="18" t="s">
        <v>98</v>
      </c>
      <c r="AJ14" s="18" t="s">
        <v>100</v>
      </c>
      <c r="AK14" s="18" t="s">
        <v>102</v>
      </c>
      <c r="AL14" s="18" t="s">
        <v>105</v>
      </c>
      <c r="AN14" s="11">
        <v>4</v>
      </c>
      <c r="AO14" s="11" t="str">
        <f>IF(HOME!$G$4&gt;0,LEFT(HOME!$G$4),"")</f>
        <v/>
      </c>
      <c r="AP14" s="11" t="str">
        <f>LEFT(HOME!$G$5,1)</f>
        <v/>
      </c>
      <c r="AQ14" s="11" t="str">
        <f>LEFT(HOME!$G$6,1)</f>
        <v/>
      </c>
      <c r="AR14" s="11" t="str">
        <f>IF(HOME!$G$8&gt;0,HOME!$G$8,"")</f>
        <v/>
      </c>
      <c r="AS14" s="11" t="str">
        <f>IF(HOME!$G$9&gt;0,HOME!$G$9,"")</f>
        <v/>
      </c>
      <c r="AT14" s="11" t="str">
        <f>IF('STUDENT DETAILS'!D10&gt;0,'STUDENT DETAILS'!D10,"")</f>
        <v/>
      </c>
      <c r="AU14" s="11" t="str">
        <f>'STUDENT DETAILS'!A10</f>
        <v/>
      </c>
      <c r="AV14" s="11" t="str">
        <f t="shared" si="0"/>
        <v/>
      </c>
      <c r="AW14" s="11" t="str">
        <f>'STUDENT DETAILS'!B10</f>
        <v/>
      </c>
      <c r="AX14" s="11" t="str">
        <f t="shared" si="1"/>
        <v/>
      </c>
      <c r="AY14" s="11" t="str">
        <f t="shared" si="2"/>
        <v/>
      </c>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row>
    <row r="15" spans="1:96" ht="14.4" x14ac:dyDescent="0.3">
      <c r="A15" s="12"/>
      <c r="B15" s="12" t="s">
        <v>905</v>
      </c>
      <c r="D15" s="18" t="s">
        <v>112</v>
      </c>
      <c r="E15" s="19" t="s">
        <v>112</v>
      </c>
      <c r="F15" s="18" t="s">
        <v>112</v>
      </c>
      <c r="G15" s="19" t="s">
        <v>112</v>
      </c>
      <c r="H15" s="18" t="s">
        <v>112</v>
      </c>
      <c r="I15" s="19" t="s">
        <v>112</v>
      </c>
      <c r="J15" s="18" t="s">
        <v>112</v>
      </c>
      <c r="K15" s="19" t="s">
        <v>112</v>
      </c>
      <c r="L15" s="18" t="s">
        <v>112</v>
      </c>
      <c r="M15" s="19" t="s">
        <v>112</v>
      </c>
      <c r="N15" s="18" t="s">
        <v>112</v>
      </c>
      <c r="O15" s="19" t="s">
        <v>112</v>
      </c>
      <c r="P15" s="18" t="s">
        <v>112</v>
      </c>
      <c r="Q15" s="19" t="s">
        <v>112</v>
      </c>
      <c r="R15" s="18" t="s">
        <v>112</v>
      </c>
      <c r="S15" s="19" t="s">
        <v>112</v>
      </c>
      <c r="T15" s="18" t="s">
        <v>112</v>
      </c>
      <c r="U15" s="19" t="s">
        <v>112</v>
      </c>
      <c r="V15" s="18" t="s">
        <v>112</v>
      </c>
      <c r="W15" s="19" t="s">
        <v>112</v>
      </c>
      <c r="X15" s="18" t="s">
        <v>112</v>
      </c>
      <c r="Y15" s="19" t="s">
        <v>112</v>
      </c>
      <c r="Z15" s="18" t="s">
        <v>112</v>
      </c>
      <c r="AA15" s="19" t="s">
        <v>112</v>
      </c>
      <c r="AB15" s="18" t="s">
        <v>112</v>
      </c>
      <c r="AC15" s="19" t="s">
        <v>112</v>
      </c>
      <c r="AD15" s="18" t="s">
        <v>112</v>
      </c>
      <c r="AE15" s="19" t="s">
        <v>112</v>
      </c>
      <c r="AF15" s="18" t="s">
        <v>112</v>
      </c>
      <c r="AG15" s="19" t="s">
        <v>112</v>
      </c>
      <c r="AH15" s="18" t="s">
        <v>112</v>
      </c>
      <c r="AI15" s="19" t="s">
        <v>112</v>
      </c>
      <c r="AJ15" s="18" t="s">
        <v>112</v>
      </c>
      <c r="AK15" s="19" t="s">
        <v>112</v>
      </c>
      <c r="AL15" s="18" t="s">
        <v>112</v>
      </c>
      <c r="AN15" s="11">
        <v>5</v>
      </c>
      <c r="AO15" s="11" t="str">
        <f>IF(HOME!$G$4&gt;0,LEFT(HOME!$G$4),"")</f>
        <v/>
      </c>
      <c r="AP15" s="11" t="str">
        <f>LEFT(HOME!$G$5,1)</f>
        <v/>
      </c>
      <c r="AQ15" s="11" t="str">
        <f>LEFT(HOME!$G$6,1)</f>
        <v/>
      </c>
      <c r="AR15" s="11" t="str">
        <f>IF(HOME!$G$8&gt;0,HOME!$G$8,"")</f>
        <v/>
      </c>
      <c r="AS15" s="11" t="str">
        <f>IF(HOME!$G$9&gt;0,HOME!$G$9,"")</f>
        <v/>
      </c>
      <c r="AT15" s="11" t="str">
        <f>IF('STUDENT DETAILS'!D11&gt;0,'STUDENT DETAILS'!D11,"")</f>
        <v/>
      </c>
      <c r="AU15" s="11" t="str">
        <f>'STUDENT DETAILS'!A11</f>
        <v/>
      </c>
      <c r="AV15" s="11" t="str">
        <f t="shared" si="0"/>
        <v/>
      </c>
      <c r="AW15" s="11" t="str">
        <f>'STUDENT DETAILS'!B11</f>
        <v/>
      </c>
      <c r="AX15" s="11" t="str">
        <f t="shared" si="1"/>
        <v/>
      </c>
      <c r="AY15" s="11" t="str">
        <f t="shared" si="2"/>
        <v/>
      </c>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row>
    <row r="16" spans="1:96" ht="13.8" x14ac:dyDescent="0.25">
      <c r="D16" s="21" t="s">
        <v>126</v>
      </c>
      <c r="E16" s="21" t="s">
        <v>127</v>
      </c>
      <c r="F16" s="21" t="s">
        <v>128</v>
      </c>
      <c r="G16" s="22" t="s">
        <v>129</v>
      </c>
      <c r="H16" s="22" t="s">
        <v>130</v>
      </c>
      <c r="I16" s="22" t="s">
        <v>131</v>
      </c>
      <c r="J16" s="22" t="s">
        <v>132</v>
      </c>
      <c r="K16" s="22" t="s">
        <v>133</v>
      </c>
      <c r="L16" s="22" t="s">
        <v>134</v>
      </c>
      <c r="M16" s="22" t="s">
        <v>135</v>
      </c>
      <c r="N16" s="22" t="s">
        <v>136</v>
      </c>
      <c r="O16" s="22" t="s">
        <v>137</v>
      </c>
      <c r="P16" s="22" t="s">
        <v>138</v>
      </c>
      <c r="Q16" s="22" t="s">
        <v>139</v>
      </c>
      <c r="R16" s="21" t="s">
        <v>140</v>
      </c>
      <c r="S16" s="21" t="s">
        <v>141</v>
      </c>
      <c r="T16" s="21" t="s">
        <v>142</v>
      </c>
      <c r="U16" s="21" t="s">
        <v>143</v>
      </c>
      <c r="V16" s="21" t="s">
        <v>144</v>
      </c>
      <c r="W16" s="21" t="s">
        <v>145</v>
      </c>
      <c r="X16" s="21" t="s">
        <v>146</v>
      </c>
      <c r="Y16" s="21" t="s">
        <v>147</v>
      </c>
      <c r="Z16" s="21" t="s">
        <v>148</v>
      </c>
      <c r="AA16" s="21" t="s">
        <v>149</v>
      </c>
      <c r="AB16" s="21" t="s">
        <v>150</v>
      </c>
      <c r="AC16" s="21" t="s">
        <v>151</v>
      </c>
      <c r="AD16" s="21" t="s">
        <v>152</v>
      </c>
      <c r="AE16" s="21" t="s">
        <v>153</v>
      </c>
      <c r="AF16" s="21" t="s">
        <v>154</v>
      </c>
      <c r="AG16" s="21" t="s">
        <v>155</v>
      </c>
      <c r="AH16" s="21" t="s">
        <v>156</v>
      </c>
      <c r="AI16" s="21" t="s">
        <v>157</v>
      </c>
      <c r="AJ16" s="21" t="s">
        <v>158</v>
      </c>
      <c r="AK16" s="21" t="s">
        <v>159</v>
      </c>
      <c r="AL16" s="21" t="s">
        <v>160</v>
      </c>
      <c r="AN16" s="11">
        <v>6</v>
      </c>
      <c r="AO16" s="11" t="str">
        <f>IF(HOME!$G$4&gt;0,LEFT(HOME!$G$4),"")</f>
        <v/>
      </c>
      <c r="AP16" s="11" t="str">
        <f>LEFT(HOME!$G$5,1)</f>
        <v/>
      </c>
      <c r="AQ16" s="11" t="str">
        <f>LEFT(HOME!$G$6,1)</f>
        <v/>
      </c>
      <c r="AR16" s="11" t="str">
        <f>IF(HOME!$G$8&gt;0,HOME!$G$8,"")</f>
        <v/>
      </c>
      <c r="AS16" s="11" t="str">
        <f>IF(HOME!$G$9&gt;0,HOME!$G$9,"")</f>
        <v/>
      </c>
      <c r="AT16" s="11" t="str">
        <f>IF('STUDENT DETAILS'!D12&gt;0,'STUDENT DETAILS'!D12,"")</f>
        <v/>
      </c>
      <c r="AU16" s="11" t="str">
        <f>'STUDENT DETAILS'!A12</f>
        <v/>
      </c>
      <c r="AV16" s="11" t="str">
        <f t="shared" si="0"/>
        <v/>
      </c>
      <c r="AW16" s="11" t="str">
        <f>'STUDENT DETAILS'!B12</f>
        <v/>
      </c>
      <c r="AX16" s="11" t="str">
        <f t="shared" si="1"/>
        <v/>
      </c>
      <c r="AY16" s="11" t="str">
        <f t="shared" si="2"/>
        <v/>
      </c>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row>
    <row r="17" spans="1:96" ht="13.8" x14ac:dyDescent="0.25">
      <c r="A17" s="12" t="s">
        <v>161</v>
      </c>
      <c r="D17" s="21" t="s">
        <v>130</v>
      </c>
      <c r="E17" s="21" t="s">
        <v>163</v>
      </c>
      <c r="F17" s="21" t="s">
        <v>164</v>
      </c>
      <c r="G17" s="16"/>
      <c r="H17" s="22" t="s">
        <v>165</v>
      </c>
      <c r="I17" s="22" t="s">
        <v>166</v>
      </c>
      <c r="J17" s="22" t="s">
        <v>167</v>
      </c>
      <c r="K17" s="22" t="s">
        <v>168</v>
      </c>
      <c r="L17" s="22" t="s">
        <v>169</v>
      </c>
      <c r="M17" s="22" t="s">
        <v>170</v>
      </c>
      <c r="N17" s="22" t="s">
        <v>171</v>
      </c>
      <c r="O17" s="16"/>
      <c r="P17" s="22" t="s">
        <v>172</v>
      </c>
      <c r="Q17" s="22" t="s">
        <v>173</v>
      </c>
      <c r="R17" s="21" t="s">
        <v>174</v>
      </c>
      <c r="S17" s="21" t="s">
        <v>175</v>
      </c>
      <c r="T17" s="21" t="s">
        <v>176</v>
      </c>
      <c r="U17" s="21" t="s">
        <v>177</v>
      </c>
      <c r="V17" s="21" t="s">
        <v>178</v>
      </c>
      <c r="W17" s="21" t="s">
        <v>179</v>
      </c>
      <c r="X17" s="21" t="s">
        <v>180</v>
      </c>
      <c r="Y17" s="21" t="s">
        <v>181</v>
      </c>
      <c r="Z17" s="21" t="s">
        <v>182</v>
      </c>
      <c r="AA17" s="16"/>
      <c r="AB17" s="21" t="s">
        <v>183</v>
      </c>
      <c r="AC17" s="21" t="s">
        <v>184</v>
      </c>
      <c r="AD17" s="21" t="s">
        <v>185</v>
      </c>
      <c r="AE17" s="21" t="s">
        <v>186</v>
      </c>
      <c r="AF17" s="21" t="s">
        <v>187</v>
      </c>
      <c r="AG17" s="21" t="s">
        <v>188</v>
      </c>
      <c r="AH17" s="21" t="s">
        <v>189</v>
      </c>
      <c r="AI17" s="21" t="s">
        <v>190</v>
      </c>
      <c r="AJ17" s="21" t="s">
        <v>191</v>
      </c>
      <c r="AK17" s="21" t="s">
        <v>192</v>
      </c>
      <c r="AL17" s="21" t="s">
        <v>193</v>
      </c>
      <c r="AN17" s="11">
        <v>7</v>
      </c>
      <c r="AO17" s="11" t="str">
        <f>IF(HOME!$G$4&gt;0,LEFT(HOME!$G$4),"")</f>
        <v/>
      </c>
      <c r="AP17" s="11" t="str">
        <f>LEFT(HOME!$G$5,1)</f>
        <v/>
      </c>
      <c r="AQ17" s="11" t="str">
        <f>LEFT(HOME!$G$6,1)</f>
        <v/>
      </c>
      <c r="AR17" s="11" t="str">
        <f>IF(HOME!$G$8&gt;0,HOME!$G$8,"")</f>
        <v/>
      </c>
      <c r="AS17" s="11" t="str">
        <f>IF(HOME!$G$9&gt;0,HOME!$G$9,"")</f>
        <v/>
      </c>
      <c r="AT17" s="11" t="str">
        <f>IF('STUDENT DETAILS'!D13&gt;0,'STUDENT DETAILS'!D13,"")</f>
        <v/>
      </c>
      <c r="AU17" s="11" t="str">
        <f>'STUDENT DETAILS'!A13</f>
        <v/>
      </c>
      <c r="AV17" s="11" t="str">
        <f t="shared" si="0"/>
        <v/>
      </c>
      <c r="AW17" s="11" t="str">
        <f>'STUDENT DETAILS'!B13</f>
        <v/>
      </c>
      <c r="AX17" s="11" t="str">
        <f t="shared" si="1"/>
        <v/>
      </c>
      <c r="AY17" s="11" t="str">
        <f t="shared" si="2"/>
        <v/>
      </c>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row>
    <row r="18" spans="1:96" ht="13.8" x14ac:dyDescent="0.25">
      <c r="A18" s="12" t="s">
        <v>194</v>
      </c>
      <c r="B18" s="12"/>
      <c r="D18" s="21" t="s">
        <v>196</v>
      </c>
      <c r="E18" s="21" t="s">
        <v>197</v>
      </c>
      <c r="F18" s="21" t="s">
        <v>198</v>
      </c>
      <c r="G18" s="16"/>
      <c r="H18" s="22" t="s">
        <v>199</v>
      </c>
      <c r="I18" s="22" t="s">
        <v>200</v>
      </c>
      <c r="J18" s="22" t="s">
        <v>201</v>
      </c>
      <c r="K18" s="16"/>
      <c r="L18" s="22" t="s">
        <v>202</v>
      </c>
      <c r="M18" s="22" t="s">
        <v>203</v>
      </c>
      <c r="N18" s="22" t="s">
        <v>204</v>
      </c>
      <c r="O18" s="16"/>
      <c r="P18" s="22" t="s">
        <v>205</v>
      </c>
      <c r="Q18" s="22" t="s">
        <v>206</v>
      </c>
      <c r="R18" s="16"/>
      <c r="S18" s="21" t="s">
        <v>207</v>
      </c>
      <c r="T18" s="21" t="s">
        <v>208</v>
      </c>
      <c r="U18" s="21" t="s">
        <v>209</v>
      </c>
      <c r="V18" s="21" t="s">
        <v>210</v>
      </c>
      <c r="W18" s="21" t="s">
        <v>211</v>
      </c>
      <c r="X18" s="21" t="s">
        <v>212</v>
      </c>
      <c r="Y18" s="21" t="s">
        <v>213</v>
      </c>
      <c r="Z18" s="21" t="s">
        <v>214</v>
      </c>
      <c r="AA18" s="16"/>
      <c r="AB18" s="21" t="s">
        <v>215</v>
      </c>
      <c r="AC18" s="16"/>
      <c r="AD18" s="21" t="s">
        <v>216</v>
      </c>
      <c r="AE18" s="21" t="s">
        <v>217</v>
      </c>
      <c r="AF18" s="21" t="s">
        <v>218</v>
      </c>
      <c r="AG18" s="21" t="s">
        <v>219</v>
      </c>
      <c r="AH18" s="21" t="s">
        <v>220</v>
      </c>
      <c r="AI18" s="21" t="s">
        <v>221</v>
      </c>
      <c r="AJ18" s="21" t="s">
        <v>222</v>
      </c>
      <c r="AK18" s="21" t="s">
        <v>223</v>
      </c>
      <c r="AL18" s="21" t="s">
        <v>224</v>
      </c>
      <c r="AN18" s="11">
        <v>8</v>
      </c>
      <c r="AO18" s="11" t="str">
        <f>IF(HOME!$G$4&gt;0,LEFT(HOME!$G$4),"")</f>
        <v/>
      </c>
      <c r="AP18" s="11" t="str">
        <f>LEFT(HOME!$G$5,1)</f>
        <v/>
      </c>
      <c r="AQ18" s="11" t="str">
        <f>LEFT(HOME!$G$6,1)</f>
        <v/>
      </c>
      <c r="AR18" s="11" t="str">
        <f>IF(HOME!$G$8&gt;0,HOME!$G$8,"")</f>
        <v/>
      </c>
      <c r="AS18" s="11" t="str">
        <f>IF(HOME!$G$9&gt;0,HOME!$G$9,"")</f>
        <v/>
      </c>
      <c r="AT18" s="11" t="str">
        <f>IF('STUDENT DETAILS'!D14&gt;0,'STUDENT DETAILS'!D14,"")</f>
        <v/>
      </c>
      <c r="AU18" s="11" t="str">
        <f>'STUDENT DETAILS'!A14</f>
        <v/>
      </c>
      <c r="AV18" s="11" t="str">
        <f t="shared" si="0"/>
        <v/>
      </c>
      <c r="AW18" s="11" t="str">
        <f>'STUDENT DETAILS'!B14</f>
        <v/>
      </c>
      <c r="AX18" s="11" t="str">
        <f t="shared" si="1"/>
        <v/>
      </c>
      <c r="AY18" s="11" t="str">
        <f t="shared" si="2"/>
        <v/>
      </c>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row>
    <row r="19" spans="1:96" ht="13.8" x14ac:dyDescent="0.25">
      <c r="A19" s="12" t="s">
        <v>225</v>
      </c>
      <c r="D19" s="21" t="s">
        <v>226</v>
      </c>
      <c r="E19" s="21" t="s">
        <v>227</v>
      </c>
      <c r="F19" s="21" t="s">
        <v>228</v>
      </c>
      <c r="G19" s="16"/>
      <c r="H19" s="22" t="s">
        <v>229</v>
      </c>
      <c r="I19" s="22" t="s">
        <v>230</v>
      </c>
      <c r="J19" s="22" t="s">
        <v>231</v>
      </c>
      <c r="K19" s="16"/>
      <c r="L19" s="22" t="s">
        <v>232</v>
      </c>
      <c r="M19" s="22" t="s">
        <v>233</v>
      </c>
      <c r="N19" s="22" t="s">
        <v>234</v>
      </c>
      <c r="O19" s="16"/>
      <c r="P19" s="22" t="s">
        <v>235</v>
      </c>
      <c r="Q19" s="22" t="s">
        <v>236</v>
      </c>
      <c r="R19" s="16"/>
      <c r="S19" s="21" t="s">
        <v>237</v>
      </c>
      <c r="T19" s="21" t="s">
        <v>238</v>
      </c>
      <c r="U19" s="21" t="s">
        <v>239</v>
      </c>
      <c r="V19" s="21" t="s">
        <v>240</v>
      </c>
      <c r="W19" s="21" t="s">
        <v>241</v>
      </c>
      <c r="X19" s="21" t="s">
        <v>242</v>
      </c>
      <c r="Y19" s="21" t="s">
        <v>243</v>
      </c>
      <c r="Z19" s="21" t="s">
        <v>244</v>
      </c>
      <c r="AA19" s="16"/>
      <c r="AB19" s="16"/>
      <c r="AC19" s="16"/>
      <c r="AD19" s="21" t="s">
        <v>245</v>
      </c>
      <c r="AE19" s="21" t="s">
        <v>246</v>
      </c>
      <c r="AF19" s="21" t="s">
        <v>247</v>
      </c>
      <c r="AG19" s="21" t="s">
        <v>248</v>
      </c>
      <c r="AH19" s="21" t="s">
        <v>249</v>
      </c>
      <c r="AI19" s="21" t="s">
        <v>250</v>
      </c>
      <c r="AJ19" s="21" t="s">
        <v>251</v>
      </c>
      <c r="AK19" s="21" t="s">
        <v>252</v>
      </c>
      <c r="AL19" s="21" t="s">
        <v>253</v>
      </c>
      <c r="AN19" s="11">
        <v>9</v>
      </c>
      <c r="AO19" s="11" t="str">
        <f>IF(HOME!$G$4&gt;0,LEFT(HOME!$G$4),"")</f>
        <v/>
      </c>
      <c r="AP19" s="11" t="str">
        <f>LEFT(HOME!$G$5,1)</f>
        <v/>
      </c>
      <c r="AQ19" s="11" t="str">
        <f>LEFT(HOME!$G$6,1)</f>
        <v/>
      </c>
      <c r="AR19" s="11" t="str">
        <f>IF(HOME!$G$8&gt;0,HOME!$G$8,"")</f>
        <v/>
      </c>
      <c r="AS19" s="11" t="str">
        <f>IF(HOME!$G$9&gt;0,HOME!$G$9,"")</f>
        <v/>
      </c>
      <c r="AT19" s="11" t="str">
        <f>IF('STUDENT DETAILS'!D15&gt;0,'STUDENT DETAILS'!D15,"")</f>
        <v/>
      </c>
      <c r="AU19" s="11" t="str">
        <f>'STUDENT DETAILS'!A15</f>
        <v/>
      </c>
      <c r="AV19" s="11" t="str">
        <f t="shared" si="0"/>
        <v/>
      </c>
      <c r="AW19" s="11" t="str">
        <f>'STUDENT DETAILS'!B15</f>
        <v/>
      </c>
      <c r="AX19" s="11" t="str">
        <f t="shared" si="1"/>
        <v/>
      </c>
      <c r="AY19" s="11" t="str">
        <f t="shared" si="2"/>
        <v/>
      </c>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row>
    <row r="20" spans="1:96" ht="13.8" x14ac:dyDescent="0.25">
      <c r="D20" s="21" t="s">
        <v>254</v>
      </c>
      <c r="E20" s="21" t="s">
        <v>255</v>
      </c>
      <c r="F20" s="21" t="s">
        <v>256</v>
      </c>
      <c r="G20" s="16"/>
      <c r="H20" s="22" t="s">
        <v>257</v>
      </c>
      <c r="I20" s="22" t="s">
        <v>258</v>
      </c>
      <c r="J20" s="22" t="s">
        <v>259</v>
      </c>
      <c r="K20" s="16"/>
      <c r="L20" s="22" t="s">
        <v>260</v>
      </c>
      <c r="M20" s="22" t="s">
        <v>261</v>
      </c>
      <c r="N20" s="22" t="s">
        <v>262</v>
      </c>
      <c r="O20" s="16"/>
      <c r="P20" s="16"/>
      <c r="Q20" s="22" t="s">
        <v>263</v>
      </c>
      <c r="R20" s="16"/>
      <c r="S20" s="21" t="s">
        <v>264</v>
      </c>
      <c r="T20" s="21" t="s">
        <v>265</v>
      </c>
      <c r="U20" s="21" t="s">
        <v>266</v>
      </c>
      <c r="V20" s="21" t="s">
        <v>267</v>
      </c>
      <c r="W20" s="21" t="s">
        <v>268</v>
      </c>
      <c r="X20" s="21" t="s">
        <v>269</v>
      </c>
      <c r="Y20" s="21" t="s">
        <v>270</v>
      </c>
      <c r="Z20" s="21" t="s">
        <v>271</v>
      </c>
      <c r="AA20" s="16"/>
      <c r="AB20" s="16"/>
      <c r="AC20" s="16"/>
      <c r="AD20" s="21" t="s">
        <v>272</v>
      </c>
      <c r="AE20" s="21" t="s">
        <v>273</v>
      </c>
      <c r="AF20" s="21" t="s">
        <v>274</v>
      </c>
      <c r="AG20" s="21" t="s">
        <v>275</v>
      </c>
      <c r="AH20" s="21" t="s">
        <v>276</v>
      </c>
      <c r="AI20" s="21" t="s">
        <v>277</v>
      </c>
      <c r="AJ20" s="21" t="s">
        <v>278</v>
      </c>
      <c r="AK20" s="16"/>
      <c r="AL20" s="16"/>
      <c r="AN20" s="11">
        <v>10</v>
      </c>
      <c r="AO20" s="11" t="str">
        <f>IF(HOME!$G$4&gt;0,LEFT(HOME!$G$4),"")</f>
        <v/>
      </c>
      <c r="AP20" s="11" t="str">
        <f>LEFT(HOME!$G$5,1)</f>
        <v/>
      </c>
      <c r="AQ20" s="11" t="str">
        <f>LEFT(HOME!$G$6,1)</f>
        <v/>
      </c>
      <c r="AR20" s="11" t="str">
        <f>IF(HOME!$G$8&gt;0,HOME!$G$8,"")</f>
        <v/>
      </c>
      <c r="AS20" s="11" t="str">
        <f>IF(HOME!$G$9&gt;0,HOME!$G$9,"")</f>
        <v/>
      </c>
      <c r="AT20" s="11" t="str">
        <f>IF('STUDENT DETAILS'!D16&gt;0,'STUDENT DETAILS'!D16,"")</f>
        <v/>
      </c>
      <c r="AU20" s="11" t="str">
        <f>'STUDENT DETAILS'!A16</f>
        <v/>
      </c>
      <c r="AV20" s="11" t="str">
        <f t="shared" si="0"/>
        <v/>
      </c>
      <c r="AW20" s="11" t="str">
        <f>'STUDENT DETAILS'!B16</f>
        <v/>
      </c>
      <c r="AX20" s="11" t="str">
        <f t="shared" si="1"/>
        <v/>
      </c>
      <c r="AY20" s="11" t="str">
        <f t="shared" si="2"/>
        <v/>
      </c>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row>
    <row r="21" spans="1:96" ht="13.8" x14ac:dyDescent="0.25">
      <c r="D21" s="21" t="s">
        <v>279</v>
      </c>
      <c r="E21" s="21" t="s">
        <v>280</v>
      </c>
      <c r="F21" s="21" t="s">
        <v>281</v>
      </c>
      <c r="G21" s="16"/>
      <c r="H21" s="22" t="s">
        <v>282</v>
      </c>
      <c r="I21" s="22" t="s">
        <v>283</v>
      </c>
      <c r="J21" s="22" t="s">
        <v>284</v>
      </c>
      <c r="K21" s="16"/>
      <c r="L21" s="22" t="s">
        <v>285</v>
      </c>
      <c r="M21" s="22" t="s">
        <v>286</v>
      </c>
      <c r="N21" s="22" t="s">
        <v>287</v>
      </c>
      <c r="O21" s="16"/>
      <c r="P21" s="16"/>
      <c r="Q21" s="22" t="s">
        <v>288</v>
      </c>
      <c r="R21" s="16"/>
      <c r="S21" s="21" t="s">
        <v>289</v>
      </c>
      <c r="T21" s="21" t="s">
        <v>290</v>
      </c>
      <c r="U21" s="21" t="s">
        <v>291</v>
      </c>
      <c r="V21" s="21" t="s">
        <v>292</v>
      </c>
      <c r="W21" s="21" t="s">
        <v>293</v>
      </c>
      <c r="X21" s="21" t="s">
        <v>294</v>
      </c>
      <c r="Y21" s="21" t="s">
        <v>295</v>
      </c>
      <c r="Z21" s="21" t="s">
        <v>296</v>
      </c>
      <c r="AA21" s="16"/>
      <c r="AB21" s="16"/>
      <c r="AC21" s="16"/>
      <c r="AD21" s="21" t="s">
        <v>297</v>
      </c>
      <c r="AE21" s="21" t="s">
        <v>298</v>
      </c>
      <c r="AF21" s="21" t="s">
        <v>299</v>
      </c>
      <c r="AG21" s="21" t="s">
        <v>300</v>
      </c>
      <c r="AH21" s="21" t="s">
        <v>301</v>
      </c>
      <c r="AI21" s="21" t="s">
        <v>302</v>
      </c>
      <c r="AJ21" s="21" t="s">
        <v>303</v>
      </c>
      <c r="AK21" s="16"/>
      <c r="AL21" s="16"/>
      <c r="AN21" s="11">
        <v>11</v>
      </c>
      <c r="AO21" s="11" t="str">
        <f>IF(HOME!$G$4&gt;0,LEFT(HOME!$G$4),"")</f>
        <v/>
      </c>
      <c r="AP21" s="11" t="str">
        <f>LEFT(HOME!$G$5,1)</f>
        <v/>
      </c>
      <c r="AQ21" s="11" t="str">
        <f>LEFT(HOME!$G$6,1)</f>
        <v/>
      </c>
      <c r="AR21" s="11" t="str">
        <f>IF(HOME!$G$8&gt;0,HOME!$G$8,"")</f>
        <v/>
      </c>
      <c r="AS21" s="11" t="str">
        <f>IF(HOME!$G$9&gt;0,HOME!$G$9,"")</f>
        <v/>
      </c>
      <c r="AT21" s="11" t="str">
        <f>IF('STUDENT DETAILS'!D17&gt;0,'STUDENT DETAILS'!D17,"")</f>
        <v/>
      </c>
      <c r="AU21" s="11" t="str">
        <f>'STUDENT DETAILS'!A17</f>
        <v/>
      </c>
      <c r="AV21" s="11" t="str">
        <f t="shared" si="0"/>
        <v/>
      </c>
      <c r="AW21" s="11" t="str">
        <f>'STUDENT DETAILS'!B17</f>
        <v/>
      </c>
      <c r="AX21" s="11" t="str">
        <f t="shared" si="1"/>
        <v/>
      </c>
      <c r="AY21" s="11" t="str">
        <f t="shared" si="2"/>
        <v/>
      </c>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row>
    <row r="22" spans="1:96" ht="13.8" x14ac:dyDescent="0.25">
      <c r="D22" s="21" t="s">
        <v>304</v>
      </c>
      <c r="E22" s="21" t="s">
        <v>305</v>
      </c>
      <c r="F22" s="21" t="s">
        <v>306</v>
      </c>
      <c r="G22" s="16"/>
      <c r="H22" s="22" t="s">
        <v>307</v>
      </c>
      <c r="I22" s="22" t="s">
        <v>308</v>
      </c>
      <c r="J22" s="22" t="s">
        <v>309</v>
      </c>
      <c r="K22" s="16"/>
      <c r="L22" s="22" t="s">
        <v>310</v>
      </c>
      <c r="M22" s="22" t="s">
        <v>311</v>
      </c>
      <c r="N22" s="22" t="s">
        <v>312</v>
      </c>
      <c r="O22" s="16"/>
      <c r="P22" s="16"/>
      <c r="Q22" s="22" t="s">
        <v>313</v>
      </c>
      <c r="R22" s="16"/>
      <c r="S22" s="21" t="s">
        <v>314</v>
      </c>
      <c r="T22" s="21" t="s">
        <v>315</v>
      </c>
      <c r="U22" s="21" t="s">
        <v>316</v>
      </c>
      <c r="V22" s="21" t="s">
        <v>317</v>
      </c>
      <c r="W22" s="21" t="s">
        <v>318</v>
      </c>
      <c r="X22" s="21" t="s">
        <v>319</v>
      </c>
      <c r="Y22" s="21" t="s">
        <v>320</v>
      </c>
      <c r="Z22" s="21" t="s">
        <v>321</v>
      </c>
      <c r="AA22" s="16"/>
      <c r="AB22" s="16"/>
      <c r="AC22" s="16"/>
      <c r="AD22" s="21" t="s">
        <v>322</v>
      </c>
      <c r="AE22" s="21" t="s">
        <v>323</v>
      </c>
      <c r="AF22" s="21" t="s">
        <v>324</v>
      </c>
      <c r="AG22" s="21" t="s">
        <v>325</v>
      </c>
      <c r="AH22" s="21" t="s">
        <v>326</v>
      </c>
      <c r="AI22" s="16"/>
      <c r="AJ22" s="21" t="s">
        <v>327</v>
      </c>
      <c r="AK22" s="16"/>
      <c r="AL22" s="16"/>
      <c r="AN22" s="11">
        <v>12</v>
      </c>
      <c r="AO22" s="11" t="str">
        <f>IF(HOME!$G$4&gt;0,LEFT(HOME!$G$4),"")</f>
        <v/>
      </c>
      <c r="AP22" s="11" t="str">
        <f>LEFT(HOME!$G$5,1)</f>
        <v/>
      </c>
      <c r="AQ22" s="11" t="str">
        <f>LEFT(HOME!$G$6,1)</f>
        <v/>
      </c>
      <c r="AR22" s="11" t="str">
        <f>IF(HOME!$G$8&gt;0,HOME!$G$8,"")</f>
        <v/>
      </c>
      <c r="AS22" s="11" t="str">
        <f>IF(HOME!$G$9&gt;0,HOME!$G$9,"")</f>
        <v/>
      </c>
      <c r="AT22" s="11" t="str">
        <f>IF('STUDENT DETAILS'!D18&gt;0,'STUDENT DETAILS'!D18,"")</f>
        <v/>
      </c>
      <c r="AU22" s="11" t="str">
        <f>'STUDENT DETAILS'!A18</f>
        <v/>
      </c>
      <c r="AV22" s="11" t="str">
        <f t="shared" si="0"/>
        <v/>
      </c>
      <c r="AW22" s="11" t="str">
        <f>'STUDENT DETAILS'!B18</f>
        <v/>
      </c>
      <c r="AX22" s="11" t="str">
        <f t="shared" si="1"/>
        <v/>
      </c>
      <c r="AY22" s="11" t="str">
        <f t="shared" si="2"/>
        <v/>
      </c>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row>
    <row r="23" spans="1:96" ht="13.8" x14ac:dyDescent="0.25">
      <c r="A23" s="247">
        <v>1</v>
      </c>
      <c r="D23" s="21" t="s">
        <v>328</v>
      </c>
      <c r="E23" s="21" t="s">
        <v>64</v>
      </c>
      <c r="F23" s="21" t="s">
        <v>329</v>
      </c>
      <c r="G23" s="16"/>
      <c r="H23" s="22" t="s">
        <v>330</v>
      </c>
      <c r="I23" s="22" t="s">
        <v>331</v>
      </c>
      <c r="J23" s="22" t="s">
        <v>332</v>
      </c>
      <c r="K23" s="16"/>
      <c r="L23" s="22" t="s">
        <v>333</v>
      </c>
      <c r="M23" s="22" t="s">
        <v>334</v>
      </c>
      <c r="N23" s="22" t="s">
        <v>335</v>
      </c>
      <c r="O23" s="16"/>
      <c r="P23" s="16"/>
      <c r="Q23" s="22" t="s">
        <v>336</v>
      </c>
      <c r="R23" s="16"/>
      <c r="S23" s="21" t="s">
        <v>337</v>
      </c>
      <c r="T23" s="21" t="s">
        <v>338</v>
      </c>
      <c r="U23" s="21" t="s">
        <v>339</v>
      </c>
      <c r="V23" s="21" t="s">
        <v>340</v>
      </c>
      <c r="W23" s="21" t="s">
        <v>341</v>
      </c>
      <c r="X23" s="21" t="s">
        <v>342</v>
      </c>
      <c r="Y23" s="21" t="s">
        <v>343</v>
      </c>
      <c r="Z23" s="21" t="s">
        <v>344</v>
      </c>
      <c r="AA23" s="16"/>
      <c r="AB23" s="16"/>
      <c r="AC23" s="16"/>
      <c r="AD23" s="21" t="s">
        <v>345</v>
      </c>
      <c r="AE23" s="21" t="s">
        <v>346</v>
      </c>
      <c r="AF23" s="21" t="s">
        <v>347</v>
      </c>
      <c r="AG23" s="21" t="s">
        <v>348</v>
      </c>
      <c r="AH23" s="21" t="s">
        <v>349</v>
      </c>
      <c r="AI23" s="16"/>
      <c r="AJ23" s="21" t="s">
        <v>350</v>
      </c>
      <c r="AK23" s="16"/>
      <c r="AL23" s="16"/>
      <c r="AN23" s="11">
        <v>13</v>
      </c>
      <c r="AO23" s="11" t="str">
        <f>IF(HOME!$G$4&gt;0,LEFT(HOME!$G$4),"")</f>
        <v/>
      </c>
      <c r="AP23" s="11" t="str">
        <f>LEFT(HOME!$G$5,1)</f>
        <v/>
      </c>
      <c r="AQ23" s="11" t="str">
        <f>LEFT(HOME!$G$6,1)</f>
        <v/>
      </c>
      <c r="AR23" s="11" t="str">
        <f>IF(HOME!$G$8&gt;0,HOME!$G$8,"")</f>
        <v/>
      </c>
      <c r="AS23" s="11" t="str">
        <f>IF(HOME!$G$9&gt;0,HOME!$G$9,"")</f>
        <v/>
      </c>
      <c r="AT23" s="11" t="str">
        <f>IF('STUDENT DETAILS'!D19&gt;0,'STUDENT DETAILS'!D19,"")</f>
        <v/>
      </c>
      <c r="AU23" s="11" t="str">
        <f>'STUDENT DETAILS'!A19</f>
        <v/>
      </c>
      <c r="AV23" s="11" t="str">
        <f t="shared" si="0"/>
        <v/>
      </c>
      <c r="AW23" s="11" t="str">
        <f>'STUDENT DETAILS'!B19</f>
        <v/>
      </c>
      <c r="AX23" s="11" t="str">
        <f t="shared" si="1"/>
        <v/>
      </c>
      <c r="AY23" s="11" t="str">
        <f t="shared" si="2"/>
        <v/>
      </c>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row>
    <row r="24" spans="1:96" ht="13.8" x14ac:dyDescent="0.25">
      <c r="A24" s="247">
        <v>2</v>
      </c>
      <c r="D24" s="21" t="s">
        <v>351</v>
      </c>
      <c r="E24" s="21" t="s">
        <v>352</v>
      </c>
      <c r="F24" s="21" t="s">
        <v>353</v>
      </c>
      <c r="G24" s="16"/>
      <c r="H24" s="22" t="s">
        <v>354</v>
      </c>
      <c r="I24" s="22" t="s">
        <v>355</v>
      </c>
      <c r="J24" s="22" t="s">
        <v>356</v>
      </c>
      <c r="K24" s="16"/>
      <c r="L24" s="22" t="s">
        <v>357</v>
      </c>
      <c r="M24" s="22" t="s">
        <v>358</v>
      </c>
      <c r="N24" s="22" t="s">
        <v>359</v>
      </c>
      <c r="O24" s="16"/>
      <c r="P24" s="16"/>
      <c r="Q24" s="22" t="s">
        <v>360</v>
      </c>
      <c r="R24" s="16"/>
      <c r="S24" s="21" t="s">
        <v>361</v>
      </c>
      <c r="T24" s="21" t="s">
        <v>362</v>
      </c>
      <c r="U24" s="21" t="s">
        <v>363</v>
      </c>
      <c r="V24" s="21" t="s">
        <v>364</v>
      </c>
      <c r="W24" s="21" t="s">
        <v>365</v>
      </c>
      <c r="X24" s="21" t="s">
        <v>366</v>
      </c>
      <c r="Y24" s="21" t="s">
        <v>367</v>
      </c>
      <c r="Z24" s="21" t="s">
        <v>368</v>
      </c>
      <c r="AA24" s="16"/>
      <c r="AB24" s="16"/>
      <c r="AC24" s="16"/>
      <c r="AD24" s="21" t="s">
        <v>369</v>
      </c>
      <c r="AE24" s="21" t="s">
        <v>370</v>
      </c>
      <c r="AF24" s="21" t="s">
        <v>371</v>
      </c>
      <c r="AG24" s="21" t="s">
        <v>372</v>
      </c>
      <c r="AH24" s="16"/>
      <c r="AI24" s="16"/>
      <c r="AJ24" s="21" t="s">
        <v>373</v>
      </c>
      <c r="AK24" s="16"/>
      <c r="AL24" s="16"/>
      <c r="AN24" s="11">
        <v>14</v>
      </c>
      <c r="AO24" s="11" t="str">
        <f>IF(HOME!$G$4&gt;0,LEFT(HOME!$G$4),"")</f>
        <v/>
      </c>
      <c r="AP24" s="11" t="str">
        <f>LEFT(HOME!$G$5,1)</f>
        <v/>
      </c>
      <c r="AQ24" s="11" t="str">
        <f>LEFT(HOME!$G$6,1)</f>
        <v/>
      </c>
      <c r="AR24" s="11" t="str">
        <f>IF(HOME!$G$8&gt;0,HOME!$G$8,"")</f>
        <v/>
      </c>
      <c r="AS24" s="11" t="str">
        <f>IF(HOME!$G$9&gt;0,HOME!$G$9,"")</f>
        <v/>
      </c>
      <c r="AT24" s="11" t="str">
        <f>IF('STUDENT DETAILS'!D20&gt;0,'STUDENT DETAILS'!D20,"")</f>
        <v/>
      </c>
      <c r="AU24" s="11" t="str">
        <f>'STUDENT DETAILS'!A20</f>
        <v/>
      </c>
      <c r="AV24" s="11" t="str">
        <f t="shared" si="0"/>
        <v/>
      </c>
      <c r="AW24" s="11" t="str">
        <f>'STUDENT DETAILS'!B20</f>
        <v/>
      </c>
      <c r="AX24" s="11" t="str">
        <f t="shared" si="1"/>
        <v/>
      </c>
      <c r="AY24" s="11" t="str">
        <f t="shared" si="2"/>
        <v/>
      </c>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row>
    <row r="25" spans="1:96" ht="13.8" x14ac:dyDescent="0.25">
      <c r="A25" s="247">
        <v>3</v>
      </c>
      <c r="D25" s="21" t="s">
        <v>374</v>
      </c>
      <c r="E25" s="21" t="s">
        <v>375</v>
      </c>
      <c r="F25" s="21" t="s">
        <v>376</v>
      </c>
      <c r="G25" s="16"/>
      <c r="H25" s="22" t="s">
        <v>377</v>
      </c>
      <c r="I25" s="22" t="s">
        <v>378</v>
      </c>
      <c r="J25" s="22" t="s">
        <v>379</v>
      </c>
      <c r="K25" s="16"/>
      <c r="L25" s="22" t="s">
        <v>380</v>
      </c>
      <c r="M25" s="22" t="s">
        <v>381</v>
      </c>
      <c r="N25" s="22" t="s">
        <v>382</v>
      </c>
      <c r="O25" s="16"/>
      <c r="P25" s="16"/>
      <c r="Q25" s="16"/>
      <c r="R25" s="16"/>
      <c r="S25" s="21" t="s">
        <v>383</v>
      </c>
      <c r="T25" s="21" t="s">
        <v>384</v>
      </c>
      <c r="U25" s="21" t="s">
        <v>385</v>
      </c>
      <c r="V25" s="21" t="s">
        <v>386</v>
      </c>
      <c r="W25" s="21" t="s">
        <v>387</v>
      </c>
      <c r="X25" s="21" t="s">
        <v>388</v>
      </c>
      <c r="Y25" s="21" t="s">
        <v>389</v>
      </c>
      <c r="Z25" s="21" t="s">
        <v>390</v>
      </c>
      <c r="AA25" s="16"/>
      <c r="AB25" s="16"/>
      <c r="AC25" s="16"/>
      <c r="AD25" s="21" t="s">
        <v>391</v>
      </c>
      <c r="AE25" s="21" t="s">
        <v>392</v>
      </c>
      <c r="AF25" s="21" t="s">
        <v>393</v>
      </c>
      <c r="AG25" s="21" t="s">
        <v>394</v>
      </c>
      <c r="AH25" s="16"/>
      <c r="AI25" s="16"/>
      <c r="AJ25" s="21" t="s">
        <v>395</v>
      </c>
      <c r="AK25" s="16"/>
      <c r="AL25" s="16"/>
      <c r="AN25" s="11">
        <v>15</v>
      </c>
      <c r="AO25" s="11" t="str">
        <f>IF(HOME!$G$4&gt;0,LEFT(HOME!$G$4),"")</f>
        <v/>
      </c>
      <c r="AP25" s="11" t="str">
        <f>LEFT(HOME!$G$5,1)</f>
        <v/>
      </c>
      <c r="AQ25" s="11" t="str">
        <f>LEFT(HOME!$G$6,1)</f>
        <v/>
      </c>
      <c r="AR25" s="11" t="str">
        <f>IF(HOME!$G$8&gt;0,HOME!$G$8,"")</f>
        <v/>
      </c>
      <c r="AS25" s="11" t="str">
        <f>IF(HOME!$G$9&gt;0,HOME!$G$9,"")</f>
        <v/>
      </c>
      <c r="AT25" s="11" t="str">
        <f>IF('STUDENT DETAILS'!D21&gt;0,'STUDENT DETAILS'!D21,"")</f>
        <v/>
      </c>
      <c r="AU25" s="11" t="str">
        <f>'STUDENT DETAILS'!A21</f>
        <v/>
      </c>
      <c r="AV25" s="11" t="str">
        <f t="shared" si="0"/>
        <v/>
      </c>
      <c r="AW25" s="11" t="str">
        <f>'STUDENT DETAILS'!B21</f>
        <v/>
      </c>
      <c r="AX25" s="11" t="str">
        <f t="shared" si="1"/>
        <v/>
      </c>
      <c r="AY25" s="11" t="str">
        <f t="shared" si="2"/>
        <v/>
      </c>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row>
    <row r="26" spans="1:96" ht="13.8" x14ac:dyDescent="0.25">
      <c r="A26" s="247">
        <v>4</v>
      </c>
      <c r="D26" s="21" t="s">
        <v>396</v>
      </c>
      <c r="E26" s="21" t="s">
        <v>397</v>
      </c>
      <c r="F26" s="21" t="s">
        <v>398</v>
      </c>
      <c r="G26" s="16"/>
      <c r="H26" s="22" t="s">
        <v>399</v>
      </c>
      <c r="I26" s="22" t="s">
        <v>400</v>
      </c>
      <c r="J26" s="22" t="s">
        <v>401</v>
      </c>
      <c r="K26" s="16"/>
      <c r="L26" s="22" t="s">
        <v>402</v>
      </c>
      <c r="M26" s="22" t="s">
        <v>403</v>
      </c>
      <c r="N26" s="22" t="s">
        <v>404</v>
      </c>
      <c r="O26" s="16"/>
      <c r="P26" s="16"/>
      <c r="Q26" s="16"/>
      <c r="R26" s="16"/>
      <c r="S26" s="21" t="s">
        <v>405</v>
      </c>
      <c r="T26" s="21" t="s">
        <v>406</v>
      </c>
      <c r="U26" s="21" t="s">
        <v>407</v>
      </c>
      <c r="V26" s="21" t="s">
        <v>408</v>
      </c>
      <c r="W26" s="21" t="s">
        <v>409</v>
      </c>
      <c r="X26" s="21" t="s">
        <v>410</v>
      </c>
      <c r="Y26" s="21" t="s">
        <v>411</v>
      </c>
      <c r="Z26" s="21" t="s">
        <v>412</v>
      </c>
      <c r="AA26" s="16"/>
      <c r="AB26" s="16"/>
      <c r="AC26" s="16"/>
      <c r="AD26" s="21" t="s">
        <v>413</v>
      </c>
      <c r="AE26" s="21" t="s">
        <v>414</v>
      </c>
      <c r="AF26" s="21" t="s">
        <v>415</v>
      </c>
      <c r="AG26" s="21" t="s">
        <v>416</v>
      </c>
      <c r="AH26" s="16"/>
      <c r="AI26" s="16"/>
      <c r="AJ26" s="21" t="s">
        <v>417</v>
      </c>
      <c r="AK26" s="16"/>
      <c r="AL26" s="16"/>
      <c r="AN26" s="11">
        <v>16</v>
      </c>
      <c r="AO26" s="11" t="str">
        <f>IF(HOME!$G$4&gt;0,LEFT(HOME!$G$4),"")</f>
        <v/>
      </c>
      <c r="AP26" s="11" t="str">
        <f>LEFT(HOME!$G$5,1)</f>
        <v/>
      </c>
      <c r="AQ26" s="11" t="str">
        <f>LEFT(HOME!$G$6,1)</f>
        <v/>
      </c>
      <c r="AR26" s="11" t="str">
        <f>IF(HOME!$G$8&gt;0,HOME!$G$8,"")</f>
        <v/>
      </c>
      <c r="AS26" s="11" t="str">
        <f>IF(HOME!$G$9&gt;0,HOME!$G$9,"")</f>
        <v/>
      </c>
      <c r="AT26" s="11" t="str">
        <f>IF('STUDENT DETAILS'!D22&gt;0,'STUDENT DETAILS'!D22,"")</f>
        <v/>
      </c>
      <c r="AU26" s="11" t="str">
        <f>'STUDENT DETAILS'!A22</f>
        <v/>
      </c>
      <c r="AV26" s="11" t="str">
        <f t="shared" si="0"/>
        <v/>
      </c>
      <c r="AW26" s="11" t="str">
        <f>'STUDENT DETAILS'!B22</f>
        <v/>
      </c>
      <c r="AX26" s="11" t="str">
        <f t="shared" si="1"/>
        <v/>
      </c>
      <c r="AY26" s="11" t="str">
        <f t="shared" si="2"/>
        <v/>
      </c>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row>
    <row r="27" spans="1:96" ht="13.8" x14ac:dyDescent="0.25">
      <c r="A27" s="247">
        <v>5</v>
      </c>
      <c r="D27" s="21" t="s">
        <v>418</v>
      </c>
      <c r="E27" s="21" t="s">
        <v>419</v>
      </c>
      <c r="F27" s="21" t="s">
        <v>420</v>
      </c>
      <c r="G27" s="16"/>
      <c r="H27" s="22" t="s">
        <v>421</v>
      </c>
      <c r="I27" s="22" t="s">
        <v>422</v>
      </c>
      <c r="J27" s="22" t="s">
        <v>423</v>
      </c>
      <c r="K27" s="16"/>
      <c r="L27" s="22" t="s">
        <v>424</v>
      </c>
      <c r="M27" s="22" t="s">
        <v>425</v>
      </c>
      <c r="N27" s="22" t="s">
        <v>426</v>
      </c>
      <c r="O27" s="16"/>
      <c r="P27" s="16"/>
      <c r="Q27" s="16"/>
      <c r="R27" s="16"/>
      <c r="S27" s="21" t="s">
        <v>427</v>
      </c>
      <c r="T27" s="21" t="s">
        <v>428</v>
      </c>
      <c r="U27" s="21" t="s">
        <v>429</v>
      </c>
      <c r="V27" s="21" t="s">
        <v>430</v>
      </c>
      <c r="W27" s="21" t="s">
        <v>431</v>
      </c>
      <c r="X27" s="21" t="s">
        <v>432</v>
      </c>
      <c r="Y27" s="21" t="s">
        <v>433</v>
      </c>
      <c r="Z27" s="21" t="s">
        <v>434</v>
      </c>
      <c r="AA27" s="16"/>
      <c r="AB27" s="16"/>
      <c r="AC27" s="16"/>
      <c r="AD27" s="21" t="s">
        <v>435</v>
      </c>
      <c r="AE27" s="21" t="s">
        <v>436</v>
      </c>
      <c r="AF27" s="21" t="s">
        <v>437</v>
      </c>
      <c r="AG27" s="16"/>
      <c r="AH27" s="16"/>
      <c r="AI27" s="16"/>
      <c r="AJ27" s="16"/>
      <c r="AK27" s="16"/>
      <c r="AL27" s="16"/>
      <c r="AN27" s="11">
        <v>17</v>
      </c>
      <c r="AO27" s="11" t="str">
        <f>IF(HOME!$G$4&gt;0,LEFT(HOME!$G$4),"")</f>
        <v/>
      </c>
      <c r="AP27" s="11" t="str">
        <f>LEFT(HOME!$G$5,1)</f>
        <v/>
      </c>
      <c r="AQ27" s="11" t="str">
        <f>LEFT(HOME!$G$6,1)</f>
        <v/>
      </c>
      <c r="AR27" s="11" t="str">
        <f>IF(HOME!$G$8&gt;0,HOME!$G$8,"")</f>
        <v/>
      </c>
      <c r="AS27" s="11" t="str">
        <f>IF(HOME!$G$9&gt;0,HOME!$G$9,"")</f>
        <v/>
      </c>
      <c r="AT27" s="11" t="str">
        <f>IF('STUDENT DETAILS'!D23&gt;0,'STUDENT DETAILS'!D23,"")</f>
        <v/>
      </c>
      <c r="AU27" s="11" t="str">
        <f>'STUDENT DETAILS'!A23</f>
        <v/>
      </c>
      <c r="AV27" s="11" t="str">
        <f t="shared" si="0"/>
        <v/>
      </c>
      <c r="AW27" s="11" t="str">
        <f>'STUDENT DETAILS'!B23</f>
        <v/>
      </c>
      <c r="AX27" s="11" t="str">
        <f t="shared" si="1"/>
        <v/>
      </c>
      <c r="AY27" s="11" t="str">
        <f t="shared" si="2"/>
        <v/>
      </c>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row>
    <row r="28" spans="1:96" ht="13.8" x14ac:dyDescent="0.25">
      <c r="A28" s="247">
        <v>6</v>
      </c>
      <c r="D28" s="21" t="s">
        <v>438</v>
      </c>
      <c r="E28" s="21" t="s">
        <v>439</v>
      </c>
      <c r="F28" s="21" t="s">
        <v>440</v>
      </c>
      <c r="G28" s="16"/>
      <c r="H28" s="16"/>
      <c r="I28" s="22" t="s">
        <v>441</v>
      </c>
      <c r="J28" s="22" t="s">
        <v>442</v>
      </c>
      <c r="K28" s="16"/>
      <c r="L28" s="22" t="s">
        <v>443</v>
      </c>
      <c r="M28" s="22" t="s">
        <v>444</v>
      </c>
      <c r="N28" s="22" t="s">
        <v>445</v>
      </c>
      <c r="O28" s="16"/>
      <c r="P28" s="16"/>
      <c r="Q28" s="16"/>
      <c r="R28" s="16"/>
      <c r="S28" s="21" t="s">
        <v>446</v>
      </c>
      <c r="T28" s="21" t="s">
        <v>447</v>
      </c>
      <c r="U28" s="21" t="s">
        <v>448</v>
      </c>
      <c r="V28" s="21" t="s">
        <v>449</v>
      </c>
      <c r="W28" s="21" t="s">
        <v>450</v>
      </c>
      <c r="X28" s="21" t="s">
        <v>451</v>
      </c>
      <c r="Y28" s="21" t="s">
        <v>452</v>
      </c>
      <c r="Z28" s="21" t="s">
        <v>453</v>
      </c>
      <c r="AA28" s="16"/>
      <c r="AB28" s="16"/>
      <c r="AC28" s="16"/>
      <c r="AD28" s="21" t="s">
        <v>454</v>
      </c>
      <c r="AE28" s="21" t="s">
        <v>455</v>
      </c>
      <c r="AF28" s="21" t="s">
        <v>456</v>
      </c>
      <c r="AG28" s="16"/>
      <c r="AH28" s="16"/>
      <c r="AI28" s="16"/>
      <c r="AJ28" s="16"/>
      <c r="AK28" s="16"/>
      <c r="AL28" s="16"/>
      <c r="AN28" s="11">
        <v>18</v>
      </c>
      <c r="AO28" s="11" t="str">
        <f>IF(HOME!$G$4&gt;0,LEFT(HOME!$G$4),"")</f>
        <v/>
      </c>
      <c r="AP28" s="11" t="str">
        <f>LEFT(HOME!$G$5,1)</f>
        <v/>
      </c>
      <c r="AQ28" s="11" t="str">
        <f>LEFT(HOME!$G$6,1)</f>
        <v/>
      </c>
      <c r="AR28" s="11" t="str">
        <f>IF(HOME!$G$8&gt;0,HOME!$G$8,"")</f>
        <v/>
      </c>
      <c r="AS28" s="11" t="str">
        <f>IF(HOME!$G$9&gt;0,HOME!$G$9,"")</f>
        <v/>
      </c>
      <c r="AT28" s="11" t="str">
        <f>IF('STUDENT DETAILS'!D24&gt;0,'STUDENT DETAILS'!D24,"")</f>
        <v/>
      </c>
      <c r="AU28" s="11" t="str">
        <f>'STUDENT DETAILS'!A24</f>
        <v/>
      </c>
      <c r="AV28" s="11" t="str">
        <f t="shared" si="0"/>
        <v/>
      </c>
      <c r="AW28" s="11" t="str">
        <f>'STUDENT DETAILS'!B24</f>
        <v/>
      </c>
      <c r="AX28" s="11" t="str">
        <f t="shared" si="1"/>
        <v/>
      </c>
      <c r="AY28" s="11" t="str">
        <f t="shared" si="2"/>
        <v/>
      </c>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row>
    <row r="29" spans="1:96" ht="13.8" x14ac:dyDescent="0.25">
      <c r="A29" s="247">
        <v>7</v>
      </c>
      <c r="D29" s="21" t="s">
        <v>457</v>
      </c>
      <c r="E29" s="21" t="s">
        <v>458</v>
      </c>
      <c r="F29" s="21" t="s">
        <v>459</v>
      </c>
      <c r="G29" s="16"/>
      <c r="H29" s="16"/>
      <c r="I29" s="22" t="s">
        <v>460</v>
      </c>
      <c r="J29" s="22" t="s">
        <v>461</v>
      </c>
      <c r="K29" s="16"/>
      <c r="L29" s="22" t="s">
        <v>462</v>
      </c>
      <c r="M29" s="22" t="s">
        <v>463</v>
      </c>
      <c r="N29" s="22" t="s">
        <v>464</v>
      </c>
      <c r="O29" s="16"/>
      <c r="P29" s="16"/>
      <c r="Q29" s="16"/>
      <c r="R29" s="16"/>
      <c r="S29" s="21" t="s">
        <v>465</v>
      </c>
      <c r="T29" s="21" t="s">
        <v>466</v>
      </c>
      <c r="U29" s="21" t="s">
        <v>467</v>
      </c>
      <c r="V29" s="16"/>
      <c r="W29" s="21" t="s">
        <v>468</v>
      </c>
      <c r="X29" s="21" t="s">
        <v>469</v>
      </c>
      <c r="Y29" s="21" t="s">
        <v>470</v>
      </c>
      <c r="Z29" s="21" t="s">
        <v>471</v>
      </c>
      <c r="AA29" s="16"/>
      <c r="AB29" s="16"/>
      <c r="AC29" s="16"/>
      <c r="AD29" s="21" t="s">
        <v>472</v>
      </c>
      <c r="AE29" s="21" t="s">
        <v>473</v>
      </c>
      <c r="AF29" s="21" t="s">
        <v>474</v>
      </c>
      <c r="AG29" s="16"/>
      <c r="AH29" s="16"/>
      <c r="AI29" s="16"/>
      <c r="AJ29" s="16"/>
      <c r="AK29" s="16"/>
      <c r="AL29" s="16"/>
      <c r="AN29" s="11">
        <v>19</v>
      </c>
      <c r="AO29" s="11" t="str">
        <f>IF(HOME!$G$4&gt;0,LEFT(HOME!$G$4),"")</f>
        <v/>
      </c>
      <c r="AP29" s="11" t="str">
        <f>LEFT(HOME!$G$5,1)</f>
        <v/>
      </c>
      <c r="AQ29" s="11" t="str">
        <f>LEFT(HOME!$G$6,1)</f>
        <v/>
      </c>
      <c r="AR29" s="11" t="str">
        <f>IF(HOME!$G$8&gt;0,HOME!$G$8,"")</f>
        <v/>
      </c>
      <c r="AS29" s="11" t="str">
        <f>IF(HOME!$G$9&gt;0,HOME!$G$9,"")</f>
        <v/>
      </c>
      <c r="AT29" s="11" t="str">
        <f>IF('STUDENT DETAILS'!D25&gt;0,'STUDENT DETAILS'!D25,"")</f>
        <v/>
      </c>
      <c r="AU29" s="11" t="str">
        <f>'STUDENT DETAILS'!A25</f>
        <v/>
      </c>
      <c r="AV29" s="11" t="str">
        <f t="shared" si="0"/>
        <v/>
      </c>
      <c r="AW29" s="11" t="str">
        <f>'STUDENT DETAILS'!B25</f>
        <v/>
      </c>
      <c r="AX29" s="11" t="str">
        <f t="shared" si="1"/>
        <v/>
      </c>
      <c r="AY29" s="11" t="str">
        <f t="shared" si="2"/>
        <v/>
      </c>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row>
    <row r="30" spans="1:96" ht="13.8" x14ac:dyDescent="0.25">
      <c r="A30" s="247">
        <v>8</v>
      </c>
      <c r="D30" s="21" t="s">
        <v>475</v>
      </c>
      <c r="E30" s="21" t="s">
        <v>476</v>
      </c>
      <c r="F30" s="21" t="s">
        <v>477</v>
      </c>
      <c r="G30" s="16"/>
      <c r="H30" s="16"/>
      <c r="I30" s="22" t="s">
        <v>478</v>
      </c>
      <c r="J30" s="22" t="s">
        <v>479</v>
      </c>
      <c r="K30" s="16"/>
      <c r="L30" s="22" t="s">
        <v>480</v>
      </c>
      <c r="M30" s="22" t="s">
        <v>481</v>
      </c>
      <c r="N30" s="16"/>
      <c r="O30" s="16"/>
      <c r="P30" s="16"/>
      <c r="Q30" s="16"/>
      <c r="R30" s="16"/>
      <c r="S30" s="21" t="s">
        <v>482</v>
      </c>
      <c r="T30" s="21" t="s">
        <v>483</v>
      </c>
      <c r="U30" s="21" t="s">
        <v>484</v>
      </c>
      <c r="V30" s="16"/>
      <c r="W30" s="21" t="s">
        <v>485</v>
      </c>
      <c r="X30" s="21" t="s">
        <v>486</v>
      </c>
      <c r="Y30" s="21" t="s">
        <v>487</v>
      </c>
      <c r="Z30" s="21" t="s">
        <v>488</v>
      </c>
      <c r="AA30" s="16"/>
      <c r="AB30" s="16"/>
      <c r="AC30" s="16"/>
      <c r="AD30" s="21" t="s">
        <v>489</v>
      </c>
      <c r="AE30" s="21" t="s">
        <v>490</v>
      </c>
      <c r="AF30" s="21" t="s">
        <v>491</v>
      </c>
      <c r="AG30" s="16"/>
      <c r="AH30" s="16"/>
      <c r="AI30" s="16"/>
      <c r="AJ30" s="16"/>
      <c r="AK30" s="16"/>
      <c r="AL30" s="16"/>
      <c r="AN30" s="11">
        <v>20</v>
      </c>
      <c r="AO30" s="11" t="str">
        <f>IF(HOME!$G$4&gt;0,LEFT(HOME!$G$4),"")</f>
        <v/>
      </c>
      <c r="AP30" s="11" t="str">
        <f>LEFT(HOME!$G$5,1)</f>
        <v/>
      </c>
      <c r="AQ30" s="11" t="str">
        <f>LEFT(HOME!$G$6,1)</f>
        <v/>
      </c>
      <c r="AR30" s="11" t="str">
        <f>IF(HOME!$G$8&gt;0,HOME!$G$8,"")</f>
        <v/>
      </c>
      <c r="AS30" s="11" t="str">
        <f>IF(HOME!$G$9&gt;0,HOME!$G$9,"")</f>
        <v/>
      </c>
      <c r="AT30" s="11" t="str">
        <f>IF('STUDENT DETAILS'!D26&gt;0,'STUDENT DETAILS'!D26,"")</f>
        <v/>
      </c>
      <c r="AU30" s="11" t="str">
        <f>'STUDENT DETAILS'!A26</f>
        <v/>
      </c>
      <c r="AV30" s="11" t="str">
        <f t="shared" si="0"/>
        <v/>
      </c>
      <c r="AW30" s="11" t="str">
        <f>'STUDENT DETAILS'!B26</f>
        <v/>
      </c>
      <c r="AX30" s="11" t="str">
        <f t="shared" si="1"/>
        <v/>
      </c>
      <c r="AY30" s="11" t="str">
        <f t="shared" si="2"/>
        <v/>
      </c>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row>
    <row r="31" spans="1:96" ht="13.8" x14ac:dyDescent="0.25">
      <c r="A31" s="247">
        <v>9</v>
      </c>
      <c r="D31" s="21" t="s">
        <v>492</v>
      </c>
      <c r="E31" s="21" t="s">
        <v>493</v>
      </c>
      <c r="F31" s="21" t="s">
        <v>494</v>
      </c>
      <c r="G31" s="16"/>
      <c r="H31" s="16"/>
      <c r="I31" s="22" t="s">
        <v>495</v>
      </c>
      <c r="J31" s="22" t="s">
        <v>496</v>
      </c>
      <c r="K31" s="16"/>
      <c r="L31" s="16"/>
      <c r="M31" s="22" t="s">
        <v>497</v>
      </c>
      <c r="N31" s="16"/>
      <c r="O31" s="16"/>
      <c r="P31" s="16"/>
      <c r="Q31" s="16"/>
      <c r="R31" s="16"/>
      <c r="S31" s="21" t="s">
        <v>498</v>
      </c>
      <c r="T31" s="21" t="s">
        <v>499</v>
      </c>
      <c r="U31" s="21" t="s">
        <v>500</v>
      </c>
      <c r="V31" s="16"/>
      <c r="W31" s="21" t="s">
        <v>501</v>
      </c>
      <c r="X31" s="21" t="s">
        <v>502</v>
      </c>
      <c r="Y31" s="21" t="s">
        <v>503</v>
      </c>
      <c r="Z31" s="21" t="s">
        <v>504</v>
      </c>
      <c r="AA31" s="16"/>
      <c r="AB31" s="16"/>
      <c r="AC31" s="16"/>
      <c r="AD31" s="21" t="s">
        <v>505</v>
      </c>
      <c r="AE31" s="21" t="s">
        <v>506</v>
      </c>
      <c r="AF31" s="21" t="s">
        <v>507</v>
      </c>
      <c r="AG31" s="16"/>
      <c r="AH31" s="16"/>
      <c r="AI31" s="16"/>
      <c r="AJ31" s="16"/>
      <c r="AK31" s="16"/>
      <c r="AL31" s="16"/>
      <c r="AN31" s="11">
        <v>21</v>
      </c>
      <c r="AO31" s="11" t="str">
        <f>IF(HOME!$G$4&gt;0,LEFT(HOME!$G$4),"")</f>
        <v/>
      </c>
      <c r="AP31" s="11" t="str">
        <f>LEFT(HOME!$G$5,1)</f>
        <v/>
      </c>
      <c r="AQ31" s="11" t="str">
        <f>LEFT(HOME!$G$6,1)</f>
        <v/>
      </c>
      <c r="AR31" s="11" t="str">
        <f>IF(HOME!$G$8&gt;0,HOME!$G$8,"")</f>
        <v/>
      </c>
      <c r="AS31" s="11" t="str">
        <f>IF(HOME!$G$9&gt;0,HOME!$G$9,"")</f>
        <v/>
      </c>
      <c r="AT31" s="11" t="str">
        <f>IF('STUDENT DETAILS'!D27&gt;0,'STUDENT DETAILS'!D27,"")</f>
        <v/>
      </c>
      <c r="AU31" s="11" t="str">
        <f>'STUDENT DETAILS'!A27</f>
        <v/>
      </c>
      <c r="AV31" s="11" t="str">
        <f t="shared" si="0"/>
        <v/>
      </c>
      <c r="AW31" s="11" t="str">
        <f>'STUDENT DETAILS'!B27</f>
        <v/>
      </c>
      <c r="AX31" s="11" t="str">
        <f t="shared" si="1"/>
        <v/>
      </c>
      <c r="AY31" s="11" t="str">
        <f t="shared" si="2"/>
        <v/>
      </c>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row>
    <row r="32" spans="1:96" ht="13.8" x14ac:dyDescent="0.25">
      <c r="A32" s="247">
        <v>10</v>
      </c>
      <c r="D32" s="21" t="s">
        <v>508</v>
      </c>
      <c r="E32" s="21" t="s">
        <v>509</v>
      </c>
      <c r="F32" s="21" t="s">
        <v>510</v>
      </c>
      <c r="G32" s="16"/>
      <c r="H32" s="16"/>
      <c r="I32" s="22" t="s">
        <v>511</v>
      </c>
      <c r="J32" s="22" t="s">
        <v>512</v>
      </c>
      <c r="K32" s="16"/>
      <c r="L32" s="16"/>
      <c r="M32" s="22" t="s">
        <v>513</v>
      </c>
      <c r="N32" s="16"/>
      <c r="O32" s="16"/>
      <c r="P32" s="16"/>
      <c r="Q32" s="16"/>
      <c r="R32" s="16"/>
      <c r="S32" s="21" t="s">
        <v>514</v>
      </c>
      <c r="T32" s="21" t="s">
        <v>66</v>
      </c>
      <c r="U32" s="21" t="s">
        <v>515</v>
      </c>
      <c r="V32" s="16"/>
      <c r="W32" s="21" t="s">
        <v>516</v>
      </c>
      <c r="X32" s="21" t="s">
        <v>517</v>
      </c>
      <c r="Y32" s="21" t="s">
        <v>518</v>
      </c>
      <c r="Z32" s="21" t="s">
        <v>519</v>
      </c>
      <c r="AA32" s="16"/>
      <c r="AB32" s="16"/>
      <c r="AC32" s="16"/>
      <c r="AD32" s="21" t="s">
        <v>520</v>
      </c>
      <c r="AE32" s="16"/>
      <c r="AF32" s="21" t="s">
        <v>521</v>
      </c>
      <c r="AG32" s="16"/>
      <c r="AH32" s="16"/>
      <c r="AI32" s="16"/>
      <c r="AJ32" s="16"/>
      <c r="AK32" s="16"/>
      <c r="AL32" s="16"/>
      <c r="AN32" s="11">
        <v>22</v>
      </c>
      <c r="AO32" s="11" t="str">
        <f>IF(HOME!$G$4&gt;0,LEFT(HOME!$G$4),"")</f>
        <v/>
      </c>
      <c r="AP32" s="11" t="str">
        <f>LEFT(HOME!$G$5,1)</f>
        <v/>
      </c>
      <c r="AQ32" s="11" t="str">
        <f>LEFT(HOME!$G$6,1)</f>
        <v/>
      </c>
      <c r="AR32" s="11" t="str">
        <f>IF(HOME!$G$8&gt;0,HOME!$G$8,"")</f>
        <v/>
      </c>
      <c r="AS32" s="11" t="str">
        <f>IF(HOME!$G$9&gt;0,HOME!$G$9,"")</f>
        <v/>
      </c>
      <c r="AT32" s="11" t="str">
        <f>IF('STUDENT DETAILS'!D28&gt;0,'STUDENT DETAILS'!D28,"")</f>
        <v/>
      </c>
      <c r="AU32" s="11" t="str">
        <f>'STUDENT DETAILS'!A28</f>
        <v/>
      </c>
      <c r="AV32" s="11" t="str">
        <f t="shared" si="0"/>
        <v/>
      </c>
      <c r="AW32" s="11" t="str">
        <f>'STUDENT DETAILS'!B28</f>
        <v/>
      </c>
      <c r="AX32" s="11" t="str">
        <f t="shared" si="1"/>
        <v/>
      </c>
      <c r="AY32" s="11" t="str">
        <f t="shared" si="2"/>
        <v/>
      </c>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row>
    <row r="33" spans="1:96" ht="13.8" x14ac:dyDescent="0.25">
      <c r="A33" s="247">
        <v>11</v>
      </c>
      <c r="D33" s="16"/>
      <c r="E33" s="21" t="s">
        <v>522</v>
      </c>
      <c r="F33" s="21" t="s">
        <v>523</v>
      </c>
      <c r="G33" s="16"/>
      <c r="H33" s="16"/>
      <c r="I33" s="16"/>
      <c r="J33" s="22" t="s">
        <v>524</v>
      </c>
      <c r="K33" s="16"/>
      <c r="L33" s="16"/>
      <c r="M33" s="22" t="s">
        <v>525</v>
      </c>
      <c r="N33" s="16"/>
      <c r="O33" s="16"/>
      <c r="P33" s="16"/>
      <c r="Q33" s="16"/>
      <c r="R33" s="16"/>
      <c r="S33" s="21" t="s">
        <v>526</v>
      </c>
      <c r="T33" s="21" t="s">
        <v>527</v>
      </c>
      <c r="U33" s="21" t="s">
        <v>528</v>
      </c>
      <c r="V33" s="16"/>
      <c r="W33" s="21" t="s">
        <v>529</v>
      </c>
      <c r="X33" s="21" t="s">
        <v>530</v>
      </c>
      <c r="Y33" s="21" t="s">
        <v>531</v>
      </c>
      <c r="Z33" s="21" t="s">
        <v>532</v>
      </c>
      <c r="AA33" s="16"/>
      <c r="AB33" s="16"/>
      <c r="AC33" s="16"/>
      <c r="AD33" s="21" t="s">
        <v>533</v>
      </c>
      <c r="AE33" s="16"/>
      <c r="AF33" s="21" t="s">
        <v>534</v>
      </c>
      <c r="AG33" s="16"/>
      <c r="AH33" s="16"/>
      <c r="AI33" s="16"/>
      <c r="AJ33" s="16"/>
      <c r="AK33" s="16"/>
      <c r="AL33" s="16"/>
      <c r="AN33" s="11">
        <v>23</v>
      </c>
      <c r="AO33" s="11" t="str">
        <f>IF(HOME!$G$4&gt;0,LEFT(HOME!$G$4),"")</f>
        <v/>
      </c>
      <c r="AP33" s="11" t="str">
        <f>LEFT(HOME!$G$5,1)</f>
        <v/>
      </c>
      <c r="AQ33" s="11" t="str">
        <f>LEFT(HOME!$G$6,1)</f>
        <v/>
      </c>
      <c r="AR33" s="11" t="str">
        <f>IF(HOME!$G$8&gt;0,HOME!$G$8,"")</f>
        <v/>
      </c>
      <c r="AS33" s="11" t="str">
        <f>IF(HOME!$G$9&gt;0,HOME!$G$9,"")</f>
        <v/>
      </c>
      <c r="AT33" s="11" t="str">
        <f>IF('STUDENT DETAILS'!D29&gt;0,'STUDENT DETAILS'!D29,"")</f>
        <v/>
      </c>
      <c r="AU33" s="11" t="str">
        <f>'STUDENT DETAILS'!A29</f>
        <v/>
      </c>
      <c r="AV33" s="11" t="str">
        <f t="shared" si="0"/>
        <v/>
      </c>
      <c r="AW33" s="11" t="str">
        <f>'STUDENT DETAILS'!B29</f>
        <v/>
      </c>
      <c r="AX33" s="11" t="str">
        <f t="shared" si="1"/>
        <v/>
      </c>
      <c r="AY33" s="11" t="str">
        <f t="shared" si="2"/>
        <v/>
      </c>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row>
    <row r="34" spans="1:96" ht="13.8" x14ac:dyDescent="0.25">
      <c r="A34" s="247">
        <v>12</v>
      </c>
      <c r="D34" s="16"/>
      <c r="E34" s="21" t="s">
        <v>535</v>
      </c>
      <c r="F34" s="21" t="s">
        <v>536</v>
      </c>
      <c r="G34" s="16"/>
      <c r="H34" s="16"/>
      <c r="I34" s="16"/>
      <c r="J34" s="22" t="s">
        <v>537</v>
      </c>
      <c r="K34" s="16"/>
      <c r="L34" s="16"/>
      <c r="M34" s="22" t="s">
        <v>538</v>
      </c>
      <c r="N34" s="16"/>
      <c r="O34" s="16"/>
      <c r="P34" s="16"/>
      <c r="Q34" s="16"/>
      <c r="R34" s="16"/>
      <c r="S34" s="21" t="s">
        <v>539</v>
      </c>
      <c r="T34" s="21" t="s">
        <v>540</v>
      </c>
      <c r="U34" s="21" t="s">
        <v>541</v>
      </c>
      <c r="V34" s="16"/>
      <c r="W34" s="21" t="s">
        <v>542</v>
      </c>
      <c r="X34" s="21" t="s">
        <v>543</v>
      </c>
      <c r="Y34" s="16"/>
      <c r="Z34" s="21" t="s">
        <v>544</v>
      </c>
      <c r="AA34" s="16"/>
      <c r="AB34" s="16"/>
      <c r="AC34" s="16"/>
      <c r="AD34" s="21" t="s">
        <v>545</v>
      </c>
      <c r="AE34" s="16"/>
      <c r="AF34" s="21" t="s">
        <v>546</v>
      </c>
      <c r="AG34" s="16"/>
      <c r="AH34" s="16"/>
      <c r="AI34" s="16"/>
      <c r="AJ34" s="16"/>
      <c r="AK34" s="16"/>
      <c r="AL34" s="16"/>
      <c r="AN34" s="11">
        <v>24</v>
      </c>
      <c r="AO34" s="11" t="str">
        <f>IF(HOME!$G$4&gt;0,LEFT(HOME!$G$4),"")</f>
        <v/>
      </c>
      <c r="AP34" s="11" t="str">
        <f>LEFT(HOME!$G$5,1)</f>
        <v/>
      </c>
      <c r="AQ34" s="11" t="str">
        <f>LEFT(HOME!$G$6,1)</f>
        <v/>
      </c>
      <c r="AR34" s="11" t="str">
        <f>IF(HOME!$G$8&gt;0,HOME!$G$8,"")</f>
        <v/>
      </c>
      <c r="AS34" s="11" t="str">
        <f>IF(HOME!$G$9&gt;0,HOME!$G$9,"")</f>
        <v/>
      </c>
      <c r="AT34" s="11" t="str">
        <f>IF('STUDENT DETAILS'!D30&gt;0,'STUDENT DETAILS'!D30,"")</f>
        <v/>
      </c>
      <c r="AU34" s="11" t="str">
        <f>'STUDENT DETAILS'!A30</f>
        <v/>
      </c>
      <c r="AV34" s="11" t="str">
        <f t="shared" si="0"/>
        <v/>
      </c>
      <c r="AW34" s="11" t="str">
        <f>'STUDENT DETAILS'!B30</f>
        <v/>
      </c>
      <c r="AX34" s="11" t="str">
        <f t="shared" si="1"/>
        <v/>
      </c>
      <c r="AY34" s="11" t="str">
        <f t="shared" si="2"/>
        <v/>
      </c>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row>
    <row r="35" spans="1:96" ht="13.8" x14ac:dyDescent="0.25">
      <c r="A35" s="247">
        <v>13</v>
      </c>
      <c r="D35" s="16"/>
      <c r="E35" s="21" t="s">
        <v>547</v>
      </c>
      <c r="F35" s="21" t="s">
        <v>548</v>
      </c>
      <c r="G35" s="16"/>
      <c r="H35" s="16"/>
      <c r="I35" s="16"/>
      <c r="J35" s="22" t="s">
        <v>549</v>
      </c>
      <c r="K35" s="16"/>
      <c r="L35" s="16"/>
      <c r="M35" s="22" t="s">
        <v>38</v>
      </c>
      <c r="N35" s="16"/>
      <c r="O35" s="16"/>
      <c r="P35" s="16"/>
      <c r="Q35" s="16"/>
      <c r="R35" s="16"/>
      <c r="S35" s="21" t="s">
        <v>550</v>
      </c>
      <c r="T35" s="21" t="s">
        <v>551</v>
      </c>
      <c r="U35" s="21" t="s">
        <v>552</v>
      </c>
      <c r="V35" s="16"/>
      <c r="W35" s="21" t="s">
        <v>553</v>
      </c>
      <c r="X35" s="21" t="s">
        <v>554</v>
      </c>
      <c r="Y35" s="16"/>
      <c r="Z35" s="21" t="s">
        <v>555</v>
      </c>
      <c r="AA35" s="16"/>
      <c r="AB35" s="16"/>
      <c r="AC35" s="16"/>
      <c r="AD35" s="21" t="s">
        <v>556</v>
      </c>
      <c r="AE35" s="16"/>
      <c r="AF35" s="21" t="s">
        <v>557</v>
      </c>
      <c r="AG35" s="16"/>
      <c r="AH35" s="16"/>
      <c r="AI35" s="16"/>
      <c r="AJ35" s="16"/>
      <c r="AK35" s="16"/>
      <c r="AL35" s="16"/>
      <c r="AN35" s="11">
        <v>25</v>
      </c>
      <c r="AO35" s="11" t="str">
        <f>IF(HOME!$G$4&gt;0,LEFT(HOME!$G$4),"")</f>
        <v/>
      </c>
      <c r="AP35" s="11" t="str">
        <f>LEFT(HOME!$G$5,1)</f>
        <v/>
      </c>
      <c r="AQ35" s="11" t="str">
        <f>LEFT(HOME!$G$6,1)</f>
        <v/>
      </c>
      <c r="AR35" s="11" t="str">
        <f>IF(HOME!$G$8&gt;0,HOME!$G$8,"")</f>
        <v/>
      </c>
      <c r="AS35" s="11" t="str">
        <f>IF(HOME!$G$9&gt;0,HOME!$G$9,"")</f>
        <v/>
      </c>
      <c r="AT35" s="11" t="str">
        <f>IF('STUDENT DETAILS'!D31&gt;0,'STUDENT DETAILS'!D31,"")</f>
        <v/>
      </c>
      <c r="AU35" s="11" t="str">
        <f>'STUDENT DETAILS'!A31</f>
        <v/>
      </c>
      <c r="AV35" s="11" t="str">
        <f t="shared" si="0"/>
        <v/>
      </c>
      <c r="AW35" s="11" t="str">
        <f>'STUDENT DETAILS'!B31</f>
        <v/>
      </c>
      <c r="AX35" s="11" t="str">
        <f t="shared" si="1"/>
        <v/>
      </c>
      <c r="AY35" s="11" t="str">
        <f t="shared" si="2"/>
        <v/>
      </c>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row>
    <row r="36" spans="1:96" ht="13.8" x14ac:dyDescent="0.25">
      <c r="A36" s="247">
        <v>14</v>
      </c>
      <c r="D36" s="16"/>
      <c r="E36" s="21" t="s">
        <v>558</v>
      </c>
      <c r="F36" s="21" t="s">
        <v>559</v>
      </c>
      <c r="G36" s="16"/>
      <c r="H36" s="16"/>
      <c r="I36" s="16"/>
      <c r="J36" s="22" t="s">
        <v>560</v>
      </c>
      <c r="K36" s="16"/>
      <c r="L36" s="16"/>
      <c r="M36" s="22" t="s">
        <v>561</v>
      </c>
      <c r="N36" s="16"/>
      <c r="O36" s="16"/>
      <c r="P36" s="16"/>
      <c r="Q36" s="16"/>
      <c r="R36" s="16"/>
      <c r="S36" s="16" t="s">
        <v>683</v>
      </c>
      <c r="T36" s="21" t="s">
        <v>562</v>
      </c>
      <c r="U36" s="21" t="s">
        <v>563</v>
      </c>
      <c r="V36" s="16"/>
      <c r="W36" s="21" t="s">
        <v>564</v>
      </c>
      <c r="X36" s="21" t="s">
        <v>565</v>
      </c>
      <c r="Y36" s="16"/>
      <c r="Z36" s="21" t="s">
        <v>566</v>
      </c>
      <c r="AA36" s="16"/>
      <c r="AB36" s="16"/>
      <c r="AC36" s="16"/>
      <c r="AD36" s="21" t="s">
        <v>567</v>
      </c>
      <c r="AE36" s="16"/>
      <c r="AF36" s="21" t="s">
        <v>568</v>
      </c>
      <c r="AG36" s="16"/>
      <c r="AH36" s="16"/>
      <c r="AI36" s="16"/>
      <c r="AJ36" s="16"/>
      <c r="AK36" s="16"/>
      <c r="AL36" s="16"/>
      <c r="AN36" s="11">
        <v>26</v>
      </c>
      <c r="AO36" s="11" t="str">
        <f>IF(HOME!$G$4&gt;0,LEFT(HOME!$G$4),"")</f>
        <v/>
      </c>
      <c r="AP36" s="11" t="str">
        <f>LEFT(HOME!$G$5,1)</f>
        <v/>
      </c>
      <c r="AQ36" s="11" t="str">
        <f>LEFT(HOME!$G$6,1)</f>
        <v/>
      </c>
      <c r="AR36" s="11" t="str">
        <f>IF(HOME!$G$8&gt;0,HOME!$G$8,"")</f>
        <v/>
      </c>
      <c r="AS36" s="11" t="str">
        <f>IF(HOME!$G$9&gt;0,HOME!$G$9,"")</f>
        <v/>
      </c>
      <c r="AT36" s="11" t="str">
        <f>IF('STUDENT DETAILS'!D32&gt;0,'STUDENT DETAILS'!D32,"")</f>
        <v/>
      </c>
      <c r="AU36" s="11" t="str">
        <f>'STUDENT DETAILS'!A32</f>
        <v/>
      </c>
      <c r="AV36" s="11" t="str">
        <f t="shared" si="0"/>
        <v/>
      </c>
      <c r="AW36" s="11" t="str">
        <f>'STUDENT DETAILS'!B32</f>
        <v/>
      </c>
      <c r="AX36" s="11" t="str">
        <f t="shared" si="1"/>
        <v/>
      </c>
      <c r="AY36" s="11" t="str">
        <f t="shared" si="2"/>
        <v/>
      </c>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row>
    <row r="37" spans="1:96" ht="13.8" x14ac:dyDescent="0.25">
      <c r="A37" s="247">
        <v>15</v>
      </c>
      <c r="D37" s="16"/>
      <c r="E37" s="21" t="s">
        <v>569</v>
      </c>
      <c r="F37" s="21" t="s">
        <v>570</v>
      </c>
      <c r="G37" s="16"/>
      <c r="H37" s="16"/>
      <c r="I37" s="16"/>
      <c r="J37" s="16"/>
      <c r="K37" s="16"/>
      <c r="L37" s="16"/>
      <c r="M37" s="22" t="s">
        <v>571</v>
      </c>
      <c r="N37" s="16"/>
      <c r="O37" s="16"/>
      <c r="P37" s="16"/>
      <c r="Q37" s="16"/>
      <c r="R37" s="16"/>
      <c r="S37" s="16"/>
      <c r="T37" s="21" t="s">
        <v>572</v>
      </c>
      <c r="U37" s="21" t="s">
        <v>573</v>
      </c>
      <c r="V37" s="16"/>
      <c r="W37" s="21" t="s">
        <v>574</v>
      </c>
      <c r="X37" s="21" t="s">
        <v>575</v>
      </c>
      <c r="Y37" s="16"/>
      <c r="Z37" s="21" t="s">
        <v>576</v>
      </c>
      <c r="AA37" s="16"/>
      <c r="AB37" s="16"/>
      <c r="AC37" s="16"/>
      <c r="AD37" s="21" t="s">
        <v>577</v>
      </c>
      <c r="AE37" s="16"/>
      <c r="AF37" s="21" t="s">
        <v>578</v>
      </c>
      <c r="AG37" s="16"/>
      <c r="AH37" s="16"/>
      <c r="AI37" s="16"/>
      <c r="AJ37" s="16"/>
      <c r="AK37" s="16"/>
      <c r="AL37" s="16"/>
      <c r="AN37" s="11">
        <v>27</v>
      </c>
      <c r="AO37" s="11" t="str">
        <f>IF(HOME!$G$4&gt;0,LEFT(HOME!$G$4),"")</f>
        <v/>
      </c>
      <c r="AP37" s="11" t="str">
        <f>LEFT(HOME!$G$5,1)</f>
        <v/>
      </c>
      <c r="AQ37" s="11" t="str">
        <f>LEFT(HOME!$G$6,1)</f>
        <v/>
      </c>
      <c r="AR37" s="11" t="str">
        <f>IF(HOME!$G$8&gt;0,HOME!$G$8,"")</f>
        <v/>
      </c>
      <c r="AS37" s="11" t="str">
        <f>IF(HOME!$G$9&gt;0,HOME!$G$9,"")</f>
        <v/>
      </c>
      <c r="AT37" s="11" t="str">
        <f>IF('STUDENT DETAILS'!D33&gt;0,'STUDENT DETAILS'!D33,"")</f>
        <v/>
      </c>
      <c r="AU37" s="11" t="str">
        <f>'STUDENT DETAILS'!A33</f>
        <v/>
      </c>
      <c r="AV37" s="11" t="str">
        <f t="shared" si="0"/>
        <v/>
      </c>
      <c r="AW37" s="11" t="str">
        <f>'STUDENT DETAILS'!B33</f>
        <v/>
      </c>
      <c r="AX37" s="11" t="str">
        <f t="shared" si="1"/>
        <v/>
      </c>
      <c r="AY37" s="11" t="str">
        <f t="shared" si="2"/>
        <v/>
      </c>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row>
    <row r="38" spans="1:96" ht="13.8" x14ac:dyDescent="0.25">
      <c r="A38" s="247">
        <v>16</v>
      </c>
      <c r="D38" s="16"/>
      <c r="E38" s="21" t="s">
        <v>579</v>
      </c>
      <c r="F38" s="21" t="s">
        <v>580</v>
      </c>
      <c r="G38" s="16"/>
      <c r="H38" s="16"/>
      <c r="I38" s="16"/>
      <c r="J38" s="16"/>
      <c r="K38" s="16"/>
      <c r="L38" s="16"/>
      <c r="M38" s="22" t="s">
        <v>581</v>
      </c>
      <c r="N38" s="16"/>
      <c r="O38" s="16"/>
      <c r="P38" s="16"/>
      <c r="Q38" s="16"/>
      <c r="R38" s="16"/>
      <c r="S38" s="16"/>
      <c r="T38" s="21" t="s">
        <v>582</v>
      </c>
      <c r="U38" s="21" t="s">
        <v>583</v>
      </c>
      <c r="V38" s="16"/>
      <c r="W38" s="21" t="s">
        <v>584</v>
      </c>
      <c r="X38" s="21" t="s">
        <v>585</v>
      </c>
      <c r="Y38" s="16"/>
      <c r="Z38" s="21" t="s">
        <v>69</v>
      </c>
      <c r="AA38" s="16"/>
      <c r="AB38" s="16"/>
      <c r="AC38" s="16"/>
      <c r="AD38" s="21" t="s">
        <v>586</v>
      </c>
      <c r="AE38" s="16"/>
      <c r="AF38" s="21" t="s">
        <v>587</v>
      </c>
      <c r="AG38" s="16"/>
      <c r="AH38" s="16"/>
      <c r="AI38" s="16"/>
      <c r="AJ38" s="16"/>
      <c r="AK38" s="16"/>
      <c r="AL38" s="16"/>
      <c r="AN38" s="11">
        <v>28</v>
      </c>
      <c r="AO38" s="11" t="str">
        <f>IF(HOME!$G$4&gt;0,LEFT(HOME!$G$4),"")</f>
        <v/>
      </c>
      <c r="AP38" s="11" t="str">
        <f>LEFT(HOME!$G$5,1)</f>
        <v/>
      </c>
      <c r="AQ38" s="11" t="str">
        <f>LEFT(HOME!$G$6,1)</f>
        <v/>
      </c>
      <c r="AR38" s="11" t="str">
        <f>IF(HOME!$G$8&gt;0,HOME!$G$8,"")</f>
        <v/>
      </c>
      <c r="AS38" s="11" t="str">
        <f>IF(HOME!$G$9&gt;0,HOME!$G$9,"")</f>
        <v/>
      </c>
      <c r="AT38" s="11" t="str">
        <f>IF('STUDENT DETAILS'!D34&gt;0,'STUDENT DETAILS'!D34,"")</f>
        <v/>
      </c>
      <c r="AU38" s="11" t="str">
        <f>'STUDENT DETAILS'!A34</f>
        <v/>
      </c>
      <c r="AV38" s="11" t="str">
        <f t="shared" si="0"/>
        <v/>
      </c>
      <c r="AW38" s="11" t="str">
        <f>'STUDENT DETAILS'!B34</f>
        <v/>
      </c>
      <c r="AX38" s="11" t="str">
        <f t="shared" si="1"/>
        <v/>
      </c>
      <c r="AY38" s="11" t="str">
        <f t="shared" si="2"/>
        <v/>
      </c>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row>
    <row r="39" spans="1:96" ht="13.8" x14ac:dyDescent="0.25">
      <c r="A39" s="247">
        <v>17</v>
      </c>
      <c r="D39" s="16"/>
      <c r="E39" s="21" t="s">
        <v>588</v>
      </c>
      <c r="F39" s="21" t="s">
        <v>589</v>
      </c>
      <c r="G39" s="16"/>
      <c r="H39" s="16"/>
      <c r="I39" s="16"/>
      <c r="J39" s="16"/>
      <c r="K39" s="16"/>
      <c r="L39" s="16"/>
      <c r="M39" s="22" t="s">
        <v>590</v>
      </c>
      <c r="N39" s="16"/>
      <c r="O39" s="16"/>
      <c r="P39" s="16"/>
      <c r="Q39" s="16"/>
      <c r="R39" s="16"/>
      <c r="S39" s="16"/>
      <c r="T39" s="21" t="s">
        <v>591</v>
      </c>
      <c r="U39" s="21" t="s">
        <v>592</v>
      </c>
      <c r="V39" s="16"/>
      <c r="W39" s="21" t="s">
        <v>593</v>
      </c>
      <c r="X39" s="21" t="s">
        <v>594</v>
      </c>
      <c r="Y39" s="16"/>
      <c r="Z39" s="21" t="s">
        <v>595</v>
      </c>
      <c r="AA39" s="16"/>
      <c r="AB39" s="16"/>
      <c r="AC39" s="16"/>
      <c r="AD39" s="16"/>
      <c r="AE39" s="16"/>
      <c r="AF39" s="21" t="s">
        <v>596</v>
      </c>
      <c r="AG39" s="16"/>
      <c r="AH39" s="16"/>
      <c r="AI39" s="16"/>
      <c r="AJ39" s="16"/>
      <c r="AK39" s="16"/>
      <c r="AL39" s="16"/>
      <c r="AN39" s="11">
        <v>29</v>
      </c>
      <c r="AO39" s="11" t="str">
        <f>IF(HOME!$G$4&gt;0,LEFT(HOME!$G$4),"")</f>
        <v/>
      </c>
      <c r="AP39" s="11" t="str">
        <f>LEFT(HOME!$G$5,1)</f>
        <v/>
      </c>
      <c r="AQ39" s="11" t="str">
        <f>LEFT(HOME!$G$6,1)</f>
        <v/>
      </c>
      <c r="AR39" s="11" t="str">
        <f>IF(HOME!$G$8&gt;0,HOME!$G$8,"")</f>
        <v/>
      </c>
      <c r="AS39" s="11" t="str">
        <f>IF(HOME!$G$9&gt;0,HOME!$G$9,"")</f>
        <v/>
      </c>
      <c r="AT39" s="11" t="str">
        <f>IF('STUDENT DETAILS'!D35&gt;0,'STUDENT DETAILS'!D35,"")</f>
        <v/>
      </c>
      <c r="AU39" s="11" t="str">
        <f>'STUDENT DETAILS'!A35</f>
        <v/>
      </c>
      <c r="AV39" s="11" t="str">
        <f t="shared" si="0"/>
        <v/>
      </c>
      <c r="AW39" s="11" t="str">
        <f>'STUDENT DETAILS'!B35</f>
        <v/>
      </c>
      <c r="AX39" s="11" t="str">
        <f t="shared" si="1"/>
        <v/>
      </c>
      <c r="AY39" s="11" t="str">
        <f t="shared" si="2"/>
        <v/>
      </c>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row>
    <row r="40" spans="1:96" ht="13.8" x14ac:dyDescent="0.25">
      <c r="A40" s="247">
        <v>18</v>
      </c>
      <c r="D40" s="16"/>
      <c r="E40" s="21" t="s">
        <v>597</v>
      </c>
      <c r="F40" s="21" t="s">
        <v>598</v>
      </c>
      <c r="G40" s="16"/>
      <c r="H40" s="16"/>
      <c r="I40" s="16"/>
      <c r="J40" s="16"/>
      <c r="K40" s="16"/>
      <c r="L40" s="16"/>
      <c r="M40" s="22" t="s">
        <v>599</v>
      </c>
      <c r="N40" s="16"/>
      <c r="O40" s="16"/>
      <c r="P40" s="16"/>
      <c r="Q40" s="16"/>
      <c r="R40" s="16"/>
      <c r="S40" s="16"/>
      <c r="T40" s="21" t="s">
        <v>600</v>
      </c>
      <c r="U40" s="21" t="s">
        <v>601</v>
      </c>
      <c r="V40" s="16"/>
      <c r="W40" s="21" t="s">
        <v>602</v>
      </c>
      <c r="X40" s="16"/>
      <c r="Y40" s="16"/>
      <c r="Z40" s="21" t="s">
        <v>603</v>
      </c>
      <c r="AA40" s="16"/>
      <c r="AB40" s="16"/>
      <c r="AC40" s="16"/>
      <c r="AD40" s="16"/>
      <c r="AE40" s="16"/>
      <c r="AF40" s="21" t="s">
        <v>604</v>
      </c>
      <c r="AG40" s="16"/>
      <c r="AH40" s="16"/>
      <c r="AI40" s="16"/>
      <c r="AJ40" s="16"/>
      <c r="AK40" s="16"/>
      <c r="AL40" s="16"/>
      <c r="AN40" s="11">
        <v>30</v>
      </c>
      <c r="AO40" s="11" t="str">
        <f>IF(HOME!$G$4&gt;0,LEFT(HOME!$G$4),"")</f>
        <v/>
      </c>
      <c r="AP40" s="11" t="str">
        <f>LEFT(HOME!$G$5,1)</f>
        <v/>
      </c>
      <c r="AQ40" s="11" t="str">
        <f>LEFT(HOME!$G$6,1)</f>
        <v/>
      </c>
      <c r="AR40" s="11" t="str">
        <f>IF(HOME!$G$8&gt;0,HOME!$G$8,"")</f>
        <v/>
      </c>
      <c r="AS40" s="11" t="str">
        <f>IF(HOME!$G$9&gt;0,HOME!$G$9,"")</f>
        <v/>
      </c>
      <c r="AT40" s="11" t="str">
        <f>IF('STUDENT DETAILS'!D36&gt;0,'STUDENT DETAILS'!D36,"")</f>
        <v/>
      </c>
      <c r="AU40" s="11" t="str">
        <f>'STUDENT DETAILS'!A36</f>
        <v/>
      </c>
      <c r="AV40" s="11" t="str">
        <f t="shared" si="0"/>
        <v/>
      </c>
      <c r="AW40" s="11" t="str">
        <f>'STUDENT DETAILS'!B36</f>
        <v/>
      </c>
      <c r="AX40" s="11" t="str">
        <f t="shared" si="1"/>
        <v/>
      </c>
      <c r="AY40" s="11" t="str">
        <f t="shared" si="2"/>
        <v/>
      </c>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row>
    <row r="41" spans="1:96" ht="13.8" x14ac:dyDescent="0.25">
      <c r="A41" s="247">
        <v>19</v>
      </c>
      <c r="D41" s="16"/>
      <c r="E41" s="21" t="s">
        <v>605</v>
      </c>
      <c r="F41" s="21" t="s">
        <v>606</v>
      </c>
      <c r="G41" s="16"/>
      <c r="H41" s="16"/>
      <c r="I41" s="16"/>
      <c r="J41" s="16"/>
      <c r="K41" s="16"/>
      <c r="L41" s="16"/>
      <c r="M41" s="22" t="s">
        <v>607</v>
      </c>
      <c r="N41" s="16"/>
      <c r="O41" s="16"/>
      <c r="P41" s="16"/>
      <c r="Q41" s="16"/>
      <c r="R41" s="16"/>
      <c r="S41" s="16"/>
      <c r="T41" s="21" t="s">
        <v>608</v>
      </c>
      <c r="U41" s="21" t="s">
        <v>609</v>
      </c>
      <c r="V41" s="16"/>
      <c r="W41" s="21" t="s">
        <v>610</v>
      </c>
      <c r="X41" s="16"/>
      <c r="Y41" s="16"/>
      <c r="Z41" s="21" t="s">
        <v>611</v>
      </c>
      <c r="AA41" s="16"/>
      <c r="AB41" s="16"/>
      <c r="AC41" s="16"/>
      <c r="AD41" s="16"/>
      <c r="AE41" s="16"/>
      <c r="AF41" s="21" t="s">
        <v>612</v>
      </c>
      <c r="AG41" s="16"/>
      <c r="AH41" s="16"/>
      <c r="AI41" s="16"/>
      <c r="AJ41" s="16"/>
      <c r="AK41" s="16"/>
      <c r="AL41" s="16"/>
      <c r="AN41" s="11">
        <v>31</v>
      </c>
      <c r="AO41" s="11" t="str">
        <f>IF(HOME!$G$4&gt;0,LEFT(HOME!$G$4),"")</f>
        <v/>
      </c>
      <c r="AP41" s="11" t="str">
        <f>LEFT(HOME!$G$5,1)</f>
        <v/>
      </c>
      <c r="AQ41" s="11" t="str">
        <f>LEFT(HOME!$G$6,1)</f>
        <v/>
      </c>
      <c r="AR41" s="11" t="str">
        <f>IF(HOME!$G$8&gt;0,HOME!$G$8,"")</f>
        <v/>
      </c>
      <c r="AS41" s="11" t="str">
        <f>IF(HOME!$G$9&gt;0,HOME!$G$9,"")</f>
        <v/>
      </c>
      <c r="AT41" s="11" t="str">
        <f>IF('STUDENT DETAILS'!D37&gt;0,'STUDENT DETAILS'!D37,"")</f>
        <v/>
      </c>
      <c r="AU41" s="11" t="str">
        <f>'STUDENT DETAILS'!A37</f>
        <v/>
      </c>
      <c r="AV41" s="11" t="str">
        <f t="shared" si="0"/>
        <v/>
      </c>
      <c r="AW41" s="11" t="str">
        <f>'STUDENT DETAILS'!B37</f>
        <v/>
      </c>
      <c r="AX41" s="11" t="str">
        <f t="shared" si="1"/>
        <v/>
      </c>
      <c r="AY41" s="11" t="str">
        <f t="shared" si="2"/>
        <v/>
      </c>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row>
    <row r="42" spans="1:96" ht="13.8" x14ac:dyDescent="0.25">
      <c r="A42" s="247">
        <v>20</v>
      </c>
      <c r="D42" s="16"/>
      <c r="E42" s="21" t="s">
        <v>613</v>
      </c>
      <c r="F42" s="21" t="s">
        <v>614</v>
      </c>
      <c r="G42" s="16"/>
      <c r="H42" s="16"/>
      <c r="I42" s="16"/>
      <c r="J42" s="16"/>
      <c r="K42" s="16"/>
      <c r="L42" s="16"/>
      <c r="M42" s="22" t="s">
        <v>615</v>
      </c>
      <c r="N42" s="16"/>
      <c r="O42" s="16"/>
      <c r="P42" s="16"/>
      <c r="Q42" s="16"/>
      <c r="R42" s="16"/>
      <c r="S42" s="16"/>
      <c r="T42" s="21" t="s">
        <v>616</v>
      </c>
      <c r="U42" s="21" t="s">
        <v>617</v>
      </c>
      <c r="V42" s="16"/>
      <c r="W42" s="21" t="s">
        <v>68</v>
      </c>
      <c r="X42" s="16"/>
      <c r="Y42" s="16"/>
      <c r="Z42" s="21" t="s">
        <v>618</v>
      </c>
      <c r="AA42" s="16"/>
      <c r="AB42" s="16"/>
      <c r="AC42" s="16"/>
      <c r="AD42" s="16"/>
      <c r="AE42" s="16"/>
      <c r="AF42" s="21" t="s">
        <v>619</v>
      </c>
      <c r="AG42" s="16"/>
      <c r="AH42" s="16"/>
      <c r="AI42" s="16"/>
      <c r="AJ42" s="16"/>
      <c r="AK42" s="16"/>
      <c r="AL42" s="16"/>
      <c r="AN42" s="11">
        <v>32</v>
      </c>
      <c r="AO42" s="11" t="str">
        <f>IF(HOME!$G$4&gt;0,LEFT(HOME!$G$4),"")</f>
        <v/>
      </c>
      <c r="AP42" s="11" t="str">
        <f>LEFT(HOME!$G$5,1)</f>
        <v/>
      </c>
      <c r="AQ42" s="11" t="str">
        <f>LEFT(HOME!$G$6,1)</f>
        <v/>
      </c>
      <c r="AR42" s="11" t="str">
        <f>IF(HOME!$G$8&gt;0,HOME!$G$8,"")</f>
        <v/>
      </c>
      <c r="AS42" s="11" t="str">
        <f>IF(HOME!$G$9&gt;0,HOME!$G$9,"")</f>
        <v/>
      </c>
      <c r="AT42" s="11" t="str">
        <f>IF('STUDENT DETAILS'!D38&gt;0,'STUDENT DETAILS'!D38,"")</f>
        <v/>
      </c>
      <c r="AU42" s="11" t="str">
        <f>'STUDENT DETAILS'!A38</f>
        <v/>
      </c>
      <c r="AV42" s="11" t="str">
        <f t="shared" si="0"/>
        <v/>
      </c>
      <c r="AW42" s="11" t="str">
        <f>'STUDENT DETAILS'!B38</f>
        <v/>
      </c>
      <c r="AX42" s="11" t="str">
        <f t="shared" si="1"/>
        <v/>
      </c>
      <c r="AY42" s="11" t="str">
        <f t="shared" si="2"/>
        <v/>
      </c>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row>
    <row r="43" spans="1:96" ht="13.8" x14ac:dyDescent="0.25">
      <c r="A43" s="247">
        <v>21</v>
      </c>
      <c r="D43" s="16"/>
      <c r="E43" s="21" t="s">
        <v>620</v>
      </c>
      <c r="F43" s="21" t="s">
        <v>621</v>
      </c>
      <c r="G43" s="16"/>
      <c r="H43" s="16"/>
      <c r="I43" s="16"/>
      <c r="J43" s="16"/>
      <c r="K43" s="16"/>
      <c r="L43" s="16"/>
      <c r="M43" s="22" t="s">
        <v>622</v>
      </c>
      <c r="N43" s="16"/>
      <c r="O43" s="16"/>
      <c r="P43" s="16"/>
      <c r="Q43" s="16"/>
      <c r="R43" s="16"/>
      <c r="S43" s="16"/>
      <c r="T43" s="21" t="s">
        <v>623</v>
      </c>
      <c r="U43" s="21" t="s">
        <v>624</v>
      </c>
      <c r="V43" s="16"/>
      <c r="W43" s="21" t="s">
        <v>625</v>
      </c>
      <c r="X43" s="16"/>
      <c r="Y43" s="16"/>
      <c r="Z43" s="21" t="s">
        <v>626</v>
      </c>
      <c r="AA43" s="16"/>
      <c r="AB43" s="16"/>
      <c r="AC43" s="16"/>
      <c r="AD43" s="16"/>
      <c r="AE43" s="16"/>
      <c r="AF43" s="16"/>
      <c r="AG43" s="16"/>
      <c r="AH43" s="16"/>
      <c r="AI43" s="16"/>
      <c r="AJ43" s="16"/>
      <c r="AK43" s="16"/>
      <c r="AL43" s="16"/>
      <c r="AN43" s="11">
        <v>33</v>
      </c>
      <c r="AO43" s="11" t="str">
        <f>IF(HOME!$G$4&gt;0,LEFT(HOME!$G$4),"")</f>
        <v/>
      </c>
      <c r="AP43" s="11" t="str">
        <f>LEFT(HOME!$G$5,1)</f>
        <v/>
      </c>
      <c r="AQ43" s="11" t="str">
        <f>LEFT(HOME!$G$6,1)</f>
        <v/>
      </c>
      <c r="AR43" s="11" t="str">
        <f>IF(HOME!$G$8&gt;0,HOME!$G$8,"")</f>
        <v/>
      </c>
      <c r="AS43" s="11" t="str">
        <f>IF(HOME!$G$9&gt;0,HOME!$G$9,"")</f>
        <v/>
      </c>
      <c r="AT43" s="11" t="str">
        <f>IF('STUDENT DETAILS'!D39&gt;0,'STUDENT DETAILS'!D39,"")</f>
        <v/>
      </c>
      <c r="AU43" s="11" t="str">
        <f>'STUDENT DETAILS'!A39</f>
        <v/>
      </c>
      <c r="AV43" s="11" t="str">
        <f t="shared" si="0"/>
        <v/>
      </c>
      <c r="AW43" s="11" t="str">
        <f>'STUDENT DETAILS'!B39</f>
        <v/>
      </c>
      <c r="AX43" s="11" t="str">
        <f t="shared" si="1"/>
        <v/>
      </c>
      <c r="AY43" s="11" t="str">
        <f t="shared" si="2"/>
        <v/>
      </c>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row>
    <row r="44" spans="1:96" ht="13.8" x14ac:dyDescent="0.25">
      <c r="A44" s="247">
        <v>22</v>
      </c>
      <c r="D44" s="16"/>
      <c r="E44" s="21" t="s">
        <v>627</v>
      </c>
      <c r="F44" s="21" t="s">
        <v>628</v>
      </c>
      <c r="G44" s="16"/>
      <c r="H44" s="16"/>
      <c r="I44" s="16"/>
      <c r="J44" s="16"/>
      <c r="K44" s="16"/>
      <c r="L44" s="16"/>
      <c r="M44" s="16"/>
      <c r="N44" s="16"/>
      <c r="O44" s="16"/>
      <c r="P44" s="16"/>
      <c r="Q44" s="16"/>
      <c r="R44" s="16"/>
      <c r="S44" s="16"/>
      <c r="T44" s="21" t="s">
        <v>629</v>
      </c>
      <c r="U44" s="21" t="s">
        <v>630</v>
      </c>
      <c r="V44" s="16"/>
      <c r="W44" s="21" t="s">
        <v>631</v>
      </c>
      <c r="X44" s="16"/>
      <c r="Y44" s="16"/>
      <c r="Z44" s="21" t="s">
        <v>632</v>
      </c>
      <c r="AA44" s="16"/>
      <c r="AB44" s="16"/>
      <c r="AC44" s="16"/>
      <c r="AD44" s="16"/>
      <c r="AE44" s="16"/>
      <c r="AF44" s="16"/>
      <c r="AG44" s="16"/>
      <c r="AH44" s="16"/>
      <c r="AI44" s="16"/>
      <c r="AJ44" s="16"/>
      <c r="AK44" s="16"/>
      <c r="AL44" s="16"/>
      <c r="AN44" s="11">
        <v>34</v>
      </c>
      <c r="AO44" s="11" t="str">
        <f>IF(HOME!$G$4&gt;0,LEFT(HOME!$G$4),"")</f>
        <v/>
      </c>
      <c r="AP44" s="11" t="str">
        <f>LEFT(HOME!$G$5,1)</f>
        <v/>
      </c>
      <c r="AQ44" s="11" t="str">
        <f>LEFT(HOME!$G$6,1)</f>
        <v/>
      </c>
      <c r="AR44" s="11" t="str">
        <f>IF(HOME!$G$8&gt;0,HOME!$G$8,"")</f>
        <v/>
      </c>
      <c r="AS44" s="11" t="str">
        <f>IF(HOME!$G$9&gt;0,HOME!$G$9,"")</f>
        <v/>
      </c>
      <c r="AT44" s="11" t="str">
        <f>IF('STUDENT DETAILS'!D40&gt;0,'STUDENT DETAILS'!D40,"")</f>
        <v/>
      </c>
      <c r="AU44" s="11" t="str">
        <f>'STUDENT DETAILS'!A40</f>
        <v/>
      </c>
      <c r="AV44" s="11" t="str">
        <f t="shared" si="0"/>
        <v/>
      </c>
      <c r="AW44" s="11" t="str">
        <f>'STUDENT DETAILS'!B40</f>
        <v/>
      </c>
      <c r="AX44" s="11" t="str">
        <f t="shared" si="1"/>
        <v/>
      </c>
      <c r="AY44" s="11" t="str">
        <f t="shared" si="2"/>
        <v/>
      </c>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row>
    <row r="45" spans="1:96" ht="13.8" x14ac:dyDescent="0.25">
      <c r="A45" s="247">
        <v>23</v>
      </c>
      <c r="D45" s="16"/>
      <c r="E45" s="21" t="s">
        <v>633</v>
      </c>
      <c r="F45" s="21" t="s">
        <v>634</v>
      </c>
      <c r="G45" s="16"/>
      <c r="H45" s="16"/>
      <c r="I45" s="16"/>
      <c r="J45" s="16"/>
      <c r="K45" s="16"/>
      <c r="L45" s="16"/>
      <c r="M45" s="16"/>
      <c r="N45" s="16"/>
      <c r="O45" s="16"/>
      <c r="P45" s="16"/>
      <c r="Q45" s="16"/>
      <c r="R45" s="16"/>
      <c r="S45" s="16"/>
      <c r="T45" s="21" t="s">
        <v>635</v>
      </c>
      <c r="U45" s="21" t="s">
        <v>636</v>
      </c>
      <c r="V45" s="16"/>
      <c r="W45" s="21" t="s">
        <v>637</v>
      </c>
      <c r="X45" s="16"/>
      <c r="Y45" s="16"/>
      <c r="Z45" s="21" t="s">
        <v>638</v>
      </c>
      <c r="AA45" s="16"/>
      <c r="AB45" s="16"/>
      <c r="AC45" s="16"/>
      <c r="AD45" s="16"/>
      <c r="AE45" s="16"/>
      <c r="AF45" s="16"/>
      <c r="AG45" s="16"/>
      <c r="AH45" s="16"/>
      <c r="AI45" s="16"/>
      <c r="AJ45" s="16"/>
      <c r="AK45" s="16"/>
      <c r="AL45" s="16"/>
      <c r="AN45" s="11">
        <v>35</v>
      </c>
      <c r="AO45" s="11" t="str">
        <f>IF(HOME!$G$4&gt;0,LEFT(HOME!$G$4),"")</f>
        <v/>
      </c>
      <c r="AP45" s="11" t="str">
        <f>LEFT(HOME!$G$5,1)</f>
        <v/>
      </c>
      <c r="AQ45" s="11" t="str">
        <f>LEFT(HOME!$G$6,1)</f>
        <v/>
      </c>
      <c r="AR45" s="11" t="str">
        <f>IF(HOME!$G$8&gt;0,HOME!$G$8,"")</f>
        <v/>
      </c>
      <c r="AS45" s="11" t="str">
        <f>IF(HOME!$G$9&gt;0,HOME!$G$9,"")</f>
        <v/>
      </c>
      <c r="AT45" s="11" t="str">
        <f>IF('STUDENT DETAILS'!D41&gt;0,'STUDENT DETAILS'!D41,"")</f>
        <v/>
      </c>
      <c r="AU45" s="11" t="str">
        <f>'STUDENT DETAILS'!A41</f>
        <v/>
      </c>
      <c r="AV45" s="11" t="str">
        <f t="shared" si="0"/>
        <v/>
      </c>
      <c r="AW45" s="11" t="str">
        <f>'STUDENT DETAILS'!B41</f>
        <v/>
      </c>
      <c r="AX45" s="11" t="str">
        <f t="shared" si="1"/>
        <v/>
      </c>
      <c r="AY45" s="11" t="str">
        <f t="shared" si="2"/>
        <v/>
      </c>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row>
    <row r="46" spans="1:96" ht="13.8" x14ac:dyDescent="0.25">
      <c r="A46" s="247">
        <v>24</v>
      </c>
      <c r="D46" s="16"/>
      <c r="E46" s="21" t="s">
        <v>639</v>
      </c>
      <c r="F46" s="21" t="s">
        <v>640</v>
      </c>
      <c r="G46" s="16"/>
      <c r="H46" s="16"/>
      <c r="I46" s="16"/>
      <c r="J46" s="16"/>
      <c r="K46" s="16"/>
      <c r="L46" s="16"/>
      <c r="M46" s="16"/>
      <c r="N46" s="16"/>
      <c r="O46" s="16"/>
      <c r="P46" s="16"/>
      <c r="Q46" s="16"/>
      <c r="R46" s="16"/>
      <c r="S46" s="16"/>
      <c r="T46" s="21" t="s">
        <v>641</v>
      </c>
      <c r="U46" s="21" t="s">
        <v>642</v>
      </c>
      <c r="V46" s="16"/>
      <c r="W46" s="21" t="s">
        <v>643</v>
      </c>
      <c r="X46" s="16"/>
      <c r="Y46" s="16"/>
      <c r="Z46" s="21" t="s">
        <v>644</v>
      </c>
      <c r="AA46" s="16"/>
      <c r="AB46" s="16"/>
      <c r="AC46" s="16"/>
      <c r="AD46" s="16"/>
      <c r="AE46" s="16"/>
      <c r="AF46" s="16"/>
      <c r="AG46" s="16"/>
      <c r="AH46" s="16"/>
      <c r="AI46" s="16"/>
      <c r="AJ46" s="16"/>
      <c r="AK46" s="16"/>
      <c r="AL46" s="16"/>
      <c r="AN46" s="11">
        <v>36</v>
      </c>
      <c r="AO46" s="11" t="str">
        <f>IF(HOME!$G$4&gt;0,LEFT(HOME!$G$4),"")</f>
        <v/>
      </c>
      <c r="AP46" s="11" t="str">
        <f>LEFT(HOME!$G$5,1)</f>
        <v/>
      </c>
      <c r="AQ46" s="11" t="str">
        <f>LEFT(HOME!$G$6,1)</f>
        <v/>
      </c>
      <c r="AR46" s="11" t="str">
        <f>IF(HOME!$G$8&gt;0,HOME!$G$8,"")</f>
        <v/>
      </c>
      <c r="AS46" s="11" t="str">
        <f>IF(HOME!$G$9&gt;0,HOME!$G$9,"")</f>
        <v/>
      </c>
      <c r="AT46" s="11" t="str">
        <f>IF('STUDENT DETAILS'!D42&gt;0,'STUDENT DETAILS'!D42,"")</f>
        <v/>
      </c>
      <c r="AU46" s="11" t="str">
        <f>'STUDENT DETAILS'!A42</f>
        <v/>
      </c>
      <c r="AV46" s="11" t="str">
        <f t="shared" si="0"/>
        <v/>
      </c>
      <c r="AW46" s="11" t="str">
        <f>'STUDENT DETAILS'!B42</f>
        <v/>
      </c>
      <c r="AX46" s="11" t="str">
        <f t="shared" si="1"/>
        <v/>
      </c>
      <c r="AY46" s="11" t="str">
        <f t="shared" si="2"/>
        <v/>
      </c>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row>
    <row r="47" spans="1:96" ht="13.8" x14ac:dyDescent="0.25">
      <c r="A47" s="247">
        <v>25</v>
      </c>
      <c r="D47" s="16"/>
      <c r="E47" s="21" t="s">
        <v>645</v>
      </c>
      <c r="F47" s="16"/>
      <c r="G47" s="16"/>
      <c r="H47" s="16"/>
      <c r="I47" s="16"/>
      <c r="J47" s="16"/>
      <c r="K47" s="16"/>
      <c r="L47" s="16"/>
      <c r="M47" s="16"/>
      <c r="N47" s="16"/>
      <c r="O47" s="16"/>
      <c r="P47" s="16"/>
      <c r="Q47" s="16"/>
      <c r="R47" s="16"/>
      <c r="S47" s="16"/>
      <c r="T47" s="21" t="s">
        <v>646</v>
      </c>
      <c r="U47" s="21" t="s">
        <v>647</v>
      </c>
      <c r="V47" s="16"/>
      <c r="W47" s="21" t="s">
        <v>648</v>
      </c>
      <c r="X47" s="16"/>
      <c r="Y47" s="16"/>
      <c r="Z47" s="21" t="s">
        <v>649</v>
      </c>
      <c r="AA47" s="16"/>
      <c r="AB47" s="16"/>
      <c r="AC47" s="16"/>
      <c r="AD47" s="16"/>
      <c r="AE47" s="16"/>
      <c r="AF47" s="16"/>
      <c r="AG47" s="16"/>
      <c r="AH47" s="16"/>
      <c r="AI47" s="16"/>
      <c r="AJ47" s="16"/>
      <c r="AK47" s="16"/>
      <c r="AL47" s="16"/>
      <c r="AN47" s="11">
        <v>37</v>
      </c>
      <c r="AO47" s="11" t="str">
        <f>IF(HOME!$G$4&gt;0,LEFT(HOME!$G$4),"")</f>
        <v/>
      </c>
      <c r="AP47" s="11" t="str">
        <f>LEFT(HOME!$G$5,1)</f>
        <v/>
      </c>
      <c r="AQ47" s="11" t="str">
        <f>LEFT(HOME!$G$6,1)</f>
        <v/>
      </c>
      <c r="AR47" s="11" t="str">
        <f>IF(HOME!$G$8&gt;0,HOME!$G$8,"")</f>
        <v/>
      </c>
      <c r="AS47" s="11" t="str">
        <f>IF(HOME!$G$9&gt;0,HOME!$G$9,"")</f>
        <v/>
      </c>
      <c r="AT47" s="11" t="str">
        <f>IF('STUDENT DETAILS'!D43&gt;0,'STUDENT DETAILS'!D43,"")</f>
        <v/>
      </c>
      <c r="AU47" s="11" t="str">
        <f>'STUDENT DETAILS'!A43</f>
        <v/>
      </c>
      <c r="AV47" s="11" t="str">
        <f t="shared" si="0"/>
        <v/>
      </c>
      <c r="AW47" s="11" t="str">
        <f>'STUDENT DETAILS'!B43</f>
        <v/>
      </c>
      <c r="AX47" s="11" t="str">
        <f t="shared" si="1"/>
        <v/>
      </c>
      <c r="AY47" s="11" t="str">
        <f t="shared" si="2"/>
        <v/>
      </c>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row>
    <row r="48" spans="1:96" ht="13.8" x14ac:dyDescent="0.25">
      <c r="A48" s="247">
        <v>26</v>
      </c>
      <c r="D48" s="16"/>
      <c r="E48" s="21" t="s">
        <v>650</v>
      </c>
      <c r="F48" s="16"/>
      <c r="G48" s="16"/>
      <c r="H48" s="16"/>
      <c r="I48" s="16"/>
      <c r="J48" s="16"/>
      <c r="K48" s="16"/>
      <c r="L48" s="16"/>
      <c r="M48" s="16"/>
      <c r="N48" s="16"/>
      <c r="O48" s="16"/>
      <c r="P48" s="16"/>
      <c r="Q48" s="16"/>
      <c r="R48" s="16"/>
      <c r="S48" s="16"/>
      <c r="T48" s="21" t="s">
        <v>651</v>
      </c>
      <c r="U48" s="21" t="s">
        <v>652</v>
      </c>
      <c r="V48" s="16"/>
      <c r="W48" s="21" t="s">
        <v>653</v>
      </c>
      <c r="X48" s="16"/>
      <c r="Y48" s="16"/>
      <c r="Z48" s="21" t="s">
        <v>654</v>
      </c>
      <c r="AA48" s="16"/>
      <c r="AB48" s="16"/>
      <c r="AC48" s="16"/>
      <c r="AD48" s="16"/>
      <c r="AE48" s="16"/>
      <c r="AF48" s="16"/>
      <c r="AG48" s="16"/>
      <c r="AH48" s="16"/>
      <c r="AI48" s="16"/>
      <c r="AJ48" s="16"/>
      <c r="AK48" s="16"/>
      <c r="AL48" s="16"/>
      <c r="AN48" s="11">
        <v>38</v>
      </c>
      <c r="AO48" s="11" t="str">
        <f>IF(HOME!$G$4&gt;0,LEFT(HOME!$G$4),"")</f>
        <v/>
      </c>
      <c r="AP48" s="11" t="str">
        <f>LEFT(HOME!$G$5,1)</f>
        <v/>
      </c>
      <c r="AQ48" s="11" t="str">
        <f>LEFT(HOME!$G$6,1)</f>
        <v/>
      </c>
      <c r="AR48" s="11" t="str">
        <f>IF(HOME!$G$8&gt;0,HOME!$G$8,"")</f>
        <v/>
      </c>
      <c r="AS48" s="11" t="str">
        <f>IF(HOME!$G$9&gt;0,HOME!$G$9,"")</f>
        <v/>
      </c>
      <c r="AT48" s="11" t="str">
        <f>IF('STUDENT DETAILS'!D44&gt;0,'STUDENT DETAILS'!D44,"")</f>
        <v/>
      </c>
      <c r="AU48" s="11" t="str">
        <f>'STUDENT DETAILS'!A44</f>
        <v/>
      </c>
      <c r="AV48" s="11" t="str">
        <f t="shared" si="0"/>
        <v/>
      </c>
      <c r="AW48" s="11" t="str">
        <f>'STUDENT DETAILS'!B44</f>
        <v/>
      </c>
      <c r="AX48" s="11" t="str">
        <f t="shared" si="1"/>
        <v/>
      </c>
      <c r="AY48" s="11" t="str">
        <f t="shared" si="2"/>
        <v/>
      </c>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row>
    <row r="49" spans="1:96" ht="13.8" x14ac:dyDescent="0.25">
      <c r="A49" s="247">
        <v>27</v>
      </c>
      <c r="D49" s="16"/>
      <c r="E49" s="21" t="s">
        <v>655</v>
      </c>
      <c r="F49" s="16"/>
      <c r="G49" s="16"/>
      <c r="H49" s="16"/>
      <c r="I49" s="16"/>
      <c r="J49" s="16"/>
      <c r="K49" s="16"/>
      <c r="L49" s="16"/>
      <c r="M49" s="16"/>
      <c r="N49" s="16"/>
      <c r="O49" s="16"/>
      <c r="P49" s="16"/>
      <c r="Q49" s="16"/>
      <c r="R49" s="16"/>
      <c r="S49" s="16"/>
      <c r="T49" s="21" t="s">
        <v>656</v>
      </c>
      <c r="U49" s="21" t="s">
        <v>657</v>
      </c>
      <c r="V49" s="16"/>
      <c r="W49" s="21" t="s">
        <v>658</v>
      </c>
      <c r="X49" s="16"/>
      <c r="Y49" s="16"/>
      <c r="Z49" s="16"/>
      <c r="AA49" s="16"/>
      <c r="AB49" s="16"/>
      <c r="AC49" s="16"/>
      <c r="AD49" s="16"/>
      <c r="AE49" s="16"/>
      <c r="AF49" s="16"/>
      <c r="AG49" s="16"/>
      <c r="AH49" s="16"/>
      <c r="AI49" s="16"/>
      <c r="AJ49" s="16"/>
      <c r="AK49" s="16"/>
      <c r="AL49" s="16"/>
      <c r="AN49" s="11">
        <v>39</v>
      </c>
      <c r="AO49" s="11" t="str">
        <f>IF(HOME!$G$4&gt;0,LEFT(HOME!$G$4),"")</f>
        <v/>
      </c>
      <c r="AP49" s="11" t="str">
        <f>LEFT(HOME!$G$5,1)</f>
        <v/>
      </c>
      <c r="AQ49" s="11" t="str">
        <f>LEFT(HOME!$G$6,1)</f>
        <v/>
      </c>
      <c r="AR49" s="11" t="str">
        <f>IF(HOME!$G$8&gt;0,HOME!$G$8,"")</f>
        <v/>
      </c>
      <c r="AS49" s="11" t="str">
        <f>IF(HOME!$G$9&gt;0,HOME!$G$9,"")</f>
        <v/>
      </c>
      <c r="AT49" s="11" t="str">
        <f>IF('STUDENT DETAILS'!D45&gt;0,'STUDENT DETAILS'!D45,"")</f>
        <v/>
      </c>
      <c r="AU49" s="11" t="str">
        <f>'STUDENT DETAILS'!A45</f>
        <v/>
      </c>
      <c r="AV49" s="11" t="str">
        <f t="shared" si="0"/>
        <v/>
      </c>
      <c r="AW49" s="11" t="str">
        <f>'STUDENT DETAILS'!B45</f>
        <v/>
      </c>
      <c r="AX49" s="11" t="str">
        <f t="shared" si="1"/>
        <v/>
      </c>
      <c r="AY49" s="11" t="str">
        <f t="shared" si="2"/>
        <v/>
      </c>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row>
    <row r="50" spans="1:96" ht="13.8" x14ac:dyDescent="0.25">
      <c r="A50" s="247">
        <v>28</v>
      </c>
      <c r="D50" s="16"/>
      <c r="E50" s="21" t="s">
        <v>659</v>
      </c>
      <c r="F50" s="16"/>
      <c r="G50" s="16"/>
      <c r="H50" s="16"/>
      <c r="I50" s="16"/>
      <c r="J50" s="16"/>
      <c r="K50" s="16"/>
      <c r="L50" s="16"/>
      <c r="M50" s="16"/>
      <c r="N50" s="16"/>
      <c r="O50" s="16"/>
      <c r="P50" s="16"/>
      <c r="Q50" s="16"/>
      <c r="R50" s="16"/>
      <c r="S50" s="16"/>
      <c r="T50" s="16"/>
      <c r="U50" s="21" t="s">
        <v>660</v>
      </c>
      <c r="V50" s="16"/>
      <c r="W50" s="21" t="s">
        <v>661</v>
      </c>
      <c r="X50" s="16"/>
      <c r="Y50" s="16"/>
      <c r="Z50" s="16"/>
      <c r="AA50" s="16"/>
      <c r="AB50" s="16"/>
      <c r="AC50" s="16"/>
      <c r="AD50" s="16"/>
      <c r="AE50" s="16"/>
      <c r="AF50" s="16"/>
      <c r="AG50" s="16"/>
      <c r="AH50" s="16"/>
      <c r="AI50" s="16"/>
      <c r="AJ50" s="16"/>
      <c r="AK50" s="16"/>
      <c r="AL50" s="16"/>
      <c r="AN50" s="11">
        <v>40</v>
      </c>
      <c r="AO50" s="11" t="str">
        <f>IF(HOME!$G$4&gt;0,LEFT(HOME!$G$4),"")</f>
        <v/>
      </c>
      <c r="AP50" s="11" t="str">
        <f>LEFT(HOME!$G$5,1)</f>
        <v/>
      </c>
      <c r="AQ50" s="11" t="str">
        <f>LEFT(HOME!$G$6,1)</f>
        <v/>
      </c>
      <c r="AR50" s="11" t="str">
        <f>IF(HOME!$G$8&gt;0,HOME!$G$8,"")</f>
        <v/>
      </c>
      <c r="AS50" s="11" t="str">
        <f>IF(HOME!$G$9&gt;0,HOME!$G$9,"")</f>
        <v/>
      </c>
      <c r="AT50" s="11" t="str">
        <f>IF('STUDENT DETAILS'!D46&gt;0,'STUDENT DETAILS'!D46,"")</f>
        <v/>
      </c>
      <c r="AU50" s="11" t="str">
        <f>'STUDENT DETAILS'!A46</f>
        <v/>
      </c>
      <c r="AV50" s="11" t="str">
        <f t="shared" si="0"/>
        <v/>
      </c>
      <c r="AW50" s="11" t="str">
        <f>'STUDENT DETAILS'!B46</f>
        <v/>
      </c>
      <c r="AX50" s="11" t="str">
        <f t="shared" si="1"/>
        <v/>
      </c>
      <c r="AY50" s="11" t="str">
        <f t="shared" si="2"/>
        <v/>
      </c>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row>
    <row r="51" spans="1:96" ht="13.8" x14ac:dyDescent="0.25">
      <c r="A51" s="247">
        <v>29</v>
      </c>
      <c r="D51" s="16"/>
      <c r="E51" s="21" t="s">
        <v>662</v>
      </c>
      <c r="F51" s="16"/>
      <c r="G51" s="16"/>
      <c r="H51" s="16"/>
      <c r="I51" s="16"/>
      <c r="J51" s="16"/>
      <c r="K51" s="16"/>
      <c r="L51" s="16"/>
      <c r="M51" s="16"/>
      <c r="N51" s="16"/>
      <c r="O51" s="16"/>
      <c r="P51" s="16"/>
      <c r="Q51" s="16"/>
      <c r="R51" s="16"/>
      <c r="S51" s="16"/>
      <c r="T51" s="16"/>
      <c r="U51" s="21" t="s">
        <v>663</v>
      </c>
      <c r="V51" s="16"/>
      <c r="W51" s="21" t="s">
        <v>664</v>
      </c>
      <c r="X51" s="16"/>
      <c r="Y51" s="16"/>
      <c r="Z51" s="16"/>
      <c r="AA51" s="16"/>
      <c r="AB51" s="16"/>
      <c r="AC51" s="16"/>
      <c r="AD51" s="16"/>
      <c r="AE51" s="16"/>
      <c r="AF51" s="16"/>
      <c r="AG51" s="16"/>
      <c r="AH51" s="16"/>
      <c r="AI51" s="16"/>
      <c r="AJ51" s="16"/>
      <c r="AK51" s="16"/>
      <c r="AL51" s="16"/>
      <c r="AN51" s="11">
        <v>41</v>
      </c>
      <c r="AO51" s="11" t="str">
        <f>IF(HOME!$G$4&gt;0,LEFT(HOME!$G$4),"")</f>
        <v/>
      </c>
      <c r="AP51" s="11" t="str">
        <f>LEFT(HOME!$G$5,1)</f>
        <v/>
      </c>
      <c r="AQ51" s="11" t="str">
        <f>LEFT(HOME!$G$6,1)</f>
        <v/>
      </c>
      <c r="AR51" s="11" t="str">
        <f>IF(HOME!$G$8&gt;0,HOME!$G$8,"")</f>
        <v/>
      </c>
      <c r="AS51" s="11" t="str">
        <f>IF(HOME!$G$9&gt;0,HOME!$G$9,"")</f>
        <v/>
      </c>
      <c r="AT51" s="11" t="str">
        <f>IF('STUDENT DETAILS'!D47&gt;0,'STUDENT DETAILS'!D47,"")</f>
        <v/>
      </c>
      <c r="AU51" s="11" t="str">
        <f>'STUDENT DETAILS'!A47</f>
        <v/>
      </c>
      <c r="AV51" s="11" t="str">
        <f t="shared" si="0"/>
        <v/>
      </c>
      <c r="AW51" s="11" t="str">
        <f>'STUDENT DETAILS'!B47</f>
        <v/>
      </c>
      <c r="AX51" s="11" t="str">
        <f t="shared" si="1"/>
        <v/>
      </c>
      <c r="AY51" s="11" t="str">
        <f t="shared" si="2"/>
        <v/>
      </c>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row>
    <row r="52" spans="1:96" ht="13.8" x14ac:dyDescent="0.25">
      <c r="A52" s="247">
        <v>30</v>
      </c>
      <c r="D52" s="16"/>
      <c r="E52" s="21" t="s">
        <v>6</v>
      </c>
      <c r="F52" s="16"/>
      <c r="G52" s="16"/>
      <c r="H52" s="16"/>
      <c r="I52" s="16"/>
      <c r="J52" s="16"/>
      <c r="K52" s="16"/>
      <c r="L52" s="16"/>
      <c r="M52" s="16"/>
      <c r="N52" s="16"/>
      <c r="O52" s="16"/>
      <c r="P52" s="16"/>
      <c r="Q52" s="16"/>
      <c r="R52" s="16"/>
      <c r="S52" s="16"/>
      <c r="T52" s="16"/>
      <c r="U52" s="21" t="s">
        <v>665</v>
      </c>
      <c r="V52" s="16"/>
      <c r="W52" s="21" t="s">
        <v>666</v>
      </c>
      <c r="X52" s="16"/>
      <c r="Y52" s="16"/>
      <c r="Z52" s="16"/>
      <c r="AA52" s="16"/>
      <c r="AB52" s="16"/>
      <c r="AC52" s="16"/>
      <c r="AD52" s="16"/>
      <c r="AE52" s="16"/>
      <c r="AF52" s="16"/>
      <c r="AG52" s="16"/>
      <c r="AH52" s="16"/>
      <c r="AI52" s="16"/>
      <c r="AJ52" s="16"/>
      <c r="AK52" s="16"/>
      <c r="AL52" s="16"/>
      <c r="AN52" s="11">
        <v>42</v>
      </c>
      <c r="AO52" s="11" t="str">
        <f>IF(HOME!$G$4&gt;0,LEFT(HOME!$G$4),"")</f>
        <v/>
      </c>
      <c r="AP52" s="11" t="str">
        <f>LEFT(HOME!$G$5,1)</f>
        <v/>
      </c>
      <c r="AQ52" s="11" t="str">
        <f>LEFT(HOME!$G$6,1)</f>
        <v/>
      </c>
      <c r="AR52" s="11" t="str">
        <f>IF(HOME!$G$8&gt;0,HOME!$G$8,"")</f>
        <v/>
      </c>
      <c r="AS52" s="11" t="str">
        <f>IF(HOME!$G$9&gt;0,HOME!$G$9,"")</f>
        <v/>
      </c>
      <c r="AT52" s="11" t="str">
        <f>IF('STUDENT DETAILS'!D48&gt;0,'STUDENT DETAILS'!D48,"")</f>
        <v/>
      </c>
      <c r="AU52" s="11" t="str">
        <f>'STUDENT DETAILS'!A48</f>
        <v/>
      </c>
      <c r="AV52" s="11" t="str">
        <f t="shared" si="0"/>
        <v/>
      </c>
      <c r="AW52" s="11" t="str">
        <f>'STUDENT DETAILS'!B48</f>
        <v/>
      </c>
      <c r="AX52" s="11" t="str">
        <f t="shared" si="1"/>
        <v/>
      </c>
      <c r="AY52" s="11" t="str">
        <f t="shared" si="2"/>
        <v/>
      </c>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row>
    <row r="53" spans="1:96" ht="13.8" x14ac:dyDescent="0.25">
      <c r="A53" s="247">
        <v>31</v>
      </c>
      <c r="D53" s="16"/>
      <c r="E53" s="21" t="s">
        <v>667</v>
      </c>
      <c r="F53" s="16"/>
      <c r="G53" s="16"/>
      <c r="H53" s="16"/>
      <c r="I53" s="16"/>
      <c r="J53" s="16"/>
      <c r="K53" s="16"/>
      <c r="L53" s="16"/>
      <c r="M53" s="16"/>
      <c r="N53" s="16"/>
      <c r="O53" s="16"/>
      <c r="P53" s="16"/>
      <c r="Q53" s="16"/>
      <c r="R53" s="16"/>
      <c r="S53" s="16"/>
      <c r="T53" s="16"/>
      <c r="U53" s="21" t="s">
        <v>668</v>
      </c>
      <c r="V53" s="16"/>
      <c r="W53" s="21" t="s">
        <v>669</v>
      </c>
      <c r="X53" s="16"/>
      <c r="Y53" s="16"/>
      <c r="Z53" s="16"/>
      <c r="AA53" s="16"/>
      <c r="AB53" s="16"/>
      <c r="AC53" s="16"/>
      <c r="AD53" s="16"/>
      <c r="AE53" s="16"/>
      <c r="AF53" s="16"/>
      <c r="AG53" s="16"/>
      <c r="AH53" s="16"/>
      <c r="AI53" s="16"/>
      <c r="AJ53" s="16"/>
      <c r="AK53" s="16"/>
      <c r="AL53" s="16"/>
      <c r="AN53" s="11">
        <v>43</v>
      </c>
      <c r="AO53" s="11" t="str">
        <f>IF(HOME!$G$4&gt;0,LEFT(HOME!$G$4),"")</f>
        <v/>
      </c>
      <c r="AP53" s="11" t="str">
        <f>LEFT(HOME!$G$5,1)</f>
        <v/>
      </c>
      <c r="AQ53" s="11" t="str">
        <f>LEFT(HOME!$G$6,1)</f>
        <v/>
      </c>
      <c r="AR53" s="11" t="str">
        <f>IF(HOME!$G$8&gt;0,HOME!$G$8,"")</f>
        <v/>
      </c>
      <c r="AS53" s="11" t="str">
        <f>IF(HOME!$G$9&gt;0,HOME!$G$9,"")</f>
        <v/>
      </c>
      <c r="AT53" s="11" t="e">
        <f>IF('STUDENT DETAILS'!#REF!&gt;0,'STUDENT DETAILS'!#REF!,"")</f>
        <v>#REF!</v>
      </c>
      <c r="AU53" s="11" t="e">
        <f>'STUDENT DETAILS'!#REF!</f>
        <v>#REF!</v>
      </c>
      <c r="AV53" s="11" t="str">
        <f t="shared" si="0"/>
        <v/>
      </c>
      <c r="AW53" s="11" t="e">
        <f>'STUDENT DETAILS'!#REF!</f>
        <v>#REF!</v>
      </c>
      <c r="AX53" s="11" t="e">
        <f t="shared" si="1"/>
        <v>#REF!</v>
      </c>
      <c r="AY53" s="11" t="e">
        <f t="shared" si="2"/>
        <v>#REF!</v>
      </c>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row>
    <row r="54" spans="1:96" ht="13.8" x14ac:dyDescent="0.25">
      <c r="A54" s="247">
        <v>32</v>
      </c>
      <c r="D54" s="16"/>
      <c r="E54" s="21" t="s">
        <v>670</v>
      </c>
      <c r="F54" s="16"/>
      <c r="G54" s="16"/>
      <c r="H54" s="16"/>
      <c r="I54" s="16"/>
      <c r="J54" s="16"/>
      <c r="K54" s="16"/>
      <c r="L54" s="16"/>
      <c r="M54" s="16"/>
      <c r="N54" s="16"/>
      <c r="O54" s="16"/>
      <c r="P54" s="16"/>
      <c r="Q54" s="16"/>
      <c r="R54" s="16"/>
      <c r="S54" s="16"/>
      <c r="T54" s="16"/>
      <c r="U54" s="21" t="s">
        <v>671</v>
      </c>
      <c r="V54" s="16"/>
      <c r="W54" s="21" t="s">
        <v>672</v>
      </c>
      <c r="X54" s="16"/>
      <c r="Y54" s="16"/>
      <c r="Z54" s="16"/>
      <c r="AA54" s="16"/>
      <c r="AB54" s="16"/>
      <c r="AC54" s="16"/>
      <c r="AD54" s="16"/>
      <c r="AE54" s="16"/>
      <c r="AF54" s="16"/>
      <c r="AG54" s="16"/>
      <c r="AH54" s="16"/>
      <c r="AI54" s="16"/>
      <c r="AJ54" s="16"/>
      <c r="AK54" s="16"/>
      <c r="AL54" s="16"/>
      <c r="AN54" s="11">
        <v>44</v>
      </c>
      <c r="AO54" s="11" t="str">
        <f>IF(HOME!$G$4&gt;0,LEFT(HOME!$G$4),"")</f>
        <v/>
      </c>
      <c r="AP54" s="11" t="str">
        <f>LEFT(HOME!$G$5,1)</f>
        <v/>
      </c>
      <c r="AQ54" s="11" t="str">
        <f>LEFT(HOME!$G$6,1)</f>
        <v/>
      </c>
      <c r="AR54" s="11" t="str">
        <f>IF(HOME!$G$8&gt;0,HOME!$G$8,"")</f>
        <v/>
      </c>
      <c r="AS54" s="11" t="str">
        <f>IF(HOME!$G$9&gt;0,HOME!$G$9,"")</f>
        <v/>
      </c>
      <c r="AT54" s="11" t="e">
        <f>IF('STUDENT DETAILS'!#REF!&gt;0,'STUDENT DETAILS'!#REF!,"")</f>
        <v>#REF!</v>
      </c>
      <c r="AU54" s="11" t="e">
        <f>'STUDENT DETAILS'!#REF!</f>
        <v>#REF!</v>
      </c>
      <c r="AV54" s="11" t="str">
        <f t="shared" si="0"/>
        <v/>
      </c>
      <c r="AW54" s="11" t="e">
        <f>'STUDENT DETAILS'!#REF!</f>
        <v>#REF!</v>
      </c>
      <c r="AX54" s="11" t="e">
        <f t="shared" si="1"/>
        <v>#REF!</v>
      </c>
      <c r="AY54" s="11" t="e">
        <f t="shared" si="2"/>
        <v>#REF!</v>
      </c>
    </row>
    <row r="55" spans="1:96" ht="13.8" x14ac:dyDescent="0.25">
      <c r="A55" s="247">
        <v>33</v>
      </c>
      <c r="D55" s="16"/>
      <c r="E55" s="21" t="s">
        <v>673</v>
      </c>
      <c r="F55" s="16"/>
      <c r="G55" s="16"/>
      <c r="H55" s="16"/>
      <c r="I55" s="16"/>
      <c r="J55" s="16"/>
      <c r="K55" s="16"/>
      <c r="L55" s="16"/>
      <c r="M55" s="16"/>
      <c r="N55" s="16"/>
      <c r="O55" s="16"/>
      <c r="P55" s="16"/>
      <c r="Q55" s="16"/>
      <c r="R55" s="16"/>
      <c r="S55" s="16"/>
      <c r="T55" s="16"/>
      <c r="U55" s="21" t="s">
        <v>674</v>
      </c>
      <c r="V55" s="16"/>
      <c r="W55" s="16"/>
      <c r="X55" s="16"/>
      <c r="Y55" s="16"/>
      <c r="Z55" s="16"/>
      <c r="AA55" s="16"/>
      <c r="AB55" s="16"/>
      <c r="AC55" s="16"/>
      <c r="AD55" s="16"/>
      <c r="AE55" s="16"/>
      <c r="AF55" s="16"/>
      <c r="AG55" s="16"/>
      <c r="AH55" s="16"/>
      <c r="AI55" s="16"/>
      <c r="AJ55" s="16"/>
      <c r="AK55" s="16"/>
      <c r="AL55" s="16"/>
      <c r="AN55" s="11">
        <v>45</v>
      </c>
      <c r="AO55" s="11" t="str">
        <f>IF(HOME!$G$4&gt;0,LEFT(HOME!$G$4),"")</f>
        <v/>
      </c>
      <c r="AP55" s="11" t="str">
        <f>LEFT(HOME!$G$5,1)</f>
        <v/>
      </c>
      <c r="AQ55" s="11" t="str">
        <f>LEFT(HOME!$G$6,1)</f>
        <v/>
      </c>
      <c r="AR55" s="11" t="str">
        <f>IF(HOME!$G$8&gt;0,HOME!$G$8,"")</f>
        <v/>
      </c>
      <c r="AS55" s="11" t="str">
        <f>IF(HOME!$G$9&gt;0,HOME!$G$9,"")</f>
        <v/>
      </c>
      <c r="AT55" s="11" t="e">
        <f>IF('STUDENT DETAILS'!#REF!&gt;0,'STUDENT DETAILS'!#REF!,"")</f>
        <v>#REF!</v>
      </c>
      <c r="AU55" s="11" t="e">
        <f>'STUDENT DETAILS'!#REF!</f>
        <v>#REF!</v>
      </c>
      <c r="AV55" s="11" t="str">
        <f t="shared" si="0"/>
        <v/>
      </c>
      <c r="AW55" s="11" t="e">
        <f>'STUDENT DETAILS'!#REF!</f>
        <v>#REF!</v>
      </c>
      <c r="AX55" s="11" t="e">
        <f t="shared" si="1"/>
        <v>#REF!</v>
      </c>
      <c r="AY55" s="11" t="e">
        <f t="shared" si="2"/>
        <v>#REF!</v>
      </c>
    </row>
    <row r="56" spans="1:96" ht="13.8" x14ac:dyDescent="0.25">
      <c r="A56" s="247">
        <v>34</v>
      </c>
      <c r="D56" s="16"/>
      <c r="E56" s="21" t="s">
        <v>675</v>
      </c>
      <c r="F56" s="16"/>
      <c r="G56" s="16"/>
      <c r="H56" s="16"/>
      <c r="I56" s="16"/>
      <c r="J56" s="16"/>
      <c r="K56" s="16"/>
      <c r="L56" s="16"/>
      <c r="M56" s="16"/>
      <c r="N56" s="16"/>
      <c r="O56" s="16"/>
      <c r="P56" s="16"/>
      <c r="Q56" s="16"/>
      <c r="R56" s="16"/>
      <c r="S56" s="16"/>
      <c r="T56" s="16"/>
      <c r="U56" s="21" t="s">
        <v>676</v>
      </c>
      <c r="V56" s="16"/>
      <c r="W56" s="16"/>
      <c r="X56" s="16"/>
      <c r="Y56" s="16"/>
      <c r="Z56" s="16"/>
      <c r="AA56" s="16"/>
      <c r="AB56" s="16"/>
      <c r="AC56" s="16"/>
      <c r="AD56" s="16"/>
      <c r="AE56" s="16"/>
      <c r="AF56" s="16"/>
      <c r="AG56" s="16"/>
      <c r="AH56" s="16"/>
      <c r="AI56" s="16"/>
      <c r="AJ56" s="16"/>
      <c r="AK56" s="16"/>
      <c r="AL56" s="16"/>
      <c r="AN56" s="11">
        <v>46</v>
      </c>
      <c r="AO56" s="11" t="str">
        <f>IF(HOME!$G$4&gt;0,LEFT(HOME!$G$4),"")</f>
        <v/>
      </c>
      <c r="AP56" s="11" t="str">
        <f>LEFT(HOME!$G$5,1)</f>
        <v/>
      </c>
      <c r="AQ56" s="11" t="str">
        <f>LEFT(HOME!$G$6,1)</f>
        <v/>
      </c>
      <c r="AR56" s="11" t="str">
        <f>IF(HOME!$G$8&gt;0,HOME!$G$8,"")</f>
        <v/>
      </c>
      <c r="AS56" s="11" t="str">
        <f>IF(HOME!$G$9&gt;0,HOME!$G$9,"")</f>
        <v/>
      </c>
      <c r="AT56" s="11" t="e">
        <f>IF('STUDENT DETAILS'!#REF!&gt;0,'STUDENT DETAILS'!#REF!,"")</f>
        <v>#REF!</v>
      </c>
      <c r="AU56" s="11" t="e">
        <f>'STUDENT DETAILS'!#REF!</f>
        <v>#REF!</v>
      </c>
      <c r="AV56" s="11" t="str">
        <f t="shared" si="0"/>
        <v/>
      </c>
      <c r="AW56" s="11" t="e">
        <f>'STUDENT DETAILS'!#REF!</f>
        <v>#REF!</v>
      </c>
      <c r="AX56" s="11" t="e">
        <f t="shared" si="1"/>
        <v>#REF!</v>
      </c>
      <c r="AY56" s="11" t="e">
        <f t="shared" si="2"/>
        <v>#REF!</v>
      </c>
    </row>
    <row r="57" spans="1:96" ht="13.8" x14ac:dyDescent="0.25">
      <c r="A57" s="247">
        <v>35</v>
      </c>
      <c r="D57" s="16"/>
      <c r="E57" s="21" t="s">
        <v>677</v>
      </c>
      <c r="F57" s="16"/>
      <c r="G57" s="16"/>
      <c r="H57" s="16"/>
      <c r="I57" s="16"/>
      <c r="J57" s="16"/>
      <c r="K57" s="16"/>
      <c r="L57" s="16"/>
      <c r="M57" s="16"/>
      <c r="N57" s="16"/>
      <c r="O57" s="16"/>
      <c r="P57" s="16"/>
      <c r="Q57" s="16"/>
      <c r="R57" s="16"/>
      <c r="S57" s="16"/>
      <c r="T57" s="16"/>
      <c r="U57" s="21" t="s">
        <v>678</v>
      </c>
      <c r="V57" s="16"/>
      <c r="W57" s="16"/>
      <c r="X57" s="16"/>
      <c r="Y57" s="16"/>
      <c r="Z57" s="16"/>
      <c r="AA57" s="16"/>
      <c r="AB57" s="16"/>
      <c r="AC57" s="16"/>
      <c r="AD57" s="16"/>
      <c r="AE57" s="16"/>
      <c r="AF57" s="16"/>
      <c r="AG57" s="16"/>
      <c r="AH57" s="16"/>
      <c r="AI57" s="16"/>
      <c r="AJ57" s="16"/>
      <c r="AK57" s="16"/>
      <c r="AL57" s="16"/>
      <c r="AN57" s="11">
        <v>47</v>
      </c>
      <c r="AO57" s="11" t="str">
        <f>IF(HOME!$G$4&gt;0,LEFT(HOME!$G$4),"")</f>
        <v/>
      </c>
      <c r="AP57" s="11" t="str">
        <f>LEFT(HOME!$G$5,1)</f>
        <v/>
      </c>
      <c r="AQ57" s="11" t="str">
        <f>LEFT(HOME!$G$6,1)</f>
        <v/>
      </c>
      <c r="AR57" s="11" t="str">
        <f>IF(HOME!$G$8&gt;0,HOME!$G$8,"")</f>
        <v/>
      </c>
      <c r="AS57" s="11" t="str">
        <f>IF(HOME!$G$9&gt;0,HOME!$G$9,"")</f>
        <v/>
      </c>
      <c r="AT57" s="11" t="e">
        <f>IF('STUDENT DETAILS'!#REF!&gt;0,'STUDENT DETAILS'!#REF!,"")</f>
        <v>#REF!</v>
      </c>
      <c r="AU57" s="11" t="e">
        <f>'STUDENT DETAILS'!#REF!</f>
        <v>#REF!</v>
      </c>
      <c r="AV57" s="11" t="str">
        <f t="shared" si="0"/>
        <v/>
      </c>
      <c r="AW57" s="11" t="e">
        <f>'STUDENT DETAILS'!#REF!</f>
        <v>#REF!</v>
      </c>
      <c r="AX57" s="11" t="e">
        <f t="shared" si="1"/>
        <v>#REF!</v>
      </c>
      <c r="AY57" s="11" t="e">
        <f t="shared" si="2"/>
        <v>#REF!</v>
      </c>
    </row>
    <row r="58" spans="1:96" ht="13.8" x14ac:dyDescent="0.25">
      <c r="A58" s="247">
        <v>36</v>
      </c>
      <c r="D58" s="16"/>
      <c r="E58" s="21" t="s">
        <v>679</v>
      </c>
      <c r="F58" s="16"/>
      <c r="G58" s="16"/>
      <c r="H58" s="16"/>
      <c r="I58" s="16"/>
      <c r="J58" s="16"/>
      <c r="K58" s="16"/>
      <c r="L58" s="16"/>
      <c r="M58" s="16"/>
      <c r="N58" s="16"/>
      <c r="O58" s="16"/>
      <c r="P58" s="16"/>
      <c r="Q58" s="16"/>
      <c r="R58" s="16"/>
      <c r="S58" s="16"/>
      <c r="T58" s="16"/>
      <c r="U58" s="21" t="s">
        <v>680</v>
      </c>
      <c r="V58" s="16"/>
      <c r="W58" s="16"/>
      <c r="X58" s="16"/>
      <c r="Y58" s="16"/>
      <c r="Z58" s="16"/>
      <c r="AA58" s="16"/>
      <c r="AB58" s="16"/>
      <c r="AC58" s="16"/>
      <c r="AD58" s="16"/>
      <c r="AE58" s="16"/>
      <c r="AF58" s="16"/>
      <c r="AG58" s="16"/>
      <c r="AH58" s="16"/>
      <c r="AI58" s="16"/>
      <c r="AJ58" s="16"/>
      <c r="AK58" s="16"/>
      <c r="AL58" s="16"/>
      <c r="AN58" s="11">
        <v>48</v>
      </c>
      <c r="AO58" s="11" t="str">
        <f>IF(HOME!$G$4&gt;0,LEFT(HOME!$G$4),"")</f>
        <v/>
      </c>
      <c r="AP58" s="11" t="str">
        <f>LEFT(HOME!$G$5,1)</f>
        <v/>
      </c>
      <c r="AQ58" s="11" t="str">
        <f>LEFT(HOME!$G$6,1)</f>
        <v/>
      </c>
      <c r="AR58" s="11" t="str">
        <f>IF(HOME!$G$8&gt;0,HOME!$G$8,"")</f>
        <v/>
      </c>
      <c r="AS58" s="11" t="str">
        <f>IF(HOME!$G$9&gt;0,HOME!$G$9,"")</f>
        <v/>
      </c>
      <c r="AT58" s="11" t="e">
        <f>IF('STUDENT DETAILS'!#REF!&gt;0,'STUDENT DETAILS'!#REF!,"")</f>
        <v>#REF!</v>
      </c>
      <c r="AU58" s="11" t="e">
        <f>'STUDENT DETAILS'!#REF!</f>
        <v>#REF!</v>
      </c>
      <c r="AV58" s="11" t="str">
        <f t="shared" si="0"/>
        <v/>
      </c>
      <c r="AW58" s="11" t="e">
        <f>'STUDENT DETAILS'!#REF!</f>
        <v>#REF!</v>
      </c>
      <c r="AX58" s="11" t="e">
        <f t="shared" si="1"/>
        <v>#REF!</v>
      </c>
      <c r="AY58" s="11" t="e">
        <f t="shared" si="2"/>
        <v>#REF!</v>
      </c>
    </row>
    <row r="59" spans="1:96" ht="13.8" x14ac:dyDescent="0.25">
      <c r="A59" s="247">
        <v>37</v>
      </c>
      <c r="D59" s="16"/>
      <c r="E59" s="21" t="s">
        <v>681</v>
      </c>
      <c r="F59" s="16"/>
      <c r="G59" s="16"/>
      <c r="H59" s="16"/>
      <c r="I59" s="16"/>
      <c r="J59" s="16"/>
      <c r="K59" s="16"/>
      <c r="L59" s="16"/>
      <c r="M59" s="16"/>
      <c r="N59" s="16"/>
      <c r="O59" s="16"/>
      <c r="P59" s="16"/>
      <c r="Q59" s="16"/>
      <c r="R59" s="16"/>
      <c r="S59" s="16"/>
      <c r="T59" s="16"/>
      <c r="U59" s="21" t="s">
        <v>682</v>
      </c>
      <c r="V59" s="16"/>
      <c r="W59" s="16"/>
      <c r="X59" s="16"/>
      <c r="Y59" s="16"/>
      <c r="Z59" s="16"/>
      <c r="AA59" s="16"/>
      <c r="AB59" s="16"/>
      <c r="AC59" s="16"/>
      <c r="AD59" s="16"/>
      <c r="AE59" s="16"/>
      <c r="AF59" s="16"/>
      <c r="AG59" s="16"/>
      <c r="AH59" s="16"/>
      <c r="AI59" s="16"/>
      <c r="AJ59" s="16"/>
      <c r="AK59" s="16"/>
      <c r="AL59" s="16"/>
      <c r="AN59" s="11">
        <v>49</v>
      </c>
      <c r="AO59" s="11" t="str">
        <f>IF(HOME!$G$4&gt;0,LEFT(HOME!$G$4),"")</f>
        <v/>
      </c>
      <c r="AP59" s="11" t="str">
        <f>LEFT(HOME!$G$5,1)</f>
        <v/>
      </c>
      <c r="AQ59" s="11" t="str">
        <f>LEFT(HOME!$G$6,1)</f>
        <v/>
      </c>
      <c r="AR59" s="11" t="str">
        <f>IF(HOME!$G$8&gt;0,HOME!$G$8,"")</f>
        <v/>
      </c>
      <c r="AS59" s="11" t="str">
        <f>IF(HOME!$G$9&gt;0,HOME!$G$9,"")</f>
        <v/>
      </c>
      <c r="AT59" s="11" t="e">
        <f>IF('STUDENT DETAILS'!#REF!&gt;0,'STUDENT DETAILS'!#REF!,"")</f>
        <v>#REF!</v>
      </c>
      <c r="AU59" s="11" t="e">
        <f>'STUDENT DETAILS'!#REF!</f>
        <v>#REF!</v>
      </c>
      <c r="AV59" s="11" t="str">
        <f t="shared" si="0"/>
        <v/>
      </c>
      <c r="AW59" s="11" t="e">
        <f>'STUDENT DETAILS'!#REF!</f>
        <v>#REF!</v>
      </c>
      <c r="AX59" s="11" t="e">
        <f t="shared" si="1"/>
        <v>#REF!</v>
      </c>
      <c r="AY59" s="11" t="e">
        <f t="shared" si="2"/>
        <v>#REF!</v>
      </c>
    </row>
    <row r="60" spans="1:96" x14ac:dyDescent="0.25">
      <c r="A60" s="247">
        <v>38</v>
      </c>
      <c r="AN60" s="11">
        <v>50</v>
      </c>
      <c r="AO60" s="11" t="str">
        <f>IF(HOME!$G$4&gt;0,LEFT(HOME!$G$4),"")</f>
        <v/>
      </c>
      <c r="AP60" s="11" t="str">
        <f>LEFT(HOME!$G$5,1)</f>
        <v/>
      </c>
      <c r="AQ60" s="11" t="str">
        <f>LEFT(HOME!$G$6,1)</f>
        <v/>
      </c>
      <c r="AR60" s="11" t="str">
        <f>IF(HOME!$G$8&gt;0,HOME!$G$8,"")</f>
        <v/>
      </c>
      <c r="AS60" s="11" t="str">
        <f>IF(HOME!$G$9&gt;0,HOME!$G$9,"")</f>
        <v/>
      </c>
      <c r="AT60" s="11" t="e">
        <f>IF('STUDENT DETAILS'!#REF!&gt;0,'STUDENT DETAILS'!#REF!,"")</f>
        <v>#REF!</v>
      </c>
      <c r="AU60" s="11" t="e">
        <f>'STUDENT DETAILS'!#REF!</f>
        <v>#REF!</v>
      </c>
      <c r="AV60" s="11" t="str">
        <f t="shared" si="0"/>
        <v/>
      </c>
      <c r="AW60" s="11" t="e">
        <f>'STUDENT DETAILS'!#REF!</f>
        <v>#REF!</v>
      </c>
      <c r="AX60" s="11" t="e">
        <f t="shared" si="1"/>
        <v>#REF!</v>
      </c>
      <c r="AY60" s="11" t="e">
        <f t="shared" si="2"/>
        <v>#REF!</v>
      </c>
    </row>
    <row r="61" spans="1:96" x14ac:dyDescent="0.25">
      <c r="A61" s="247">
        <v>39</v>
      </c>
    </row>
    <row r="62" spans="1:96" x14ac:dyDescent="0.25">
      <c r="A62" s="247">
        <v>40</v>
      </c>
    </row>
    <row r="63" spans="1:96" x14ac:dyDescent="0.25">
      <c r="A63" s="247">
        <v>41</v>
      </c>
    </row>
    <row r="64" spans="1:96" x14ac:dyDescent="0.25">
      <c r="A64" s="247">
        <v>42</v>
      </c>
    </row>
  </sheetData>
  <mergeCells count="9">
    <mergeCell ref="BX1:CD1"/>
    <mergeCell ref="CE1:CK1"/>
    <mergeCell ref="CL1:CR1"/>
    <mergeCell ref="AZ1:AZ2"/>
    <mergeCell ref="BA1:BA2"/>
    <mergeCell ref="BB1:BB2"/>
    <mergeCell ref="BC1:BI1"/>
    <mergeCell ref="BJ1:BP1"/>
    <mergeCell ref="BQ1:BW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00B050"/>
  </sheetPr>
  <dimension ref="A1:AB258"/>
  <sheetViews>
    <sheetView workbookViewId="0">
      <selection activeCell="C7" sqref="C7:C80"/>
    </sheetView>
  </sheetViews>
  <sheetFormatPr defaultColWidth="9.109375" defaultRowHeight="14.4" x14ac:dyDescent="0.3"/>
  <cols>
    <col min="1" max="1" width="4.44140625" style="2" bestFit="1" customWidth="1"/>
    <col min="2" max="2" width="6.33203125" style="2" customWidth="1"/>
    <col min="3" max="3" width="23.6640625" style="4" customWidth="1"/>
    <col min="4" max="4" width="9.109375" style="2" bestFit="1" customWidth="1"/>
    <col min="5" max="5" width="15.6640625" style="37" bestFit="1" customWidth="1"/>
    <col min="6" max="6" width="16.5546875" style="2" bestFit="1" customWidth="1"/>
    <col min="7" max="7" width="6.88671875" style="2" customWidth="1"/>
    <col min="8" max="8" width="8.88671875" style="2" customWidth="1"/>
    <col min="9" max="9" width="11" style="2" customWidth="1"/>
    <col min="10" max="10" width="12.5546875" style="3" bestFit="1" customWidth="1"/>
    <col min="11" max="11" width="13" style="3" customWidth="1"/>
    <col min="12" max="12" width="20.5546875" style="3" customWidth="1"/>
    <col min="13" max="13" width="21.5546875" style="3" customWidth="1"/>
    <col min="14" max="14" width="8.33203125" style="3" customWidth="1"/>
    <col min="15" max="15" width="27.5546875" style="2" customWidth="1"/>
    <col min="16" max="16" width="9.33203125" style="2" bestFit="1" customWidth="1"/>
    <col min="17" max="17" width="8.33203125" style="2" bestFit="1" customWidth="1"/>
    <col min="18" max="19" width="9" style="2" bestFit="1" customWidth="1"/>
    <col min="20" max="20" width="12.6640625" style="2" customWidth="1"/>
    <col min="21" max="21" width="6.33203125" style="2" customWidth="1"/>
    <col min="22" max="22" width="7.33203125" style="3" bestFit="1" customWidth="1"/>
    <col min="23" max="23" width="6.5546875" style="3" bestFit="1" customWidth="1"/>
    <col min="24" max="24" width="7.33203125" style="3" bestFit="1" customWidth="1"/>
    <col min="25" max="25" width="6.5546875" style="3" bestFit="1" customWidth="1"/>
    <col min="26" max="26" width="6.6640625" style="2" bestFit="1" customWidth="1"/>
    <col min="27" max="27" width="8" style="2" bestFit="1" customWidth="1"/>
    <col min="28" max="16384" width="9.109375" style="2"/>
  </cols>
  <sheetData>
    <row r="1" spans="1:28" s="24" customFormat="1" ht="20.100000000000001" customHeight="1" x14ac:dyDescent="0.4">
      <c r="A1" s="458" t="s">
        <v>685</v>
      </c>
      <c r="B1" s="458"/>
      <c r="C1" s="458"/>
      <c r="D1" s="459" t="s">
        <v>742</v>
      </c>
      <c r="E1" s="460"/>
      <c r="F1" s="460"/>
      <c r="G1" s="460"/>
      <c r="H1" s="460"/>
      <c r="I1" s="460"/>
      <c r="J1" s="461" t="str">
        <f>IF(HOME!G6&gt;0,HOME!G6,"")</f>
        <v/>
      </c>
      <c r="K1" s="461"/>
      <c r="L1" s="23" t="s">
        <v>33</v>
      </c>
      <c r="M1" s="459" t="str">
        <f>IF(HOME!G4&gt;0,HOME!G4,"")</f>
        <v/>
      </c>
      <c r="N1" s="462"/>
      <c r="O1" s="441" t="s">
        <v>686</v>
      </c>
      <c r="P1" s="443" t="s">
        <v>687</v>
      </c>
      <c r="Q1" s="444"/>
      <c r="R1" s="443" t="s">
        <v>688</v>
      </c>
      <c r="S1" s="444"/>
      <c r="T1" s="449"/>
      <c r="U1" s="452" t="s">
        <v>689</v>
      </c>
      <c r="V1" s="454" t="s">
        <v>690</v>
      </c>
      <c r="W1" s="455"/>
      <c r="X1" s="455"/>
      <c r="Y1" s="455"/>
      <c r="Z1" s="455"/>
      <c r="AA1" s="455"/>
      <c r="AB1" s="455"/>
    </row>
    <row r="2" spans="1:28" s="24" customFormat="1" ht="20.100000000000001" customHeight="1" x14ac:dyDescent="0.4">
      <c r="A2" s="458" t="s">
        <v>691</v>
      </c>
      <c r="B2" s="458"/>
      <c r="C2" s="458"/>
      <c r="D2" s="463" t="str">
        <f>IF(HOME!G7&gt;0,HOME!G7,"")</f>
        <v/>
      </c>
      <c r="E2" s="464"/>
      <c r="F2" s="465"/>
      <c r="G2" s="466" t="s">
        <v>692</v>
      </c>
      <c r="H2" s="467"/>
      <c r="I2" s="30" t="str">
        <f>IF(HOME!J7&gt;0,HOME!J7,"")</f>
        <v/>
      </c>
      <c r="J2" s="468" t="s">
        <v>693</v>
      </c>
      <c r="K2" s="468"/>
      <c r="L2" s="459" t="str">
        <f>IF(HOME!G9&gt;0,HOME!G9,"")</f>
        <v/>
      </c>
      <c r="M2" s="460"/>
      <c r="N2" s="462"/>
      <c r="O2" s="441"/>
      <c r="P2" s="445"/>
      <c r="Q2" s="446"/>
      <c r="R2" s="445"/>
      <c r="S2" s="446"/>
      <c r="T2" s="450"/>
      <c r="U2" s="452"/>
      <c r="V2" s="454"/>
      <c r="W2" s="455"/>
      <c r="X2" s="455"/>
      <c r="Y2" s="455"/>
      <c r="Z2" s="455"/>
      <c r="AA2" s="455"/>
      <c r="AB2" s="455"/>
    </row>
    <row r="3" spans="1:28" s="24" customFormat="1" ht="20.100000000000001" customHeight="1" x14ac:dyDescent="0.4">
      <c r="A3" s="458" t="s">
        <v>694</v>
      </c>
      <c r="B3" s="458"/>
      <c r="C3" s="458"/>
      <c r="D3" s="469" t="str">
        <f>IF(HOME!C31&gt;0,HOME!C31,"")</f>
        <v/>
      </c>
      <c r="E3" s="470"/>
      <c r="F3" s="470"/>
      <c r="G3" s="470"/>
      <c r="H3" s="470"/>
      <c r="I3" s="470"/>
      <c r="J3" s="471"/>
      <c r="K3" s="25" t="s">
        <v>695</v>
      </c>
      <c r="L3" s="469" t="str">
        <f>IF(HOME!C32&gt;0,HOME!C32,"")</f>
        <v/>
      </c>
      <c r="M3" s="470"/>
      <c r="N3" s="471"/>
      <c r="O3" s="441"/>
      <c r="P3" s="445"/>
      <c r="Q3" s="446"/>
      <c r="R3" s="445"/>
      <c r="S3" s="446"/>
      <c r="T3" s="450"/>
      <c r="U3" s="452"/>
      <c r="V3" s="454"/>
      <c r="W3" s="455"/>
      <c r="X3" s="455"/>
      <c r="Y3" s="455"/>
      <c r="Z3" s="455"/>
      <c r="AA3" s="455"/>
      <c r="AB3" s="455"/>
    </row>
    <row r="4" spans="1:28" s="24" customFormat="1" ht="20.100000000000001" customHeight="1" x14ac:dyDescent="0.4">
      <c r="A4" s="472" t="str">
        <f>[2]HOME!B10</f>
        <v>CLASS TEACHER</v>
      </c>
      <c r="B4" s="472"/>
      <c r="C4" s="472"/>
      <c r="D4" s="472" t="str">
        <f>IF(HOME!G10&gt;0,HOME!G10,"")</f>
        <v/>
      </c>
      <c r="E4" s="472"/>
      <c r="F4" s="472"/>
      <c r="G4" s="472"/>
      <c r="H4" s="473" t="str">
        <f>HOME!B11</f>
        <v>CO-CLASS TEACHER</v>
      </c>
      <c r="I4" s="474"/>
      <c r="J4" s="473" t="str">
        <f>IF(HOME!G11&gt;0,HOME!G11,"")</f>
        <v/>
      </c>
      <c r="K4" s="474"/>
      <c r="L4" s="26" t="s">
        <v>696</v>
      </c>
      <c r="M4" s="475" t="str">
        <f>IF(HOME!I32&gt;0,HOME!I32,"")</f>
        <v/>
      </c>
      <c r="N4" s="476"/>
      <c r="O4" s="442"/>
      <c r="P4" s="447"/>
      <c r="Q4" s="448"/>
      <c r="R4" s="447"/>
      <c r="S4" s="448"/>
      <c r="T4" s="451"/>
      <c r="U4" s="453"/>
      <c r="V4" s="456"/>
      <c r="W4" s="457"/>
      <c r="X4" s="457"/>
      <c r="Y4" s="457"/>
      <c r="Z4" s="457"/>
      <c r="AA4" s="457"/>
      <c r="AB4" s="457"/>
    </row>
    <row r="5" spans="1:28" s="27" customFormat="1" ht="24" customHeight="1" x14ac:dyDescent="0.3">
      <c r="A5" s="428" t="s">
        <v>764</v>
      </c>
      <c r="B5" s="435" t="s">
        <v>697</v>
      </c>
      <c r="C5" s="437" t="s">
        <v>5</v>
      </c>
      <c r="D5" s="428" t="s">
        <v>698</v>
      </c>
      <c r="E5" s="439" t="s">
        <v>699</v>
      </c>
      <c r="F5" s="428" t="s">
        <v>700</v>
      </c>
      <c r="G5" s="428" t="s">
        <v>701</v>
      </c>
      <c r="H5" s="428" t="s">
        <v>702</v>
      </c>
      <c r="I5" s="428" t="s">
        <v>703</v>
      </c>
      <c r="J5" s="428" t="s">
        <v>704</v>
      </c>
      <c r="K5" s="428" t="s">
        <v>705</v>
      </c>
      <c r="L5" s="428" t="s">
        <v>706</v>
      </c>
      <c r="M5" s="428" t="s">
        <v>7</v>
      </c>
      <c r="N5" s="433" t="s">
        <v>707</v>
      </c>
      <c r="O5" s="428" t="s">
        <v>708</v>
      </c>
      <c r="P5" s="428" t="s">
        <v>709</v>
      </c>
      <c r="Q5" s="428" t="s">
        <v>710</v>
      </c>
      <c r="R5" s="428" t="s">
        <v>711</v>
      </c>
      <c r="S5" s="428" t="s">
        <v>712</v>
      </c>
      <c r="T5" s="428" t="s">
        <v>713</v>
      </c>
      <c r="U5" s="430" t="s">
        <v>714</v>
      </c>
      <c r="V5" s="432" t="s">
        <v>715</v>
      </c>
      <c r="W5" s="432"/>
      <c r="X5" s="432" t="s">
        <v>716</v>
      </c>
      <c r="Y5" s="432"/>
      <c r="Z5" s="432" t="s">
        <v>28</v>
      </c>
      <c r="AA5" s="432"/>
      <c r="AB5" s="427" t="s">
        <v>717</v>
      </c>
    </row>
    <row r="6" spans="1:28" s="27" customFormat="1" ht="37.5" customHeight="1" x14ac:dyDescent="0.3">
      <c r="A6" s="429"/>
      <c r="B6" s="436"/>
      <c r="C6" s="438"/>
      <c r="D6" s="429"/>
      <c r="E6" s="440"/>
      <c r="F6" s="429"/>
      <c r="G6" s="429"/>
      <c r="H6" s="429"/>
      <c r="I6" s="429"/>
      <c r="J6" s="429"/>
      <c r="K6" s="429"/>
      <c r="L6" s="429"/>
      <c r="M6" s="429"/>
      <c r="N6" s="434"/>
      <c r="O6" s="429"/>
      <c r="P6" s="429"/>
      <c r="Q6" s="429"/>
      <c r="R6" s="429"/>
      <c r="S6" s="429"/>
      <c r="T6" s="429"/>
      <c r="U6" s="431"/>
      <c r="V6" s="28" t="s">
        <v>718</v>
      </c>
      <c r="W6" s="28" t="s">
        <v>719</v>
      </c>
      <c r="X6" s="28" t="s">
        <v>718</v>
      </c>
      <c r="Y6" s="28" t="s">
        <v>719</v>
      </c>
      <c r="Z6" s="28" t="s">
        <v>720</v>
      </c>
      <c r="AA6" s="28" t="s">
        <v>721</v>
      </c>
      <c r="AB6" s="427"/>
    </row>
    <row r="7" spans="1:28" s="29" customFormat="1" ht="16.2" customHeight="1" x14ac:dyDescent="0.2">
      <c r="A7" s="121">
        <v>1</v>
      </c>
      <c r="B7" s="121" t="str">
        <f>IF(AND(G7="GIRL",H7="GEN",I7="URBAN"),"E",IF(AND(G7="GIRL",H7="SC",I7="URBAN"),"G",IF(AND(G7="GIRL",H7="OBC",I7="URBAN"),"F",IF(AND(G7="GIRL",H7="ST",I7="URBAN"),"H",IF(AND(G7="GIRL",H7="GEN",I7="RURAL"),"M",IF(AND(G7="GIRL",H7="SC",I7="RURAL"),"O",IF(AND(G7="GIRL",H7="OBC",I7="RURAL"),"N",IF(AND(G7="GIRL",H7="ST",I7="RURAL"),"P",IF(AND(G7="BOY",H7="GEN",I7="URBAN"),"A",IF(AND(G7="BOY",H7="SC",I7="URBAN"),"C",IF(AND(G7="BOY",H7="OBC",I7="URBAN"),"B",IF(AND(G7="BOY",H7="ST",I7="URBAN"),"D",IF(AND(G7="BOY",H7="GEN",I7="RURAL"),"I",IF(AND(G7="BOY",H7="SC",I7="RURAL"),"K",IF(AND(G7="BOY",H7="OBC",I7="RURAL"),"J",IF(AND(G7="BOY",H7="ST",I7="RURAL"),"L",""))))))))))))))))</f>
        <v/>
      </c>
      <c r="C7" s="127"/>
      <c r="D7" s="124"/>
      <c r="E7" s="124"/>
      <c r="F7" s="125"/>
      <c r="G7" s="127"/>
      <c r="H7" s="125"/>
      <c r="I7" s="125"/>
      <c r="J7" s="126"/>
      <c r="K7" s="129"/>
      <c r="L7" s="342">
        <v>44337</v>
      </c>
      <c r="M7" s="205"/>
      <c r="N7" s="121"/>
      <c r="O7" s="121"/>
      <c r="P7" s="121"/>
      <c r="Q7" s="121"/>
      <c r="R7" s="121"/>
      <c r="S7" s="121"/>
      <c r="T7" s="121"/>
      <c r="U7" s="121"/>
      <c r="V7" s="121"/>
      <c r="W7" s="121"/>
      <c r="X7" s="121"/>
      <c r="Y7" s="121"/>
      <c r="Z7" s="270"/>
      <c r="AA7" s="270"/>
      <c r="AB7" s="270"/>
    </row>
    <row r="8" spans="1:28" s="29" customFormat="1" ht="16.2" customHeight="1" x14ac:dyDescent="0.2">
      <c r="A8" s="121" t="str">
        <f>IF(C8&gt;0,A7+1,"")</f>
        <v/>
      </c>
      <c r="B8" s="121" t="str">
        <f t="shared" ref="B8:B71" si="0">IF(AND(G8="GIRL",H8="GEN",I8="URBAN"),"E",IF(AND(G8="GIRL",H8="SC",I8="URBAN"),"G",IF(AND(G8="GIRL",H8="OBC",I8="URBAN"),"F",IF(AND(G8="GIRL",H8="ST",I8="URBAN"),"H",IF(AND(G8="GIRL",H8="GEN",I8="RURAL"),"M",IF(AND(G8="GIRL",H8="SC",I8="RURAL"),"O",IF(AND(G8="GIRL",H8="OBC",I8="RURAL"),"N",IF(AND(G8="GIRL",H8="ST",I8="RURAL"),"P",IF(AND(G8="BOY",H8="GEN",I8="URBAN"),"A",IF(AND(G8="BOY",H8="SC",I8="URBAN"),"C",IF(AND(G8="BOY",H8="OBC",I8="URBAN"),"B",IF(AND(G8="BOY",H8="ST",I8="URBAN"),"D",IF(AND(G8="BOY",H8="GEN",I8="RURAL"),"I",IF(AND(G8="BOY",H8="SC",I8="RURAL"),"K",IF(AND(G8="BOY",H8="OBC",I8="RURAL"),"J",IF(AND(G8="BOY",H8="ST",I8="RURAL"),"L",""))))))))))))))))</f>
        <v/>
      </c>
      <c r="C8" s="127"/>
      <c r="D8" s="124"/>
      <c r="E8" s="124"/>
      <c r="F8" s="125"/>
      <c r="G8" s="127"/>
      <c r="H8" s="125"/>
      <c r="I8" s="125"/>
      <c r="J8" s="126"/>
      <c r="K8" s="129"/>
      <c r="L8" s="342"/>
      <c r="M8" s="205"/>
      <c r="N8" s="121"/>
      <c r="O8" s="121"/>
      <c r="P8" s="121"/>
      <c r="Q8" s="121"/>
      <c r="R8" s="121"/>
      <c r="S8" s="121"/>
      <c r="T8" s="121"/>
      <c r="U8" s="121"/>
      <c r="V8" s="121"/>
      <c r="W8" s="121"/>
      <c r="X8" s="121"/>
      <c r="Y8" s="121"/>
      <c r="Z8" s="270"/>
      <c r="AA8" s="270"/>
      <c r="AB8" s="270"/>
    </row>
    <row r="9" spans="1:28" s="29" customFormat="1" ht="16.2" customHeight="1" x14ac:dyDescent="0.2">
      <c r="A9" s="121" t="str">
        <f t="shared" ref="A9:A72" si="1">IF(C9&gt;0,A8+1,"")</f>
        <v/>
      </c>
      <c r="B9" s="121" t="str">
        <f t="shared" si="0"/>
        <v/>
      </c>
      <c r="C9" s="127"/>
      <c r="D9" s="124"/>
      <c r="E9" s="124"/>
      <c r="F9" s="125"/>
      <c r="G9" s="127"/>
      <c r="H9" s="125"/>
      <c r="I9" s="125"/>
      <c r="J9" s="126"/>
      <c r="K9" s="129"/>
      <c r="L9" s="342"/>
      <c r="M9" s="205"/>
      <c r="N9" s="121"/>
      <c r="O9" s="121"/>
      <c r="P9" s="121"/>
      <c r="Q9" s="121"/>
      <c r="R9" s="121"/>
      <c r="S9" s="121"/>
      <c r="T9" s="121"/>
      <c r="U9" s="121"/>
      <c r="V9" s="121"/>
      <c r="W9" s="121"/>
      <c r="X9" s="121"/>
      <c r="Y9" s="121"/>
      <c r="Z9" s="270"/>
      <c r="AA9" s="270"/>
      <c r="AB9" s="270"/>
    </row>
    <row r="10" spans="1:28" s="29" customFormat="1" ht="16.2" customHeight="1" x14ac:dyDescent="0.2">
      <c r="A10" s="121" t="str">
        <f t="shared" si="1"/>
        <v/>
      </c>
      <c r="B10" s="121" t="str">
        <f t="shared" si="0"/>
        <v/>
      </c>
      <c r="C10" s="127"/>
      <c r="D10" s="124"/>
      <c r="E10" s="124"/>
      <c r="F10" s="125"/>
      <c r="G10" s="127"/>
      <c r="H10" s="125"/>
      <c r="I10" s="125"/>
      <c r="J10" s="126"/>
      <c r="K10" s="129"/>
      <c r="L10" s="342"/>
      <c r="M10" s="205"/>
      <c r="N10" s="121"/>
      <c r="O10" s="121"/>
      <c r="P10" s="121"/>
      <c r="Q10" s="121"/>
      <c r="R10" s="121"/>
      <c r="S10" s="121"/>
      <c r="T10" s="121"/>
      <c r="U10" s="121"/>
      <c r="V10" s="121"/>
      <c r="W10" s="121"/>
      <c r="X10" s="121"/>
      <c r="Y10" s="121"/>
      <c r="Z10" s="270"/>
      <c r="AA10" s="270"/>
      <c r="AB10" s="270"/>
    </row>
    <row r="11" spans="1:28" s="29" customFormat="1" ht="16.2" customHeight="1" x14ac:dyDescent="0.2">
      <c r="A11" s="121" t="str">
        <f t="shared" si="1"/>
        <v/>
      </c>
      <c r="B11" s="121" t="str">
        <f t="shared" si="0"/>
        <v/>
      </c>
      <c r="C11" s="127"/>
      <c r="D11" s="124"/>
      <c r="E11" s="124"/>
      <c r="F11" s="125"/>
      <c r="G11" s="127"/>
      <c r="H11" s="125"/>
      <c r="I11" s="125"/>
      <c r="J11" s="126"/>
      <c r="K11" s="129"/>
      <c r="L11" s="342"/>
      <c r="M11" s="205"/>
      <c r="N11" s="121"/>
      <c r="O11" s="121"/>
      <c r="P11" s="121"/>
      <c r="Q11" s="121"/>
      <c r="R11" s="121"/>
      <c r="S11" s="121"/>
      <c r="T11" s="121"/>
      <c r="U11" s="121"/>
      <c r="V11" s="121"/>
      <c r="W11" s="121"/>
      <c r="X11" s="121"/>
      <c r="Y11" s="121"/>
      <c r="Z11" s="270"/>
      <c r="AA11" s="270"/>
      <c r="AB11" s="270"/>
    </row>
    <row r="12" spans="1:28" s="29" customFormat="1" ht="16.2" customHeight="1" x14ac:dyDescent="0.2">
      <c r="A12" s="121" t="str">
        <f t="shared" si="1"/>
        <v/>
      </c>
      <c r="B12" s="121" t="str">
        <f t="shared" si="0"/>
        <v/>
      </c>
      <c r="C12" s="127"/>
      <c r="D12" s="124"/>
      <c r="E12" s="124"/>
      <c r="F12" s="125"/>
      <c r="G12" s="127"/>
      <c r="H12" s="125"/>
      <c r="I12" s="125"/>
      <c r="J12" s="126"/>
      <c r="K12" s="129"/>
      <c r="L12" s="342"/>
      <c r="M12" s="205"/>
      <c r="N12" s="121"/>
      <c r="O12" s="121"/>
      <c r="P12" s="121"/>
      <c r="Q12" s="121"/>
      <c r="R12" s="121"/>
      <c r="S12" s="121"/>
      <c r="T12" s="121"/>
      <c r="U12" s="121"/>
      <c r="V12" s="121"/>
      <c r="W12" s="121"/>
      <c r="X12" s="121"/>
      <c r="Y12" s="121"/>
      <c r="Z12" s="270"/>
      <c r="AA12" s="270"/>
      <c r="AB12" s="270"/>
    </row>
    <row r="13" spans="1:28" s="29" customFormat="1" ht="16.2" customHeight="1" x14ac:dyDescent="0.2">
      <c r="A13" s="121" t="str">
        <f t="shared" si="1"/>
        <v/>
      </c>
      <c r="B13" s="121" t="str">
        <f t="shared" si="0"/>
        <v/>
      </c>
      <c r="C13" s="127"/>
      <c r="D13" s="124"/>
      <c r="E13" s="124"/>
      <c r="F13" s="125"/>
      <c r="G13" s="127"/>
      <c r="H13" s="125"/>
      <c r="I13" s="125"/>
      <c r="J13" s="126"/>
      <c r="K13" s="129"/>
      <c r="L13" s="342"/>
      <c r="M13" s="205"/>
      <c r="N13" s="121"/>
      <c r="O13" s="121"/>
      <c r="P13" s="121"/>
      <c r="Q13" s="121"/>
      <c r="R13" s="121"/>
      <c r="S13" s="121"/>
      <c r="T13" s="121"/>
      <c r="U13" s="121"/>
      <c r="V13" s="121"/>
      <c r="W13" s="121"/>
      <c r="X13" s="121"/>
      <c r="Y13" s="121"/>
      <c r="Z13" s="270"/>
      <c r="AA13" s="270"/>
      <c r="AB13" s="270"/>
    </row>
    <row r="14" spans="1:28" s="29" customFormat="1" ht="16.2" customHeight="1" x14ac:dyDescent="0.2">
      <c r="A14" s="121" t="str">
        <f t="shared" si="1"/>
        <v/>
      </c>
      <c r="B14" s="121" t="str">
        <f t="shared" si="0"/>
        <v/>
      </c>
      <c r="C14" s="127"/>
      <c r="D14" s="124"/>
      <c r="E14" s="124"/>
      <c r="F14" s="125"/>
      <c r="G14" s="127"/>
      <c r="H14" s="125"/>
      <c r="I14" s="125"/>
      <c r="J14" s="126"/>
      <c r="K14" s="129"/>
      <c r="L14" s="342"/>
      <c r="M14" s="205"/>
      <c r="N14" s="121"/>
      <c r="O14" s="121"/>
      <c r="P14" s="121"/>
      <c r="Q14" s="121"/>
      <c r="R14" s="121"/>
      <c r="S14" s="121"/>
      <c r="T14" s="121"/>
      <c r="U14" s="121"/>
      <c r="V14" s="121"/>
      <c r="W14" s="121"/>
      <c r="X14" s="121"/>
      <c r="Y14" s="121"/>
      <c r="Z14" s="270"/>
      <c r="AA14" s="270"/>
      <c r="AB14" s="270"/>
    </row>
    <row r="15" spans="1:28" s="29" customFormat="1" ht="16.2" customHeight="1" x14ac:dyDescent="0.2">
      <c r="A15" s="121" t="str">
        <f t="shared" si="1"/>
        <v/>
      </c>
      <c r="B15" s="121" t="str">
        <f t="shared" si="0"/>
        <v/>
      </c>
      <c r="C15" s="127"/>
      <c r="D15" s="124"/>
      <c r="E15" s="124"/>
      <c r="F15" s="125"/>
      <c r="G15" s="127"/>
      <c r="H15" s="125"/>
      <c r="I15" s="125"/>
      <c r="J15" s="126"/>
      <c r="K15" s="129"/>
      <c r="L15" s="342"/>
      <c r="M15" s="205"/>
      <c r="N15" s="121"/>
      <c r="O15" s="121"/>
      <c r="P15" s="121"/>
      <c r="Q15" s="121"/>
      <c r="R15" s="121"/>
      <c r="S15" s="121"/>
      <c r="T15" s="121"/>
      <c r="U15" s="121"/>
      <c r="V15" s="121"/>
      <c r="W15" s="121"/>
      <c r="X15" s="121"/>
      <c r="Y15" s="121"/>
      <c r="Z15" s="270"/>
      <c r="AA15" s="270"/>
      <c r="AB15" s="270"/>
    </row>
    <row r="16" spans="1:28" s="29" customFormat="1" ht="16.2" customHeight="1" x14ac:dyDescent="0.2">
      <c r="A16" s="121" t="str">
        <f t="shared" si="1"/>
        <v/>
      </c>
      <c r="B16" s="121" t="str">
        <f t="shared" si="0"/>
        <v/>
      </c>
      <c r="C16" s="127"/>
      <c r="D16" s="124"/>
      <c r="E16" s="124"/>
      <c r="F16" s="125"/>
      <c r="G16" s="127"/>
      <c r="H16" s="125"/>
      <c r="I16" s="125"/>
      <c r="J16" s="126"/>
      <c r="K16" s="129"/>
      <c r="L16" s="342"/>
      <c r="M16" s="205"/>
      <c r="N16" s="121"/>
      <c r="O16" s="121"/>
      <c r="P16" s="121"/>
      <c r="Q16" s="121"/>
      <c r="R16" s="121"/>
      <c r="S16" s="121"/>
      <c r="T16" s="121"/>
      <c r="U16" s="121"/>
      <c r="V16" s="121"/>
      <c r="W16" s="121"/>
      <c r="X16" s="121"/>
      <c r="Y16" s="121"/>
      <c r="Z16" s="270"/>
      <c r="AA16" s="270"/>
      <c r="AB16" s="270"/>
    </row>
    <row r="17" spans="1:28" s="29" customFormat="1" ht="16.2" customHeight="1" x14ac:dyDescent="0.2">
      <c r="A17" s="121" t="str">
        <f t="shared" si="1"/>
        <v/>
      </c>
      <c r="B17" s="121" t="str">
        <f t="shared" si="0"/>
        <v/>
      </c>
      <c r="C17" s="127"/>
      <c r="D17" s="124"/>
      <c r="E17" s="124"/>
      <c r="F17" s="125"/>
      <c r="G17" s="127"/>
      <c r="H17" s="125"/>
      <c r="I17" s="125"/>
      <c r="J17" s="126"/>
      <c r="K17" s="129"/>
      <c r="L17" s="342"/>
      <c r="M17" s="205"/>
      <c r="N17" s="121"/>
      <c r="O17" s="121"/>
      <c r="P17" s="121"/>
      <c r="Q17" s="121"/>
      <c r="R17" s="121"/>
      <c r="S17" s="121"/>
      <c r="T17" s="121"/>
      <c r="U17" s="121"/>
      <c r="V17" s="121"/>
      <c r="W17" s="121"/>
      <c r="X17" s="121"/>
      <c r="Y17" s="121"/>
      <c r="Z17" s="270"/>
      <c r="AA17" s="270"/>
      <c r="AB17" s="270"/>
    </row>
    <row r="18" spans="1:28" s="29" customFormat="1" ht="16.2" customHeight="1" x14ac:dyDescent="0.2">
      <c r="A18" s="121" t="str">
        <f t="shared" si="1"/>
        <v/>
      </c>
      <c r="B18" s="121" t="str">
        <f t="shared" si="0"/>
        <v/>
      </c>
      <c r="C18" s="127"/>
      <c r="D18" s="124"/>
      <c r="E18" s="124"/>
      <c r="F18" s="125"/>
      <c r="G18" s="127"/>
      <c r="H18" s="125"/>
      <c r="I18" s="125"/>
      <c r="J18" s="126"/>
      <c r="K18" s="129"/>
      <c r="L18" s="342"/>
      <c r="M18" s="205"/>
      <c r="N18" s="121"/>
      <c r="O18" s="121"/>
      <c r="P18" s="121"/>
      <c r="Q18" s="121"/>
      <c r="R18" s="121"/>
      <c r="S18" s="121"/>
      <c r="T18" s="121"/>
      <c r="U18" s="121"/>
      <c r="V18" s="121"/>
      <c r="W18" s="121"/>
      <c r="X18" s="121"/>
      <c r="Y18" s="121"/>
      <c r="Z18" s="270"/>
      <c r="AA18" s="270"/>
      <c r="AB18" s="270"/>
    </row>
    <row r="19" spans="1:28" s="29" customFormat="1" ht="16.2" customHeight="1" x14ac:dyDescent="0.2">
      <c r="A19" s="121" t="str">
        <f t="shared" si="1"/>
        <v/>
      </c>
      <c r="B19" s="121" t="str">
        <f t="shared" si="0"/>
        <v/>
      </c>
      <c r="C19" s="127"/>
      <c r="D19" s="124"/>
      <c r="E19" s="124"/>
      <c r="F19" s="125"/>
      <c r="G19" s="127"/>
      <c r="H19" s="125"/>
      <c r="I19" s="125"/>
      <c r="J19" s="126"/>
      <c r="K19" s="129"/>
      <c r="L19" s="342"/>
      <c r="M19" s="205"/>
      <c r="N19" s="121"/>
      <c r="O19" s="121"/>
      <c r="P19" s="121"/>
      <c r="Q19" s="121"/>
      <c r="R19" s="121"/>
      <c r="S19" s="121"/>
      <c r="T19" s="121"/>
      <c r="U19" s="121"/>
      <c r="V19" s="121"/>
      <c r="W19" s="121"/>
      <c r="X19" s="121"/>
      <c r="Y19" s="121"/>
      <c r="Z19" s="270"/>
      <c r="AA19" s="270"/>
      <c r="AB19" s="270"/>
    </row>
    <row r="20" spans="1:28" s="29" customFormat="1" ht="16.2" customHeight="1" x14ac:dyDescent="0.2">
      <c r="A20" s="121" t="str">
        <f t="shared" si="1"/>
        <v/>
      </c>
      <c r="B20" s="121" t="str">
        <f t="shared" si="0"/>
        <v/>
      </c>
      <c r="C20" s="127"/>
      <c r="D20" s="124"/>
      <c r="E20" s="124"/>
      <c r="F20" s="125"/>
      <c r="G20" s="127"/>
      <c r="H20" s="125"/>
      <c r="I20" s="125"/>
      <c r="J20" s="126"/>
      <c r="K20" s="129"/>
      <c r="L20" s="342"/>
      <c r="M20" s="205"/>
      <c r="N20" s="121"/>
      <c r="O20" s="121"/>
      <c r="P20" s="121"/>
      <c r="Q20" s="121"/>
      <c r="R20" s="121"/>
      <c r="S20" s="121"/>
      <c r="T20" s="121"/>
      <c r="U20" s="121"/>
      <c r="V20" s="121"/>
      <c r="W20" s="121"/>
      <c r="X20" s="121"/>
      <c r="Y20" s="121"/>
      <c r="Z20" s="270"/>
      <c r="AA20" s="270"/>
      <c r="AB20" s="270"/>
    </row>
    <row r="21" spans="1:28" s="29" customFormat="1" ht="16.2" customHeight="1" x14ac:dyDescent="0.2">
      <c r="A21" s="121" t="str">
        <f t="shared" si="1"/>
        <v/>
      </c>
      <c r="B21" s="121" t="str">
        <f t="shared" si="0"/>
        <v/>
      </c>
      <c r="C21" s="127"/>
      <c r="D21" s="124"/>
      <c r="E21" s="124"/>
      <c r="F21" s="125"/>
      <c r="G21" s="127"/>
      <c r="H21" s="125"/>
      <c r="I21" s="125"/>
      <c r="J21" s="126"/>
      <c r="K21" s="129"/>
      <c r="L21" s="342"/>
      <c r="M21" s="205"/>
      <c r="N21" s="121"/>
      <c r="O21" s="121"/>
      <c r="P21" s="121"/>
      <c r="Q21" s="121"/>
      <c r="R21" s="121"/>
      <c r="S21" s="121"/>
      <c r="T21" s="121"/>
      <c r="U21" s="121"/>
      <c r="V21" s="121"/>
      <c r="W21" s="121"/>
      <c r="X21" s="121"/>
      <c r="Y21" s="121"/>
      <c r="Z21" s="270"/>
      <c r="AA21" s="270"/>
      <c r="AB21" s="270"/>
    </row>
    <row r="22" spans="1:28" s="29" customFormat="1" ht="16.2" customHeight="1" x14ac:dyDescent="0.2">
      <c r="A22" s="121" t="str">
        <f t="shared" si="1"/>
        <v/>
      </c>
      <c r="B22" s="121" t="str">
        <f t="shared" si="0"/>
        <v/>
      </c>
      <c r="C22" s="127"/>
      <c r="D22" s="124"/>
      <c r="E22" s="124"/>
      <c r="F22" s="125"/>
      <c r="G22" s="127"/>
      <c r="H22" s="125"/>
      <c r="I22" s="125"/>
      <c r="J22" s="126"/>
      <c r="K22" s="129"/>
      <c r="L22" s="342"/>
      <c r="M22" s="205"/>
      <c r="N22" s="121"/>
      <c r="O22" s="121"/>
      <c r="P22" s="121"/>
      <c r="Q22" s="121"/>
      <c r="R22" s="121"/>
      <c r="S22" s="121"/>
      <c r="T22" s="121"/>
      <c r="U22" s="121"/>
      <c r="V22" s="121"/>
      <c r="W22" s="121"/>
      <c r="X22" s="121"/>
      <c r="Y22" s="121"/>
      <c r="Z22" s="270"/>
      <c r="AA22" s="270"/>
      <c r="AB22" s="270"/>
    </row>
    <row r="23" spans="1:28" s="29" customFormat="1" ht="16.2" customHeight="1" x14ac:dyDescent="0.2">
      <c r="A23" s="121" t="str">
        <f t="shared" si="1"/>
        <v/>
      </c>
      <c r="B23" s="121" t="str">
        <f t="shared" si="0"/>
        <v/>
      </c>
      <c r="C23" s="127"/>
      <c r="D23" s="124"/>
      <c r="E23" s="124"/>
      <c r="F23" s="125"/>
      <c r="G23" s="127"/>
      <c r="H23" s="125"/>
      <c r="I23" s="125"/>
      <c r="J23" s="126"/>
      <c r="K23" s="129"/>
      <c r="L23" s="342"/>
      <c r="M23" s="205"/>
      <c r="N23" s="121"/>
      <c r="O23" s="121"/>
      <c r="P23" s="121"/>
      <c r="Q23" s="121"/>
      <c r="R23" s="121"/>
      <c r="S23" s="121"/>
      <c r="T23" s="121"/>
      <c r="U23" s="121"/>
      <c r="V23" s="121"/>
      <c r="W23" s="121"/>
      <c r="X23" s="121"/>
      <c r="Y23" s="121"/>
      <c r="Z23" s="270"/>
      <c r="AA23" s="270"/>
      <c r="AB23" s="270"/>
    </row>
    <row r="24" spans="1:28" s="29" customFormat="1" ht="16.2" customHeight="1" x14ac:dyDescent="0.2">
      <c r="A24" s="121" t="str">
        <f t="shared" si="1"/>
        <v/>
      </c>
      <c r="B24" s="121" t="str">
        <f t="shared" si="0"/>
        <v/>
      </c>
      <c r="C24" s="127"/>
      <c r="D24" s="124"/>
      <c r="E24" s="124"/>
      <c r="F24" s="125"/>
      <c r="G24" s="127"/>
      <c r="H24" s="125"/>
      <c r="I24" s="125"/>
      <c r="J24" s="126"/>
      <c r="K24" s="129"/>
      <c r="L24" s="342"/>
      <c r="M24" s="205"/>
      <c r="N24" s="121"/>
      <c r="O24" s="121"/>
      <c r="P24" s="121"/>
      <c r="Q24" s="121"/>
      <c r="R24" s="121"/>
      <c r="S24" s="121"/>
      <c r="T24" s="121"/>
      <c r="U24" s="121"/>
      <c r="V24" s="121"/>
      <c r="W24" s="121"/>
      <c r="X24" s="121"/>
      <c r="Y24" s="121"/>
      <c r="Z24" s="270"/>
      <c r="AA24" s="270"/>
      <c r="AB24" s="270"/>
    </row>
    <row r="25" spans="1:28" s="29" customFormat="1" ht="16.2" customHeight="1" x14ac:dyDescent="0.2">
      <c r="A25" s="121" t="str">
        <f t="shared" si="1"/>
        <v/>
      </c>
      <c r="B25" s="121" t="str">
        <f t="shared" si="0"/>
        <v/>
      </c>
      <c r="C25" s="127"/>
      <c r="D25" s="124"/>
      <c r="E25" s="124"/>
      <c r="F25" s="125"/>
      <c r="G25" s="127"/>
      <c r="H25" s="125"/>
      <c r="I25" s="125"/>
      <c r="J25" s="126"/>
      <c r="K25" s="129"/>
      <c r="L25" s="342"/>
      <c r="M25" s="205"/>
      <c r="N25" s="121"/>
      <c r="O25" s="121"/>
      <c r="P25" s="121"/>
      <c r="Q25" s="121"/>
      <c r="R25" s="121"/>
      <c r="S25" s="121"/>
      <c r="T25" s="121"/>
      <c r="U25" s="121"/>
      <c r="V25" s="121"/>
      <c r="W25" s="121"/>
      <c r="X25" s="121"/>
      <c r="Y25" s="121"/>
      <c r="Z25" s="270"/>
      <c r="AA25" s="270"/>
      <c r="AB25" s="270"/>
    </row>
    <row r="26" spans="1:28" s="29" customFormat="1" ht="16.2" customHeight="1" x14ac:dyDescent="0.2">
      <c r="A26" s="121" t="str">
        <f t="shared" si="1"/>
        <v/>
      </c>
      <c r="B26" s="121" t="str">
        <f t="shared" si="0"/>
        <v/>
      </c>
      <c r="C26" s="127"/>
      <c r="D26" s="124"/>
      <c r="E26" s="124"/>
      <c r="F26" s="125"/>
      <c r="G26" s="127"/>
      <c r="H26" s="125"/>
      <c r="I26" s="125"/>
      <c r="J26" s="126"/>
      <c r="K26" s="129"/>
      <c r="L26" s="342"/>
      <c r="M26" s="205"/>
      <c r="N26" s="121"/>
      <c r="O26" s="121"/>
      <c r="P26" s="121"/>
      <c r="Q26" s="121"/>
      <c r="R26" s="121"/>
      <c r="S26" s="121"/>
      <c r="T26" s="121"/>
      <c r="U26" s="121"/>
      <c r="V26" s="121"/>
      <c r="W26" s="121"/>
      <c r="X26" s="121"/>
      <c r="Y26" s="121"/>
      <c r="Z26" s="270"/>
      <c r="AA26" s="270"/>
      <c r="AB26" s="270"/>
    </row>
    <row r="27" spans="1:28" s="29" customFormat="1" ht="16.2" customHeight="1" x14ac:dyDescent="0.2">
      <c r="A27" s="121" t="str">
        <f t="shared" si="1"/>
        <v/>
      </c>
      <c r="B27" s="121" t="str">
        <f t="shared" si="0"/>
        <v/>
      </c>
      <c r="C27" s="127"/>
      <c r="D27" s="124"/>
      <c r="E27" s="124"/>
      <c r="F27" s="125"/>
      <c r="G27" s="127"/>
      <c r="H27" s="125"/>
      <c r="I27" s="125"/>
      <c r="J27" s="126"/>
      <c r="K27" s="129"/>
      <c r="L27" s="342"/>
      <c r="M27" s="205"/>
      <c r="N27" s="121"/>
      <c r="O27" s="121"/>
      <c r="P27" s="121"/>
      <c r="Q27" s="121"/>
      <c r="R27" s="121"/>
      <c r="S27" s="121"/>
      <c r="T27" s="121"/>
      <c r="U27" s="121"/>
      <c r="V27" s="121"/>
      <c r="W27" s="121"/>
      <c r="X27" s="121"/>
      <c r="Y27" s="121"/>
      <c r="Z27" s="270"/>
      <c r="AA27" s="270"/>
      <c r="AB27" s="270"/>
    </row>
    <row r="28" spans="1:28" s="29" customFormat="1" ht="16.2" customHeight="1" x14ac:dyDescent="0.2">
      <c r="A28" s="121" t="str">
        <f t="shared" si="1"/>
        <v/>
      </c>
      <c r="B28" s="121" t="str">
        <f t="shared" si="0"/>
        <v/>
      </c>
      <c r="C28" s="127"/>
      <c r="D28" s="124"/>
      <c r="E28" s="124"/>
      <c r="F28" s="125"/>
      <c r="G28" s="127"/>
      <c r="H28" s="125"/>
      <c r="I28" s="125"/>
      <c r="J28" s="126"/>
      <c r="K28" s="129"/>
      <c r="L28" s="342"/>
      <c r="M28" s="205"/>
      <c r="N28" s="121"/>
      <c r="O28" s="121"/>
      <c r="P28" s="121"/>
      <c r="Q28" s="121"/>
      <c r="R28" s="121"/>
      <c r="S28" s="121"/>
      <c r="T28" s="121"/>
      <c r="U28" s="121"/>
      <c r="V28" s="121"/>
      <c r="W28" s="121"/>
      <c r="X28" s="121"/>
      <c r="Y28" s="121"/>
      <c r="Z28" s="270"/>
      <c r="AA28" s="270"/>
      <c r="AB28" s="270"/>
    </row>
    <row r="29" spans="1:28" s="29" customFormat="1" ht="16.2" customHeight="1" x14ac:dyDescent="0.2">
      <c r="A29" s="121" t="str">
        <f t="shared" si="1"/>
        <v/>
      </c>
      <c r="B29" s="121" t="str">
        <f t="shared" si="0"/>
        <v/>
      </c>
      <c r="C29" s="127"/>
      <c r="D29" s="124"/>
      <c r="E29" s="124"/>
      <c r="F29" s="126"/>
      <c r="G29" s="128"/>
      <c r="H29" s="126"/>
      <c r="I29" s="126"/>
      <c r="J29" s="126"/>
      <c r="K29" s="131"/>
      <c r="L29" s="342"/>
      <c r="M29" s="205"/>
      <c r="N29" s="121"/>
      <c r="O29" s="121"/>
      <c r="P29" s="121"/>
      <c r="Q29" s="121"/>
      <c r="R29" s="121"/>
      <c r="S29" s="121"/>
      <c r="T29" s="121"/>
      <c r="U29" s="121"/>
      <c r="V29" s="121"/>
      <c r="W29" s="121"/>
      <c r="X29" s="121"/>
      <c r="Y29" s="121"/>
      <c r="Z29" s="270"/>
      <c r="AA29" s="270"/>
      <c r="AB29" s="270"/>
    </row>
    <row r="30" spans="1:28" s="29" customFormat="1" ht="16.2" customHeight="1" x14ac:dyDescent="0.2">
      <c r="A30" s="121" t="str">
        <f t="shared" si="1"/>
        <v/>
      </c>
      <c r="B30" s="121" t="str">
        <f t="shared" si="0"/>
        <v/>
      </c>
      <c r="C30" s="127"/>
      <c r="D30" s="124"/>
      <c r="E30" s="124"/>
      <c r="F30" s="124"/>
      <c r="G30" s="128"/>
      <c r="H30" s="126"/>
      <c r="I30" s="124"/>
      <c r="J30" s="126"/>
      <c r="K30" s="130"/>
      <c r="L30" s="342"/>
      <c r="M30" s="205"/>
      <c r="N30" s="121"/>
      <c r="O30" s="121"/>
      <c r="P30" s="121"/>
      <c r="Q30" s="121"/>
      <c r="R30" s="121"/>
      <c r="S30" s="121"/>
      <c r="T30" s="121"/>
      <c r="U30" s="121"/>
      <c r="V30" s="121"/>
      <c r="W30" s="121"/>
      <c r="X30" s="121"/>
      <c r="Y30" s="121"/>
      <c r="Z30" s="270"/>
      <c r="AA30" s="270"/>
      <c r="AB30" s="270"/>
    </row>
    <row r="31" spans="1:28" s="29" customFormat="1" ht="16.2" customHeight="1" x14ac:dyDescent="0.2">
      <c r="A31" s="121" t="str">
        <f t="shared" si="1"/>
        <v/>
      </c>
      <c r="B31" s="121" t="str">
        <f t="shared" si="0"/>
        <v/>
      </c>
      <c r="C31" s="127"/>
      <c r="D31" s="124"/>
      <c r="E31" s="124"/>
      <c r="F31" s="125"/>
      <c r="G31" s="127"/>
      <c r="H31" s="125"/>
      <c r="I31" s="125"/>
      <c r="J31" s="126"/>
      <c r="K31" s="129"/>
      <c r="L31" s="342"/>
      <c r="M31" s="205"/>
      <c r="N31" s="121"/>
      <c r="O31" s="121"/>
      <c r="P31" s="121"/>
      <c r="Q31" s="121"/>
      <c r="R31" s="121"/>
      <c r="S31" s="121"/>
      <c r="T31" s="121"/>
      <c r="U31" s="121"/>
      <c r="V31" s="121"/>
      <c r="W31" s="121"/>
      <c r="X31" s="121"/>
      <c r="Y31" s="121"/>
      <c r="Z31" s="270"/>
      <c r="AA31" s="270"/>
      <c r="AB31" s="270"/>
    </row>
    <row r="32" spans="1:28" s="29" customFormat="1" ht="16.2" customHeight="1" x14ac:dyDescent="0.2">
      <c r="A32" s="121" t="str">
        <f t="shared" si="1"/>
        <v/>
      </c>
      <c r="B32" s="121" t="str">
        <f t="shared" si="0"/>
        <v/>
      </c>
      <c r="C32" s="127"/>
      <c r="D32" s="124"/>
      <c r="E32" s="124"/>
      <c r="F32" s="126"/>
      <c r="G32" s="128"/>
      <c r="H32" s="126"/>
      <c r="I32" s="126"/>
      <c r="J32" s="126"/>
      <c r="K32" s="130"/>
      <c r="L32" s="342"/>
      <c r="M32" s="205"/>
      <c r="N32" s="121"/>
      <c r="O32" s="121"/>
      <c r="P32" s="121"/>
      <c r="Q32" s="121"/>
      <c r="R32" s="121"/>
      <c r="S32" s="121"/>
      <c r="T32" s="121"/>
      <c r="U32" s="121"/>
      <c r="V32" s="121"/>
      <c r="W32" s="121"/>
      <c r="X32" s="121"/>
      <c r="Y32" s="121"/>
      <c r="Z32" s="270"/>
      <c r="AA32" s="270"/>
      <c r="AB32" s="270"/>
    </row>
    <row r="33" spans="1:28" s="29" customFormat="1" ht="16.2" customHeight="1" x14ac:dyDescent="0.2">
      <c r="A33" s="121" t="str">
        <f t="shared" si="1"/>
        <v/>
      </c>
      <c r="B33" s="121" t="str">
        <f t="shared" si="0"/>
        <v/>
      </c>
      <c r="C33" s="127"/>
      <c r="D33" s="124"/>
      <c r="E33" s="124"/>
      <c r="F33" s="126"/>
      <c r="G33" s="128"/>
      <c r="H33" s="126"/>
      <c r="I33" s="126"/>
      <c r="J33" s="126"/>
      <c r="K33" s="130"/>
      <c r="L33" s="342"/>
      <c r="M33" s="205"/>
      <c r="N33" s="121"/>
      <c r="O33" s="121"/>
      <c r="P33" s="121"/>
      <c r="Q33" s="121"/>
      <c r="R33" s="121"/>
      <c r="S33" s="121"/>
      <c r="T33" s="121"/>
      <c r="U33" s="121"/>
      <c r="V33" s="121"/>
      <c r="W33" s="121"/>
      <c r="X33" s="121"/>
      <c r="Y33" s="121"/>
      <c r="Z33" s="270"/>
      <c r="AA33" s="270"/>
      <c r="AB33" s="270"/>
    </row>
    <row r="34" spans="1:28" s="29" customFormat="1" ht="16.2" customHeight="1" x14ac:dyDescent="0.2">
      <c r="A34" s="121" t="str">
        <f t="shared" si="1"/>
        <v/>
      </c>
      <c r="B34" s="121" t="str">
        <f t="shared" si="0"/>
        <v/>
      </c>
      <c r="C34" s="127"/>
      <c r="D34" s="124"/>
      <c r="E34" s="124"/>
      <c r="F34" s="126"/>
      <c r="G34" s="128"/>
      <c r="H34" s="126"/>
      <c r="I34" s="126"/>
      <c r="J34" s="126"/>
      <c r="K34" s="130"/>
      <c r="L34" s="342"/>
      <c r="M34" s="205"/>
      <c r="N34" s="121"/>
      <c r="O34" s="121"/>
      <c r="P34" s="121"/>
      <c r="Q34" s="121"/>
      <c r="R34" s="121"/>
      <c r="S34" s="121"/>
      <c r="T34" s="121"/>
      <c r="U34" s="121"/>
      <c r="V34" s="121"/>
      <c r="W34" s="121"/>
      <c r="X34" s="121"/>
      <c r="Y34" s="121"/>
      <c r="Z34" s="270"/>
      <c r="AA34" s="270"/>
      <c r="AB34" s="270"/>
    </row>
    <row r="35" spans="1:28" s="29" customFormat="1" ht="16.2" customHeight="1" x14ac:dyDescent="0.2">
      <c r="A35" s="121" t="str">
        <f t="shared" si="1"/>
        <v/>
      </c>
      <c r="B35" s="121" t="str">
        <f t="shared" si="0"/>
        <v/>
      </c>
      <c r="C35" s="127"/>
      <c r="D35" s="124"/>
      <c r="E35" s="124"/>
      <c r="F35" s="126"/>
      <c r="G35" s="128"/>
      <c r="H35" s="126"/>
      <c r="I35" s="126"/>
      <c r="J35" s="126"/>
      <c r="K35" s="130"/>
      <c r="L35" s="342"/>
      <c r="M35" s="205"/>
      <c r="N35" s="121"/>
      <c r="O35" s="121"/>
      <c r="P35" s="121"/>
      <c r="Q35" s="121"/>
      <c r="R35" s="121"/>
      <c r="S35" s="121"/>
      <c r="T35" s="121"/>
      <c r="U35" s="121"/>
      <c r="V35" s="121"/>
      <c r="W35" s="121"/>
      <c r="X35" s="121"/>
      <c r="Y35" s="121"/>
      <c r="Z35" s="270"/>
      <c r="AA35" s="270"/>
      <c r="AB35" s="270"/>
    </row>
    <row r="36" spans="1:28" s="29" customFormat="1" ht="16.2" customHeight="1" x14ac:dyDescent="0.2">
      <c r="A36" s="121" t="str">
        <f t="shared" si="1"/>
        <v/>
      </c>
      <c r="B36" s="121" t="str">
        <f t="shared" si="0"/>
        <v/>
      </c>
      <c r="C36" s="127"/>
      <c r="D36" s="124"/>
      <c r="E36" s="124"/>
      <c r="F36" s="126"/>
      <c r="G36" s="128"/>
      <c r="H36" s="126"/>
      <c r="I36" s="126"/>
      <c r="J36" s="126"/>
      <c r="K36" s="130"/>
      <c r="L36" s="342"/>
      <c r="M36" s="205"/>
      <c r="N36" s="121"/>
      <c r="O36" s="121"/>
      <c r="P36" s="121"/>
      <c r="Q36" s="121"/>
      <c r="R36" s="121"/>
      <c r="S36" s="121"/>
      <c r="T36" s="121"/>
      <c r="U36" s="121"/>
      <c r="V36" s="121"/>
      <c r="W36" s="121"/>
      <c r="X36" s="121"/>
      <c r="Y36" s="121"/>
      <c r="Z36" s="270"/>
      <c r="AA36" s="270"/>
      <c r="AB36" s="270"/>
    </row>
    <row r="37" spans="1:28" s="29" customFormat="1" ht="16.2" customHeight="1" x14ac:dyDescent="0.2">
      <c r="A37" s="121" t="str">
        <f t="shared" si="1"/>
        <v/>
      </c>
      <c r="B37" s="121" t="str">
        <f t="shared" si="0"/>
        <v/>
      </c>
      <c r="C37" s="127"/>
      <c r="D37" s="124"/>
      <c r="E37" s="124"/>
      <c r="F37" s="126"/>
      <c r="G37" s="128"/>
      <c r="H37" s="126"/>
      <c r="I37" s="126"/>
      <c r="J37" s="126"/>
      <c r="K37" s="130"/>
      <c r="L37" s="342"/>
      <c r="M37" s="205"/>
      <c r="N37" s="121"/>
      <c r="O37" s="121"/>
      <c r="P37" s="121"/>
      <c r="Q37" s="121"/>
      <c r="R37" s="121"/>
      <c r="S37" s="121"/>
      <c r="T37" s="121"/>
      <c r="U37" s="121"/>
      <c r="V37" s="121"/>
      <c r="W37" s="121"/>
      <c r="X37" s="121"/>
      <c r="Y37" s="121"/>
      <c r="Z37" s="270"/>
      <c r="AA37" s="270"/>
      <c r="AB37" s="270"/>
    </row>
    <row r="38" spans="1:28" s="29" customFormat="1" ht="16.2" customHeight="1" x14ac:dyDescent="0.2">
      <c r="A38" s="121" t="str">
        <f t="shared" si="1"/>
        <v/>
      </c>
      <c r="B38" s="121" t="str">
        <f t="shared" si="0"/>
        <v/>
      </c>
      <c r="C38" s="127"/>
      <c r="D38" s="124"/>
      <c r="E38" s="124"/>
      <c r="F38" s="126"/>
      <c r="G38" s="128"/>
      <c r="H38" s="126"/>
      <c r="I38" s="126"/>
      <c r="J38" s="126"/>
      <c r="K38" s="130"/>
      <c r="L38" s="342"/>
      <c r="M38" s="205"/>
      <c r="N38" s="121"/>
      <c r="O38" s="121"/>
      <c r="P38" s="121"/>
      <c r="Q38" s="121"/>
      <c r="R38" s="121"/>
      <c r="S38" s="121"/>
      <c r="T38" s="121"/>
      <c r="U38" s="121"/>
      <c r="V38" s="121"/>
      <c r="W38" s="121"/>
      <c r="X38" s="121"/>
      <c r="Y38" s="121"/>
      <c r="Z38" s="270"/>
      <c r="AA38" s="270"/>
      <c r="AB38" s="270"/>
    </row>
    <row r="39" spans="1:28" s="29" customFormat="1" ht="16.2" customHeight="1" x14ac:dyDescent="0.2">
      <c r="A39" s="121" t="str">
        <f t="shared" si="1"/>
        <v/>
      </c>
      <c r="B39" s="121" t="str">
        <f t="shared" si="0"/>
        <v/>
      </c>
      <c r="C39" s="127"/>
      <c r="D39" s="124"/>
      <c r="E39" s="124"/>
      <c r="F39" s="126"/>
      <c r="G39" s="128"/>
      <c r="H39" s="126"/>
      <c r="I39" s="126"/>
      <c r="J39" s="126"/>
      <c r="K39" s="130"/>
      <c r="L39" s="342"/>
      <c r="M39" s="205"/>
      <c r="N39" s="121"/>
      <c r="O39" s="121"/>
      <c r="P39" s="121"/>
      <c r="Q39" s="121"/>
      <c r="R39" s="121"/>
      <c r="S39" s="121"/>
      <c r="T39" s="121"/>
      <c r="U39" s="121"/>
      <c r="V39" s="121"/>
      <c r="W39" s="121"/>
      <c r="X39" s="121"/>
      <c r="Y39" s="121"/>
      <c r="Z39" s="270"/>
      <c r="AA39" s="270"/>
      <c r="AB39" s="270"/>
    </row>
    <row r="40" spans="1:28" s="29" customFormat="1" ht="16.2" customHeight="1" x14ac:dyDescent="0.2">
      <c r="A40" s="121" t="str">
        <f t="shared" si="1"/>
        <v/>
      </c>
      <c r="B40" s="121" t="str">
        <f t="shared" si="0"/>
        <v/>
      </c>
      <c r="C40" s="127"/>
      <c r="D40" s="124"/>
      <c r="E40" s="124"/>
      <c r="F40" s="126"/>
      <c r="G40" s="128"/>
      <c r="H40" s="126"/>
      <c r="I40" s="126"/>
      <c r="J40" s="126"/>
      <c r="K40" s="130"/>
      <c r="L40" s="342"/>
      <c r="M40" s="205"/>
      <c r="N40" s="121"/>
      <c r="O40" s="121"/>
      <c r="P40" s="121"/>
      <c r="Q40" s="121"/>
      <c r="R40" s="121"/>
      <c r="S40" s="121"/>
      <c r="T40" s="121"/>
      <c r="U40" s="121"/>
      <c r="V40" s="121"/>
      <c r="W40" s="121"/>
      <c r="X40" s="121"/>
      <c r="Y40" s="121"/>
      <c r="Z40" s="270"/>
      <c r="AA40" s="270"/>
      <c r="AB40" s="270"/>
    </row>
    <row r="41" spans="1:28" s="29" customFormat="1" ht="16.2" customHeight="1" x14ac:dyDescent="0.2">
      <c r="A41" s="121" t="str">
        <f t="shared" si="1"/>
        <v/>
      </c>
      <c r="B41" s="121" t="str">
        <f t="shared" si="0"/>
        <v/>
      </c>
      <c r="C41" s="127"/>
      <c r="D41" s="124"/>
      <c r="E41" s="124"/>
      <c r="F41" s="126"/>
      <c r="G41" s="128"/>
      <c r="H41" s="126"/>
      <c r="I41" s="126"/>
      <c r="J41" s="126"/>
      <c r="K41" s="130"/>
      <c r="L41" s="342"/>
      <c r="M41" s="205"/>
      <c r="N41" s="121"/>
      <c r="O41" s="121"/>
      <c r="P41" s="121"/>
      <c r="Q41" s="121"/>
      <c r="R41" s="121"/>
      <c r="S41" s="121"/>
      <c r="T41" s="121"/>
      <c r="U41" s="121"/>
      <c r="V41" s="121"/>
      <c r="W41" s="121"/>
      <c r="X41" s="121"/>
      <c r="Y41" s="121"/>
      <c r="Z41" s="270"/>
      <c r="AA41" s="270"/>
      <c r="AB41" s="270"/>
    </row>
    <row r="42" spans="1:28" s="29" customFormat="1" ht="16.2" customHeight="1" x14ac:dyDescent="0.2">
      <c r="A42" s="121" t="str">
        <f t="shared" si="1"/>
        <v/>
      </c>
      <c r="B42" s="121" t="str">
        <f t="shared" si="0"/>
        <v/>
      </c>
      <c r="C42" s="127"/>
      <c r="D42" s="124"/>
      <c r="E42" s="124"/>
      <c r="F42" s="126"/>
      <c r="G42" s="128"/>
      <c r="H42" s="126"/>
      <c r="I42" s="126"/>
      <c r="J42" s="126"/>
      <c r="K42" s="130"/>
      <c r="L42" s="342"/>
      <c r="M42" s="205"/>
      <c r="N42" s="121"/>
      <c r="O42" s="121"/>
      <c r="P42" s="121"/>
      <c r="Q42" s="121"/>
      <c r="R42" s="121"/>
      <c r="S42" s="121"/>
      <c r="T42" s="121"/>
      <c r="U42" s="121"/>
      <c r="V42" s="121"/>
      <c r="W42" s="121"/>
      <c r="X42" s="121"/>
      <c r="Y42" s="121"/>
      <c r="Z42" s="270"/>
      <c r="AA42" s="270"/>
      <c r="AB42" s="270"/>
    </row>
    <row r="43" spans="1:28" s="29" customFormat="1" ht="16.2" customHeight="1" x14ac:dyDescent="0.2">
      <c r="A43" s="121" t="str">
        <f t="shared" si="1"/>
        <v/>
      </c>
      <c r="B43" s="121" t="str">
        <f t="shared" si="0"/>
        <v/>
      </c>
      <c r="C43" s="127"/>
      <c r="D43" s="124"/>
      <c r="E43" s="124"/>
      <c r="F43" s="126"/>
      <c r="G43" s="128"/>
      <c r="H43" s="126"/>
      <c r="I43" s="126"/>
      <c r="J43" s="126"/>
      <c r="K43" s="131"/>
      <c r="L43" s="342"/>
      <c r="M43" s="205"/>
      <c r="N43" s="121"/>
      <c r="O43" s="121"/>
      <c r="P43" s="121"/>
      <c r="Q43" s="121"/>
      <c r="R43" s="121"/>
      <c r="S43" s="121"/>
      <c r="T43" s="121"/>
      <c r="U43" s="121"/>
      <c r="V43" s="121"/>
      <c r="W43" s="121"/>
      <c r="X43" s="121"/>
      <c r="Y43" s="121"/>
      <c r="Z43" s="270"/>
      <c r="AA43" s="270"/>
      <c r="AB43" s="270"/>
    </row>
    <row r="44" spans="1:28" s="29" customFormat="1" ht="16.2" customHeight="1" x14ac:dyDescent="0.2">
      <c r="A44" s="121" t="str">
        <f t="shared" si="1"/>
        <v/>
      </c>
      <c r="B44" s="121" t="str">
        <f t="shared" si="0"/>
        <v/>
      </c>
      <c r="C44" s="127"/>
      <c r="D44" s="124"/>
      <c r="E44" s="124"/>
      <c r="F44" s="124"/>
      <c r="G44" s="128"/>
      <c r="H44" s="126"/>
      <c r="I44" s="124"/>
      <c r="J44" s="126"/>
      <c r="K44" s="130"/>
      <c r="L44" s="342"/>
      <c r="M44" s="205"/>
      <c r="N44" s="121"/>
      <c r="O44" s="121"/>
      <c r="P44" s="121"/>
      <c r="Q44" s="121"/>
      <c r="R44" s="121"/>
      <c r="S44" s="121"/>
      <c r="T44" s="121"/>
      <c r="U44" s="121"/>
      <c r="V44" s="121"/>
      <c r="W44" s="121"/>
      <c r="X44" s="121"/>
      <c r="Y44" s="121"/>
      <c r="Z44" s="270"/>
      <c r="AA44" s="270"/>
      <c r="AB44" s="270"/>
    </row>
    <row r="45" spans="1:28" s="29" customFormat="1" ht="16.2" customHeight="1" x14ac:dyDescent="0.2">
      <c r="A45" s="121" t="str">
        <f t="shared" si="1"/>
        <v/>
      </c>
      <c r="B45" s="121" t="str">
        <f t="shared" si="0"/>
        <v/>
      </c>
      <c r="C45" s="127"/>
      <c r="D45" s="124"/>
      <c r="E45" s="124"/>
      <c r="F45" s="126"/>
      <c r="G45" s="128"/>
      <c r="H45" s="126"/>
      <c r="I45" s="124"/>
      <c r="J45" s="126"/>
      <c r="K45" s="130"/>
      <c r="L45" s="342"/>
      <c r="M45" s="121"/>
      <c r="N45" s="121"/>
      <c r="O45" s="121"/>
      <c r="P45" s="121"/>
      <c r="Q45" s="121"/>
      <c r="R45" s="121"/>
      <c r="S45" s="121"/>
      <c r="T45" s="121"/>
      <c r="U45" s="121"/>
      <c r="V45" s="121"/>
      <c r="W45" s="121"/>
      <c r="X45" s="121"/>
      <c r="Y45" s="121"/>
      <c r="Z45" s="270"/>
      <c r="AA45" s="270"/>
      <c r="AB45" s="270"/>
    </row>
    <row r="46" spans="1:28" s="29" customFormat="1" ht="16.2" customHeight="1" x14ac:dyDescent="0.2">
      <c r="A46" s="121" t="str">
        <f t="shared" si="1"/>
        <v/>
      </c>
      <c r="B46" s="121" t="str">
        <f t="shared" si="0"/>
        <v/>
      </c>
      <c r="C46" s="127"/>
      <c r="D46" s="124"/>
      <c r="E46" s="124"/>
      <c r="F46" s="124"/>
      <c r="G46" s="128"/>
      <c r="H46" s="126"/>
      <c r="I46" s="124"/>
      <c r="J46" s="126"/>
      <c r="K46" s="130"/>
      <c r="L46" s="342"/>
      <c r="M46" s="121"/>
      <c r="N46" s="121"/>
      <c r="O46" s="121"/>
      <c r="P46" s="121"/>
      <c r="Q46" s="121"/>
      <c r="R46" s="121"/>
      <c r="S46" s="121"/>
      <c r="T46" s="121"/>
      <c r="U46" s="121"/>
      <c r="V46" s="121"/>
      <c r="W46" s="121"/>
      <c r="X46" s="121"/>
      <c r="Y46" s="121"/>
      <c r="Z46" s="270"/>
      <c r="AA46" s="270"/>
      <c r="AB46" s="270"/>
    </row>
    <row r="47" spans="1:28" s="29" customFormat="1" ht="16.2" customHeight="1" x14ac:dyDescent="0.2">
      <c r="A47" s="121" t="str">
        <f t="shared" si="1"/>
        <v/>
      </c>
      <c r="B47" s="121" t="str">
        <f t="shared" si="0"/>
        <v/>
      </c>
      <c r="C47" s="127"/>
      <c r="D47" s="124"/>
      <c r="E47" s="124"/>
      <c r="F47" s="124"/>
      <c r="G47" s="128"/>
      <c r="H47" s="126"/>
      <c r="I47" s="124"/>
      <c r="J47" s="126"/>
      <c r="K47" s="130"/>
      <c r="L47" s="342"/>
      <c r="M47" s="121"/>
      <c r="N47" s="121"/>
      <c r="O47" s="121"/>
      <c r="P47" s="121"/>
      <c r="Q47" s="121"/>
      <c r="R47" s="121"/>
      <c r="S47" s="121"/>
      <c r="T47" s="121"/>
      <c r="U47" s="121"/>
      <c r="V47" s="121"/>
      <c r="W47" s="121"/>
      <c r="X47" s="121"/>
      <c r="Y47" s="121"/>
      <c r="Z47" s="270"/>
      <c r="AA47" s="270"/>
      <c r="AB47" s="270"/>
    </row>
    <row r="48" spans="1:28" s="29" customFormat="1" ht="16.2" customHeight="1" x14ac:dyDescent="0.2">
      <c r="A48" s="121" t="str">
        <f t="shared" si="1"/>
        <v/>
      </c>
      <c r="B48" s="121" t="str">
        <f t="shared" si="0"/>
        <v/>
      </c>
      <c r="C48" s="127"/>
      <c r="D48" s="124"/>
      <c r="E48" s="124"/>
      <c r="F48" s="124"/>
      <c r="G48" s="128"/>
      <c r="H48" s="126"/>
      <c r="I48" s="124"/>
      <c r="J48" s="126"/>
      <c r="K48" s="130"/>
      <c r="L48" s="342"/>
      <c r="M48" s="121"/>
      <c r="N48" s="121"/>
      <c r="O48" s="121"/>
      <c r="P48" s="121"/>
      <c r="Q48" s="121"/>
      <c r="R48" s="121"/>
      <c r="S48" s="121"/>
      <c r="T48" s="121"/>
      <c r="U48" s="121"/>
      <c r="V48" s="121"/>
      <c r="W48" s="121"/>
      <c r="X48" s="121"/>
      <c r="Y48" s="121"/>
      <c r="Z48" s="270"/>
      <c r="AA48" s="270"/>
      <c r="AB48" s="270"/>
    </row>
    <row r="49" spans="1:28" ht="16.2" customHeight="1" x14ac:dyDescent="0.3">
      <c r="A49" s="121" t="str">
        <f t="shared" si="1"/>
        <v/>
      </c>
      <c r="B49" s="121" t="str">
        <f t="shared" si="0"/>
        <v/>
      </c>
      <c r="C49" s="127"/>
      <c r="D49" s="124"/>
      <c r="E49" s="124"/>
      <c r="F49" s="124"/>
      <c r="G49" s="128"/>
      <c r="H49" s="126"/>
      <c r="I49" s="124"/>
      <c r="J49" s="126"/>
      <c r="K49" s="130"/>
      <c r="L49" s="342"/>
      <c r="M49" s="121"/>
      <c r="N49" s="121"/>
      <c r="O49" s="121"/>
      <c r="P49" s="121"/>
      <c r="Q49" s="121"/>
      <c r="R49" s="121"/>
      <c r="S49" s="121"/>
      <c r="T49" s="121"/>
      <c r="U49" s="121"/>
      <c r="V49" s="121"/>
      <c r="W49" s="121"/>
      <c r="X49" s="121"/>
      <c r="Y49" s="121"/>
      <c r="Z49" s="270"/>
      <c r="AA49" s="270"/>
      <c r="AB49" s="270"/>
    </row>
    <row r="50" spans="1:28" ht="16.2" customHeight="1" x14ac:dyDescent="0.3">
      <c r="A50" s="121" t="str">
        <f t="shared" si="1"/>
        <v/>
      </c>
      <c r="B50" s="121" t="str">
        <f t="shared" si="0"/>
        <v/>
      </c>
      <c r="C50" s="127"/>
      <c r="D50" s="124"/>
      <c r="E50" s="124"/>
      <c r="F50" s="124"/>
      <c r="G50" s="128"/>
      <c r="H50" s="126"/>
      <c r="I50" s="124"/>
      <c r="J50" s="126"/>
      <c r="K50" s="130"/>
      <c r="L50" s="342"/>
      <c r="M50" s="121"/>
      <c r="N50" s="121"/>
      <c r="O50" s="121"/>
      <c r="P50" s="121"/>
      <c r="Q50" s="121"/>
      <c r="R50" s="121"/>
      <c r="S50" s="121"/>
      <c r="T50" s="121"/>
      <c r="U50" s="121"/>
      <c r="V50" s="121"/>
      <c r="W50" s="121"/>
      <c r="X50" s="121"/>
      <c r="Y50" s="121"/>
      <c r="Z50" s="270"/>
      <c r="AA50" s="270"/>
      <c r="AB50" s="270"/>
    </row>
    <row r="51" spans="1:28" ht="16.2" customHeight="1" x14ac:dyDescent="0.3">
      <c r="A51" s="121" t="str">
        <f t="shared" si="1"/>
        <v/>
      </c>
      <c r="B51" s="121" t="str">
        <f t="shared" si="0"/>
        <v/>
      </c>
      <c r="C51" s="127"/>
      <c r="D51" s="124"/>
      <c r="E51" s="124"/>
      <c r="F51" s="124"/>
      <c r="G51" s="128"/>
      <c r="H51" s="126"/>
      <c r="I51" s="124"/>
      <c r="J51" s="126"/>
      <c r="K51" s="130"/>
      <c r="L51" s="342"/>
      <c r="M51" s="121"/>
      <c r="N51" s="121"/>
      <c r="O51" s="121"/>
      <c r="P51" s="121"/>
      <c r="Q51" s="121"/>
      <c r="R51" s="121"/>
      <c r="S51" s="121"/>
      <c r="T51" s="121"/>
      <c r="U51" s="121"/>
      <c r="V51" s="121"/>
      <c r="W51" s="121"/>
      <c r="X51" s="121"/>
      <c r="Y51" s="121"/>
      <c r="Z51" s="270"/>
      <c r="AA51" s="270"/>
      <c r="AB51" s="270"/>
    </row>
    <row r="52" spans="1:28" ht="16.2" customHeight="1" x14ac:dyDescent="0.3">
      <c r="A52" s="121" t="str">
        <f t="shared" si="1"/>
        <v/>
      </c>
      <c r="B52" s="121" t="str">
        <f t="shared" si="0"/>
        <v/>
      </c>
      <c r="C52" s="127"/>
      <c r="D52" s="124"/>
      <c r="E52" s="124"/>
      <c r="F52" s="124"/>
      <c r="G52" s="128"/>
      <c r="H52" s="126"/>
      <c r="I52" s="124"/>
      <c r="J52" s="126"/>
      <c r="K52" s="130"/>
      <c r="L52" s="342"/>
      <c r="M52" s="121"/>
      <c r="N52" s="121"/>
      <c r="O52" s="121"/>
      <c r="P52" s="121"/>
      <c r="Q52" s="121"/>
      <c r="R52" s="121"/>
      <c r="S52" s="121"/>
      <c r="T52" s="121"/>
      <c r="U52" s="121"/>
      <c r="V52" s="121"/>
      <c r="W52" s="121"/>
      <c r="X52" s="121"/>
      <c r="Y52" s="121"/>
      <c r="Z52" s="270"/>
      <c r="AA52" s="270"/>
      <c r="AB52" s="270"/>
    </row>
    <row r="53" spans="1:28" ht="16.2" customHeight="1" x14ac:dyDescent="0.3">
      <c r="A53" s="121" t="str">
        <f t="shared" si="1"/>
        <v/>
      </c>
      <c r="B53" s="121" t="str">
        <f t="shared" si="0"/>
        <v/>
      </c>
      <c r="C53" s="127"/>
      <c r="D53" s="124"/>
      <c r="E53" s="124"/>
      <c r="F53" s="124"/>
      <c r="G53" s="128"/>
      <c r="H53" s="126"/>
      <c r="I53" s="124"/>
      <c r="J53" s="126"/>
      <c r="K53" s="130"/>
      <c r="L53" s="342"/>
      <c r="M53" s="121"/>
      <c r="N53" s="121"/>
      <c r="O53" s="121"/>
      <c r="P53" s="121"/>
      <c r="Q53" s="121"/>
      <c r="R53" s="121"/>
      <c r="S53" s="121"/>
      <c r="T53" s="121"/>
      <c r="U53" s="121"/>
      <c r="V53" s="121"/>
      <c r="W53" s="121"/>
      <c r="X53" s="121"/>
      <c r="Y53" s="121"/>
      <c r="Z53" s="270"/>
      <c r="AA53" s="270"/>
      <c r="AB53" s="270"/>
    </row>
    <row r="54" spans="1:28" ht="16.2" customHeight="1" x14ac:dyDescent="0.3">
      <c r="A54" s="121" t="str">
        <f t="shared" si="1"/>
        <v/>
      </c>
      <c r="B54" s="121" t="str">
        <f t="shared" si="0"/>
        <v/>
      </c>
      <c r="C54" s="127"/>
      <c r="D54" s="124"/>
      <c r="E54" s="124"/>
      <c r="F54" s="124"/>
      <c r="G54" s="128"/>
      <c r="H54" s="126"/>
      <c r="I54" s="124"/>
      <c r="J54" s="126"/>
      <c r="K54" s="130"/>
      <c r="L54" s="342"/>
      <c r="M54" s="121"/>
      <c r="N54" s="121"/>
      <c r="O54" s="121"/>
      <c r="P54" s="121"/>
      <c r="Q54" s="121"/>
      <c r="R54" s="121"/>
      <c r="S54" s="121"/>
      <c r="T54" s="121"/>
      <c r="U54" s="121"/>
      <c r="V54" s="121"/>
      <c r="W54" s="121"/>
      <c r="X54" s="121"/>
      <c r="Y54" s="121"/>
      <c r="Z54" s="270"/>
      <c r="AA54" s="270"/>
      <c r="AB54" s="270"/>
    </row>
    <row r="55" spans="1:28" ht="16.2" customHeight="1" x14ac:dyDescent="0.3">
      <c r="A55" s="121" t="str">
        <f t="shared" si="1"/>
        <v/>
      </c>
      <c r="B55" s="121" t="str">
        <f t="shared" si="0"/>
        <v/>
      </c>
      <c r="C55" s="127"/>
      <c r="D55" s="124"/>
      <c r="E55" s="124"/>
      <c r="F55" s="124"/>
      <c r="G55" s="128"/>
      <c r="H55" s="126"/>
      <c r="I55" s="124"/>
      <c r="J55" s="126"/>
      <c r="K55" s="130"/>
      <c r="L55" s="342"/>
      <c r="M55" s="121"/>
      <c r="N55" s="121"/>
      <c r="O55" s="121"/>
      <c r="P55" s="121"/>
      <c r="Q55" s="121"/>
      <c r="R55" s="121"/>
      <c r="S55" s="121"/>
      <c r="T55" s="121"/>
      <c r="U55" s="121"/>
      <c r="V55" s="121"/>
      <c r="W55" s="121"/>
      <c r="X55" s="121"/>
      <c r="Y55" s="121"/>
      <c r="Z55" s="270"/>
      <c r="AA55" s="270"/>
      <c r="AB55" s="270"/>
    </row>
    <row r="56" spans="1:28" ht="16.2" customHeight="1" x14ac:dyDescent="0.3">
      <c r="A56" s="121" t="str">
        <f t="shared" si="1"/>
        <v/>
      </c>
      <c r="B56" s="121" t="str">
        <f t="shared" si="0"/>
        <v/>
      </c>
      <c r="C56" s="127"/>
      <c r="D56" s="124"/>
      <c r="E56" s="124"/>
      <c r="F56" s="124"/>
      <c r="G56" s="128"/>
      <c r="H56" s="126"/>
      <c r="I56" s="124"/>
      <c r="J56" s="126"/>
      <c r="K56" s="130"/>
      <c r="L56" s="342"/>
      <c r="M56" s="121"/>
      <c r="N56" s="121"/>
      <c r="O56" s="121"/>
      <c r="P56" s="121"/>
      <c r="Q56" s="121"/>
      <c r="R56" s="121"/>
      <c r="S56" s="121"/>
      <c r="T56" s="121"/>
      <c r="U56" s="121"/>
      <c r="V56" s="121"/>
      <c r="W56" s="121"/>
      <c r="X56" s="121"/>
      <c r="Y56" s="121"/>
      <c r="Z56" s="270"/>
      <c r="AA56" s="270"/>
      <c r="AB56" s="270"/>
    </row>
    <row r="57" spans="1:28" ht="16.2" customHeight="1" x14ac:dyDescent="0.3">
      <c r="A57" s="121" t="str">
        <f t="shared" si="1"/>
        <v/>
      </c>
      <c r="B57" s="121" t="str">
        <f t="shared" si="0"/>
        <v/>
      </c>
      <c r="C57" s="127"/>
      <c r="D57" s="124"/>
      <c r="E57" s="124"/>
      <c r="F57" s="124"/>
      <c r="G57" s="128"/>
      <c r="H57" s="126"/>
      <c r="I57" s="124"/>
      <c r="J57" s="126"/>
      <c r="K57" s="130"/>
      <c r="L57" s="342"/>
      <c r="M57" s="121"/>
      <c r="N57" s="121"/>
      <c r="O57" s="121"/>
      <c r="P57" s="121"/>
      <c r="Q57" s="121"/>
      <c r="R57" s="121"/>
      <c r="S57" s="121"/>
      <c r="T57" s="121"/>
      <c r="U57" s="121"/>
      <c r="V57" s="121"/>
      <c r="W57" s="121"/>
      <c r="X57" s="121"/>
      <c r="Y57" s="121"/>
      <c r="Z57" s="270"/>
      <c r="AA57" s="270"/>
      <c r="AB57" s="270"/>
    </row>
    <row r="58" spans="1:28" ht="16.2" customHeight="1" x14ac:dyDescent="0.3">
      <c r="A58" s="121" t="str">
        <f t="shared" si="1"/>
        <v/>
      </c>
      <c r="B58" s="121" t="str">
        <f t="shared" si="0"/>
        <v/>
      </c>
      <c r="C58" s="127"/>
      <c r="D58" s="124"/>
      <c r="E58" s="124"/>
      <c r="F58" s="124"/>
      <c r="G58" s="128"/>
      <c r="H58" s="126"/>
      <c r="I58" s="124"/>
      <c r="J58" s="126"/>
      <c r="K58" s="130"/>
      <c r="L58" s="342"/>
      <c r="M58" s="121"/>
      <c r="N58" s="121"/>
      <c r="O58" s="121"/>
      <c r="P58" s="121"/>
      <c r="Q58" s="121"/>
      <c r="R58" s="121"/>
      <c r="S58" s="121"/>
      <c r="T58" s="121"/>
      <c r="U58" s="121"/>
      <c r="V58" s="121"/>
      <c r="W58" s="121"/>
      <c r="X58" s="121"/>
      <c r="Y58" s="121"/>
      <c r="Z58" s="270"/>
      <c r="AA58" s="270"/>
      <c r="AB58" s="270"/>
    </row>
    <row r="59" spans="1:28" ht="16.2" customHeight="1" x14ac:dyDescent="0.3">
      <c r="A59" s="121" t="str">
        <f t="shared" si="1"/>
        <v/>
      </c>
      <c r="B59" s="121" t="str">
        <f t="shared" si="0"/>
        <v/>
      </c>
      <c r="C59" s="127"/>
      <c r="D59" s="124"/>
      <c r="E59" s="124"/>
      <c r="F59" s="124"/>
      <c r="G59" s="128"/>
      <c r="H59" s="126"/>
      <c r="I59" s="124"/>
      <c r="J59" s="126"/>
      <c r="K59" s="130"/>
      <c r="L59" s="342"/>
      <c r="M59" s="121"/>
      <c r="N59" s="121"/>
      <c r="O59" s="121"/>
      <c r="P59" s="121"/>
      <c r="Q59" s="121"/>
      <c r="R59" s="121"/>
      <c r="S59" s="121"/>
      <c r="T59" s="121"/>
      <c r="U59" s="121"/>
      <c r="V59" s="121"/>
      <c r="W59" s="121"/>
      <c r="X59" s="121"/>
      <c r="Y59" s="121"/>
      <c r="Z59" s="270"/>
      <c r="AA59" s="270"/>
      <c r="AB59" s="270"/>
    </row>
    <row r="60" spans="1:28" ht="16.2" customHeight="1" x14ac:dyDescent="0.3">
      <c r="A60" s="121" t="str">
        <f t="shared" si="1"/>
        <v/>
      </c>
      <c r="B60" s="121" t="str">
        <f t="shared" si="0"/>
        <v/>
      </c>
      <c r="C60" s="127"/>
      <c r="D60" s="124"/>
      <c r="E60" s="124"/>
      <c r="F60" s="124"/>
      <c r="G60" s="128"/>
      <c r="H60" s="126"/>
      <c r="I60" s="124"/>
      <c r="J60" s="126"/>
      <c r="K60" s="130"/>
      <c r="L60" s="342"/>
      <c r="M60" s="121"/>
      <c r="N60" s="121"/>
      <c r="O60" s="121"/>
      <c r="P60" s="121"/>
      <c r="Q60" s="121"/>
      <c r="R60" s="121"/>
      <c r="S60" s="121"/>
      <c r="T60" s="121"/>
      <c r="U60" s="121"/>
      <c r="V60" s="121"/>
      <c r="W60" s="121"/>
      <c r="X60" s="121"/>
      <c r="Y60" s="121"/>
      <c r="Z60" s="270"/>
      <c r="AA60" s="270"/>
      <c r="AB60" s="270"/>
    </row>
    <row r="61" spans="1:28" ht="16.2" customHeight="1" x14ac:dyDescent="0.3">
      <c r="A61" s="121" t="str">
        <f t="shared" si="1"/>
        <v/>
      </c>
      <c r="B61" s="121" t="str">
        <f t="shared" si="0"/>
        <v/>
      </c>
      <c r="C61" s="127"/>
      <c r="D61" s="124"/>
      <c r="E61" s="124"/>
      <c r="F61" s="124"/>
      <c r="G61" s="128"/>
      <c r="H61" s="126"/>
      <c r="I61" s="124"/>
      <c r="J61" s="126"/>
      <c r="K61" s="130"/>
      <c r="L61" s="342"/>
      <c r="M61" s="121"/>
      <c r="N61" s="121"/>
      <c r="O61" s="121"/>
      <c r="P61" s="121"/>
      <c r="Q61" s="121"/>
      <c r="R61" s="121"/>
      <c r="S61" s="121"/>
      <c r="T61" s="121"/>
      <c r="U61" s="121"/>
      <c r="V61" s="121"/>
      <c r="W61" s="121"/>
      <c r="X61" s="121"/>
      <c r="Y61" s="121"/>
      <c r="Z61" s="270"/>
      <c r="AA61" s="270"/>
      <c r="AB61" s="270"/>
    </row>
    <row r="62" spans="1:28" ht="16.2" customHeight="1" x14ac:dyDescent="0.3">
      <c r="A62" s="121" t="str">
        <f t="shared" si="1"/>
        <v/>
      </c>
      <c r="B62" s="121" t="str">
        <f t="shared" si="0"/>
        <v/>
      </c>
      <c r="C62" s="127"/>
      <c r="D62" s="124"/>
      <c r="E62" s="124"/>
      <c r="F62" s="124"/>
      <c r="G62" s="128"/>
      <c r="H62" s="126"/>
      <c r="I62" s="124"/>
      <c r="J62" s="126"/>
      <c r="K62" s="130"/>
      <c r="L62" s="342"/>
      <c r="M62" s="121"/>
      <c r="N62" s="121"/>
      <c r="O62" s="121"/>
      <c r="P62" s="121"/>
      <c r="Q62" s="121"/>
      <c r="R62" s="121"/>
      <c r="S62" s="121"/>
      <c r="T62" s="121"/>
      <c r="U62" s="121"/>
      <c r="V62" s="121"/>
      <c r="W62" s="121"/>
      <c r="X62" s="121"/>
      <c r="Y62" s="121"/>
      <c r="Z62" s="270"/>
      <c r="AA62" s="270"/>
      <c r="AB62" s="270"/>
    </row>
    <row r="63" spans="1:28" ht="16.2" customHeight="1" x14ac:dyDescent="0.3">
      <c r="A63" s="121" t="str">
        <f t="shared" si="1"/>
        <v/>
      </c>
      <c r="B63" s="121" t="str">
        <f t="shared" si="0"/>
        <v/>
      </c>
      <c r="C63" s="127"/>
      <c r="D63" s="124"/>
      <c r="E63" s="124"/>
      <c r="F63" s="124"/>
      <c r="G63" s="128"/>
      <c r="H63" s="126"/>
      <c r="I63" s="124"/>
      <c r="J63" s="126"/>
      <c r="K63" s="130"/>
      <c r="L63" s="342"/>
      <c r="M63" s="121"/>
      <c r="N63" s="121"/>
      <c r="O63" s="121"/>
      <c r="P63" s="121"/>
      <c r="Q63" s="121"/>
      <c r="R63" s="121"/>
      <c r="S63" s="121"/>
      <c r="T63" s="121"/>
      <c r="U63" s="121"/>
      <c r="V63" s="121"/>
      <c r="W63" s="121"/>
      <c r="X63" s="121"/>
      <c r="Y63" s="121"/>
      <c r="Z63" s="270"/>
      <c r="AA63" s="270"/>
      <c r="AB63" s="270"/>
    </row>
    <row r="64" spans="1:28" ht="16.2" customHeight="1" x14ac:dyDescent="0.3">
      <c r="A64" s="121" t="str">
        <f t="shared" si="1"/>
        <v/>
      </c>
      <c r="B64" s="121" t="str">
        <f t="shared" si="0"/>
        <v/>
      </c>
      <c r="C64" s="127"/>
      <c r="D64" s="124"/>
      <c r="E64" s="124"/>
      <c r="F64" s="124"/>
      <c r="G64" s="128"/>
      <c r="H64" s="126"/>
      <c r="I64" s="124"/>
      <c r="J64" s="126"/>
      <c r="K64" s="130"/>
      <c r="L64" s="342"/>
      <c r="M64" s="121"/>
      <c r="N64" s="121"/>
      <c r="O64" s="121"/>
      <c r="P64" s="121"/>
      <c r="Q64" s="121"/>
      <c r="R64" s="121"/>
      <c r="S64" s="121"/>
      <c r="T64" s="121"/>
      <c r="U64" s="121"/>
      <c r="V64" s="121"/>
      <c r="W64" s="121"/>
      <c r="X64" s="121"/>
      <c r="Y64" s="121"/>
      <c r="Z64" s="270"/>
      <c r="AA64" s="270"/>
      <c r="AB64" s="270"/>
    </row>
    <row r="65" spans="1:28" ht="16.2" customHeight="1" x14ac:dyDescent="0.3">
      <c r="A65" s="121" t="str">
        <f t="shared" si="1"/>
        <v/>
      </c>
      <c r="B65" s="121" t="str">
        <f t="shared" si="0"/>
        <v/>
      </c>
      <c r="C65" s="127"/>
      <c r="D65" s="124"/>
      <c r="E65" s="124"/>
      <c r="F65" s="124"/>
      <c r="G65" s="128"/>
      <c r="H65" s="126"/>
      <c r="I65" s="124"/>
      <c r="J65" s="126"/>
      <c r="K65" s="130"/>
      <c r="L65" s="342"/>
      <c r="M65" s="121"/>
      <c r="N65" s="121"/>
      <c r="O65" s="121"/>
      <c r="P65" s="121"/>
      <c r="Q65" s="121"/>
      <c r="R65" s="121"/>
      <c r="S65" s="121"/>
      <c r="T65" s="121"/>
      <c r="U65" s="121"/>
      <c r="V65" s="121"/>
      <c r="W65" s="121"/>
      <c r="X65" s="121"/>
      <c r="Y65" s="121"/>
      <c r="Z65" s="270"/>
      <c r="AA65" s="270"/>
      <c r="AB65" s="270"/>
    </row>
    <row r="66" spans="1:28" ht="16.2" customHeight="1" x14ac:dyDescent="0.3">
      <c r="A66" s="121" t="str">
        <f t="shared" si="1"/>
        <v/>
      </c>
      <c r="B66" s="121" t="str">
        <f t="shared" si="0"/>
        <v/>
      </c>
      <c r="C66" s="127"/>
      <c r="D66" s="124"/>
      <c r="E66" s="124"/>
      <c r="F66" s="124"/>
      <c r="G66" s="128"/>
      <c r="H66" s="126"/>
      <c r="I66" s="124"/>
      <c r="J66" s="126"/>
      <c r="K66" s="130"/>
      <c r="L66" s="342"/>
      <c r="M66" s="121"/>
      <c r="N66" s="121"/>
      <c r="O66" s="121"/>
      <c r="P66" s="121"/>
      <c r="Q66" s="121"/>
      <c r="R66" s="121"/>
      <c r="S66" s="121"/>
      <c r="T66" s="121"/>
      <c r="U66" s="121"/>
      <c r="V66" s="121"/>
      <c r="W66" s="121"/>
      <c r="X66" s="121"/>
      <c r="Y66" s="121"/>
      <c r="Z66" s="270"/>
      <c r="AA66" s="270"/>
      <c r="AB66" s="270"/>
    </row>
    <row r="67" spans="1:28" ht="16.2" customHeight="1" x14ac:dyDescent="0.3">
      <c r="A67" s="121" t="str">
        <f t="shared" si="1"/>
        <v/>
      </c>
      <c r="B67" s="121" t="str">
        <f t="shared" si="0"/>
        <v/>
      </c>
      <c r="C67" s="127"/>
      <c r="D67" s="124"/>
      <c r="E67" s="124"/>
      <c r="F67" s="124"/>
      <c r="G67" s="128"/>
      <c r="H67" s="126"/>
      <c r="I67" s="124"/>
      <c r="J67" s="126"/>
      <c r="K67" s="130"/>
      <c r="L67" s="342"/>
      <c r="M67" s="121"/>
      <c r="N67" s="121"/>
      <c r="O67" s="121"/>
      <c r="P67" s="121"/>
      <c r="Q67" s="121"/>
      <c r="R67" s="121"/>
      <c r="S67" s="121"/>
      <c r="T67" s="121"/>
      <c r="U67" s="121"/>
      <c r="V67" s="121"/>
      <c r="W67" s="121"/>
      <c r="X67" s="121"/>
      <c r="Y67" s="121"/>
      <c r="Z67" s="270"/>
      <c r="AA67" s="270"/>
      <c r="AB67" s="270"/>
    </row>
    <row r="68" spans="1:28" ht="16.2" customHeight="1" x14ac:dyDescent="0.3">
      <c r="A68" s="121" t="str">
        <f t="shared" si="1"/>
        <v/>
      </c>
      <c r="B68" s="121" t="str">
        <f t="shared" si="0"/>
        <v/>
      </c>
      <c r="C68" s="127"/>
      <c r="D68" s="124"/>
      <c r="E68" s="124"/>
      <c r="F68" s="124"/>
      <c r="G68" s="128"/>
      <c r="H68" s="126"/>
      <c r="I68" s="124"/>
      <c r="J68" s="126"/>
      <c r="K68" s="130"/>
      <c r="L68" s="342"/>
      <c r="M68" s="121"/>
      <c r="N68" s="121"/>
      <c r="O68" s="121"/>
      <c r="P68" s="121"/>
      <c r="Q68" s="121"/>
      <c r="R68" s="121"/>
      <c r="S68" s="121"/>
      <c r="T68" s="121"/>
      <c r="U68" s="121"/>
      <c r="V68" s="121"/>
      <c r="W68" s="121"/>
      <c r="X68" s="121"/>
      <c r="Y68" s="121"/>
      <c r="Z68" s="270"/>
      <c r="AA68" s="270"/>
      <c r="AB68" s="270"/>
    </row>
    <row r="69" spans="1:28" ht="16.2" customHeight="1" x14ac:dyDescent="0.3">
      <c r="A69" s="121" t="str">
        <f t="shared" si="1"/>
        <v/>
      </c>
      <c r="B69" s="121" t="str">
        <f t="shared" si="0"/>
        <v/>
      </c>
      <c r="C69" s="127"/>
      <c r="D69" s="124"/>
      <c r="E69" s="124"/>
      <c r="F69" s="124"/>
      <c r="G69" s="128"/>
      <c r="H69" s="126"/>
      <c r="I69" s="124"/>
      <c r="J69" s="126"/>
      <c r="K69" s="130"/>
      <c r="L69" s="342"/>
      <c r="M69" s="121"/>
      <c r="N69" s="121"/>
      <c r="O69" s="121"/>
      <c r="P69" s="121"/>
      <c r="Q69" s="121"/>
      <c r="R69" s="121"/>
      <c r="S69" s="121"/>
      <c r="T69" s="121"/>
      <c r="U69" s="121"/>
      <c r="V69" s="121"/>
      <c r="W69" s="121"/>
      <c r="X69" s="121"/>
      <c r="Y69" s="121"/>
      <c r="Z69" s="270"/>
      <c r="AA69" s="270"/>
      <c r="AB69" s="270"/>
    </row>
    <row r="70" spans="1:28" ht="16.2" customHeight="1" x14ac:dyDescent="0.3">
      <c r="A70" s="121" t="str">
        <f t="shared" si="1"/>
        <v/>
      </c>
      <c r="B70" s="121" t="str">
        <f t="shared" si="0"/>
        <v/>
      </c>
      <c r="C70" s="127"/>
      <c r="D70" s="124"/>
      <c r="E70" s="124"/>
      <c r="F70" s="124"/>
      <c r="G70" s="128"/>
      <c r="H70" s="126"/>
      <c r="I70" s="124"/>
      <c r="J70" s="126"/>
      <c r="K70" s="130"/>
      <c r="L70" s="342"/>
      <c r="M70" s="121"/>
      <c r="N70" s="121"/>
      <c r="O70" s="121"/>
      <c r="P70" s="121"/>
      <c r="Q70" s="121"/>
      <c r="R70" s="121"/>
      <c r="S70" s="121"/>
      <c r="T70" s="121"/>
      <c r="U70" s="121"/>
      <c r="V70" s="121"/>
      <c r="W70" s="121"/>
      <c r="X70" s="121"/>
      <c r="Y70" s="121"/>
      <c r="Z70" s="270"/>
      <c r="AA70" s="270"/>
      <c r="AB70" s="270"/>
    </row>
    <row r="71" spans="1:28" ht="16.2" customHeight="1" x14ac:dyDescent="0.3">
      <c r="A71" s="121" t="str">
        <f t="shared" si="1"/>
        <v/>
      </c>
      <c r="B71" s="121" t="str">
        <f t="shared" si="0"/>
        <v/>
      </c>
      <c r="C71" s="127"/>
      <c r="D71" s="124"/>
      <c r="E71" s="124"/>
      <c r="F71" s="124"/>
      <c r="G71" s="128"/>
      <c r="H71" s="126"/>
      <c r="I71" s="124"/>
      <c r="J71" s="126"/>
      <c r="K71" s="130"/>
      <c r="L71" s="342"/>
      <c r="M71" s="121"/>
      <c r="N71" s="121"/>
      <c r="O71" s="121"/>
      <c r="P71" s="121"/>
      <c r="Q71" s="121"/>
      <c r="R71" s="121"/>
      <c r="S71" s="121"/>
      <c r="T71" s="121"/>
      <c r="U71" s="121"/>
      <c r="V71" s="121"/>
      <c r="W71" s="121"/>
      <c r="X71" s="121"/>
      <c r="Y71" s="121"/>
      <c r="Z71" s="270"/>
      <c r="AA71" s="270"/>
      <c r="AB71" s="270"/>
    </row>
    <row r="72" spans="1:28" ht="16.2" customHeight="1" x14ac:dyDescent="0.3">
      <c r="A72" s="121" t="str">
        <f t="shared" si="1"/>
        <v/>
      </c>
      <c r="B72" s="121" t="str">
        <f t="shared" ref="B72:B135" si="2">IF(AND(G72="GIRL",H72="GEN",I72="URBAN"),"E",IF(AND(G72="GIRL",H72="SC",I72="URBAN"),"G",IF(AND(G72="GIRL",H72="OBC",I72="URBAN"),"F",IF(AND(G72="GIRL",H72="ST",I72="URBAN"),"H",IF(AND(G72="GIRL",H72="GEN",I72="RURAL"),"M",IF(AND(G72="GIRL",H72="SC",I72="RURAL"),"O",IF(AND(G72="GIRL",H72="OBC",I72="RURAL"),"N",IF(AND(G72="GIRL",H72="ST",I72="RURAL"),"P",IF(AND(G72="BOY",H72="GEN",I72="URBAN"),"A",IF(AND(G72="BOY",H72="SC",I72="URBAN"),"C",IF(AND(G72="BOY",H72="OBC",I72="URBAN"),"B",IF(AND(G72="BOY",H72="ST",I72="URBAN"),"D",IF(AND(G72="BOY",H72="GEN",I72="RURAL"),"I",IF(AND(G72="BOY",H72="SC",I72="RURAL"),"K",IF(AND(G72="BOY",H72="OBC",I72="RURAL"),"J",IF(AND(G72="BOY",H72="ST",I72="RURAL"),"L",""))))))))))))))))</f>
        <v/>
      </c>
      <c r="C72" s="127"/>
      <c r="D72" s="124"/>
      <c r="E72" s="124"/>
      <c r="F72" s="124"/>
      <c r="G72" s="128"/>
      <c r="H72" s="126"/>
      <c r="I72" s="124"/>
      <c r="J72" s="126"/>
      <c r="K72" s="130"/>
      <c r="L72" s="342"/>
      <c r="M72" s="121"/>
      <c r="N72" s="121"/>
      <c r="O72" s="121"/>
      <c r="P72" s="121"/>
      <c r="Q72" s="121"/>
      <c r="R72" s="121"/>
      <c r="S72" s="121"/>
      <c r="T72" s="121"/>
      <c r="U72" s="121"/>
      <c r="V72" s="121"/>
      <c r="W72" s="121"/>
      <c r="X72" s="121"/>
      <c r="Y72" s="121"/>
      <c r="Z72" s="270"/>
      <c r="AA72" s="270"/>
      <c r="AB72" s="270"/>
    </row>
    <row r="73" spans="1:28" ht="16.2" customHeight="1" x14ac:dyDescent="0.3">
      <c r="A73" s="121" t="str">
        <f t="shared" ref="A73:A136" si="3">IF(C73&gt;0,A72+1,"")</f>
        <v/>
      </c>
      <c r="B73" s="121" t="str">
        <f t="shared" si="2"/>
        <v/>
      </c>
      <c r="C73" s="127"/>
      <c r="D73" s="124"/>
      <c r="E73" s="124"/>
      <c r="F73" s="124"/>
      <c r="G73" s="128"/>
      <c r="H73" s="126"/>
      <c r="I73" s="124"/>
      <c r="J73" s="126"/>
      <c r="K73" s="130"/>
      <c r="L73" s="342"/>
      <c r="M73" s="121"/>
      <c r="N73" s="121"/>
      <c r="O73" s="121"/>
      <c r="P73" s="121"/>
      <c r="Q73" s="121"/>
      <c r="R73" s="121"/>
      <c r="S73" s="121"/>
      <c r="T73" s="121"/>
      <c r="U73" s="121"/>
      <c r="V73" s="121"/>
      <c r="W73" s="121"/>
      <c r="X73" s="121"/>
      <c r="Y73" s="121"/>
      <c r="Z73" s="270"/>
      <c r="AA73" s="270"/>
      <c r="AB73" s="270"/>
    </row>
    <row r="74" spans="1:28" ht="16.2" customHeight="1" x14ac:dyDescent="0.3">
      <c r="A74" s="121" t="str">
        <f t="shared" si="3"/>
        <v/>
      </c>
      <c r="B74" s="121" t="str">
        <f t="shared" si="2"/>
        <v/>
      </c>
      <c r="C74" s="127"/>
      <c r="D74" s="124"/>
      <c r="E74" s="124"/>
      <c r="F74" s="124"/>
      <c r="G74" s="128"/>
      <c r="H74" s="126"/>
      <c r="I74" s="124"/>
      <c r="J74" s="126"/>
      <c r="K74" s="130"/>
      <c r="L74" s="342"/>
      <c r="M74" s="121"/>
      <c r="N74" s="121"/>
      <c r="O74" s="121"/>
      <c r="P74" s="121"/>
      <c r="Q74" s="121"/>
      <c r="R74" s="121"/>
      <c r="S74" s="121"/>
      <c r="T74" s="121"/>
      <c r="U74" s="121"/>
      <c r="V74" s="121"/>
      <c r="W74" s="121"/>
      <c r="X74" s="121"/>
      <c r="Y74" s="121"/>
      <c r="Z74" s="270"/>
      <c r="AA74" s="270"/>
      <c r="AB74" s="270"/>
    </row>
    <row r="75" spans="1:28" ht="16.2" customHeight="1" x14ac:dyDescent="0.3">
      <c r="A75" s="121" t="str">
        <f t="shared" si="3"/>
        <v/>
      </c>
      <c r="B75" s="121" t="str">
        <f t="shared" si="2"/>
        <v/>
      </c>
      <c r="C75" s="127"/>
      <c r="D75" s="124"/>
      <c r="E75" s="124"/>
      <c r="F75" s="124"/>
      <c r="G75" s="128"/>
      <c r="H75" s="126"/>
      <c r="I75" s="124"/>
      <c r="J75" s="126"/>
      <c r="K75" s="130"/>
      <c r="L75" s="342"/>
      <c r="M75" s="121"/>
      <c r="N75" s="121"/>
      <c r="O75" s="121"/>
      <c r="P75" s="121"/>
      <c r="Q75" s="121"/>
      <c r="R75" s="121"/>
      <c r="S75" s="121"/>
      <c r="T75" s="121"/>
      <c r="U75" s="121"/>
      <c r="V75" s="121"/>
      <c r="W75" s="121"/>
      <c r="X75" s="121"/>
      <c r="Y75" s="121"/>
      <c r="Z75" s="270"/>
      <c r="AA75" s="270"/>
      <c r="AB75" s="270"/>
    </row>
    <row r="76" spans="1:28" ht="16.2" customHeight="1" x14ac:dyDescent="0.3">
      <c r="A76" s="121" t="str">
        <f t="shared" si="3"/>
        <v/>
      </c>
      <c r="B76" s="121" t="str">
        <f t="shared" si="2"/>
        <v/>
      </c>
      <c r="C76" s="127"/>
      <c r="D76" s="124"/>
      <c r="E76" s="124"/>
      <c r="F76" s="124"/>
      <c r="G76" s="128"/>
      <c r="H76" s="126"/>
      <c r="I76" s="124"/>
      <c r="J76" s="126"/>
      <c r="K76" s="130"/>
      <c r="L76" s="342"/>
      <c r="M76" s="121"/>
      <c r="N76" s="121"/>
      <c r="O76" s="121"/>
      <c r="P76" s="121"/>
      <c r="Q76" s="121"/>
      <c r="R76" s="121"/>
      <c r="S76" s="121"/>
      <c r="T76" s="121"/>
      <c r="U76" s="121"/>
      <c r="V76" s="121"/>
      <c r="W76" s="121"/>
      <c r="X76" s="121"/>
      <c r="Y76" s="121"/>
      <c r="Z76" s="270"/>
      <c r="AA76" s="270"/>
      <c r="AB76" s="270"/>
    </row>
    <row r="77" spans="1:28" ht="16.2" customHeight="1" x14ac:dyDescent="0.3">
      <c r="A77" s="121" t="str">
        <f t="shared" si="3"/>
        <v/>
      </c>
      <c r="B77" s="121" t="str">
        <f t="shared" si="2"/>
        <v/>
      </c>
      <c r="C77" s="127"/>
      <c r="D77" s="124"/>
      <c r="E77" s="124"/>
      <c r="F77" s="124"/>
      <c r="G77" s="128"/>
      <c r="H77" s="126"/>
      <c r="I77" s="124"/>
      <c r="J77" s="126"/>
      <c r="K77" s="130"/>
      <c r="L77" s="342"/>
      <c r="M77" s="121"/>
      <c r="N77" s="121"/>
      <c r="O77" s="121"/>
      <c r="P77" s="121"/>
      <c r="Q77" s="121"/>
      <c r="R77" s="121"/>
      <c r="S77" s="121"/>
      <c r="T77" s="121"/>
      <c r="U77" s="121"/>
      <c r="V77" s="121"/>
      <c r="W77" s="121"/>
      <c r="X77" s="121"/>
      <c r="Y77" s="121"/>
      <c r="Z77" s="270"/>
      <c r="AA77" s="270"/>
      <c r="AB77" s="270"/>
    </row>
    <row r="78" spans="1:28" ht="16.2" customHeight="1" x14ac:dyDescent="0.3">
      <c r="A78" s="121" t="str">
        <f t="shared" si="3"/>
        <v/>
      </c>
      <c r="B78" s="121" t="str">
        <f t="shared" si="2"/>
        <v/>
      </c>
      <c r="C78" s="127"/>
      <c r="D78" s="124"/>
      <c r="E78" s="124"/>
      <c r="F78" s="124"/>
      <c r="G78" s="128"/>
      <c r="H78" s="126"/>
      <c r="I78" s="124"/>
      <c r="J78" s="126"/>
      <c r="K78" s="130"/>
      <c r="L78" s="342"/>
      <c r="M78" s="121"/>
      <c r="N78" s="121"/>
      <c r="O78" s="121"/>
      <c r="P78" s="121"/>
      <c r="Q78" s="121"/>
      <c r="R78" s="121"/>
      <c r="S78" s="121"/>
      <c r="T78" s="121"/>
      <c r="U78" s="121"/>
      <c r="V78" s="121"/>
      <c r="W78" s="121"/>
      <c r="X78" s="121"/>
      <c r="Y78" s="121"/>
      <c r="Z78" s="270"/>
      <c r="AA78" s="270"/>
      <c r="AB78" s="270"/>
    </row>
    <row r="79" spans="1:28" ht="16.2" customHeight="1" x14ac:dyDescent="0.3">
      <c r="A79" s="121" t="str">
        <f t="shared" si="3"/>
        <v/>
      </c>
      <c r="B79" s="121" t="str">
        <f t="shared" si="2"/>
        <v/>
      </c>
      <c r="C79" s="127"/>
      <c r="D79" s="124"/>
      <c r="E79" s="124"/>
      <c r="F79" s="124"/>
      <c r="G79" s="128"/>
      <c r="H79" s="126"/>
      <c r="I79" s="124"/>
      <c r="J79" s="126"/>
      <c r="K79" s="130"/>
      <c r="L79" s="342"/>
      <c r="M79" s="121"/>
      <c r="N79" s="121"/>
      <c r="O79" s="121"/>
      <c r="P79" s="121"/>
      <c r="Q79" s="121"/>
      <c r="R79" s="121"/>
      <c r="S79" s="121"/>
      <c r="T79" s="121"/>
      <c r="U79" s="121"/>
      <c r="V79" s="121"/>
      <c r="W79" s="121"/>
      <c r="X79" s="121"/>
      <c r="Y79" s="121"/>
      <c r="Z79" s="270"/>
      <c r="AA79" s="270"/>
      <c r="AB79" s="270"/>
    </row>
    <row r="80" spans="1:28" ht="16.2" customHeight="1" x14ac:dyDescent="0.3">
      <c r="A80" s="121" t="str">
        <f t="shared" si="3"/>
        <v/>
      </c>
      <c r="B80" s="121" t="str">
        <f t="shared" si="2"/>
        <v/>
      </c>
      <c r="C80" s="127"/>
      <c r="D80" s="124"/>
      <c r="E80" s="124"/>
      <c r="F80" s="124"/>
      <c r="G80" s="128"/>
      <c r="H80" s="126"/>
      <c r="I80" s="124"/>
      <c r="J80" s="126"/>
      <c r="K80" s="130"/>
      <c r="L80" s="342"/>
      <c r="M80" s="121"/>
      <c r="N80" s="121"/>
      <c r="O80" s="121"/>
      <c r="P80" s="121"/>
      <c r="Q80" s="121"/>
      <c r="R80" s="121"/>
      <c r="S80" s="121"/>
      <c r="T80" s="121"/>
      <c r="U80" s="121"/>
      <c r="V80" s="121"/>
      <c r="W80" s="121"/>
      <c r="X80" s="121"/>
      <c r="Y80" s="121"/>
      <c r="Z80" s="270"/>
      <c r="AA80" s="270"/>
      <c r="AB80" s="270"/>
    </row>
    <row r="81" spans="1:28" ht="16.2" customHeight="1" x14ac:dyDescent="0.3">
      <c r="A81" s="121" t="str">
        <f t="shared" si="3"/>
        <v/>
      </c>
      <c r="B81" s="121" t="str">
        <f t="shared" si="2"/>
        <v/>
      </c>
      <c r="C81" s="127"/>
      <c r="D81" s="124"/>
      <c r="E81" s="124"/>
      <c r="F81" s="124"/>
      <c r="G81" s="128"/>
      <c r="H81" s="126"/>
      <c r="I81" s="124"/>
      <c r="J81" s="126"/>
      <c r="K81" s="130"/>
      <c r="L81" s="342"/>
      <c r="M81" s="121"/>
      <c r="N81" s="121"/>
      <c r="O81" s="121"/>
      <c r="P81" s="121"/>
      <c r="Q81" s="121"/>
      <c r="R81" s="121"/>
      <c r="S81" s="121"/>
      <c r="T81" s="121"/>
      <c r="U81" s="121"/>
      <c r="V81" s="121"/>
      <c r="W81" s="121"/>
      <c r="X81" s="121"/>
      <c r="Y81" s="121"/>
      <c r="Z81" s="270"/>
      <c r="AA81" s="270"/>
      <c r="AB81" s="270"/>
    </row>
    <row r="82" spans="1:28" ht="16.2" customHeight="1" x14ac:dyDescent="0.3">
      <c r="A82" s="121" t="str">
        <f t="shared" si="3"/>
        <v/>
      </c>
      <c r="B82" s="121" t="str">
        <f t="shared" si="2"/>
        <v/>
      </c>
      <c r="C82" s="127"/>
      <c r="D82" s="124"/>
      <c r="E82" s="124"/>
      <c r="F82" s="124"/>
      <c r="G82" s="128"/>
      <c r="H82" s="126"/>
      <c r="I82" s="124"/>
      <c r="J82" s="126"/>
      <c r="K82" s="130"/>
      <c r="L82" s="342"/>
      <c r="M82" s="121"/>
      <c r="N82" s="121"/>
      <c r="O82" s="121"/>
      <c r="P82" s="121"/>
      <c r="Q82" s="121"/>
      <c r="R82" s="121"/>
      <c r="S82" s="121"/>
      <c r="T82" s="121"/>
      <c r="U82" s="121"/>
      <c r="V82" s="121"/>
      <c r="W82" s="121"/>
      <c r="X82" s="121"/>
      <c r="Y82" s="121"/>
      <c r="Z82" s="270"/>
      <c r="AA82" s="270"/>
      <c r="AB82" s="270"/>
    </row>
    <row r="83" spans="1:28" ht="16.2" customHeight="1" x14ac:dyDescent="0.3">
      <c r="A83" s="121" t="str">
        <f t="shared" si="3"/>
        <v/>
      </c>
      <c r="B83" s="121" t="str">
        <f t="shared" si="2"/>
        <v/>
      </c>
      <c r="C83" s="127"/>
      <c r="D83" s="124"/>
      <c r="E83" s="124"/>
      <c r="F83" s="124"/>
      <c r="G83" s="128"/>
      <c r="H83" s="126"/>
      <c r="I83" s="124"/>
      <c r="J83" s="126"/>
      <c r="K83" s="130"/>
      <c r="L83" s="342"/>
      <c r="M83" s="121"/>
      <c r="N83" s="121"/>
      <c r="O83" s="121"/>
      <c r="P83" s="121"/>
      <c r="Q83" s="121"/>
      <c r="R83" s="121"/>
      <c r="S83" s="121"/>
      <c r="T83" s="121"/>
      <c r="U83" s="121"/>
      <c r="V83" s="121"/>
      <c r="W83" s="121"/>
      <c r="X83" s="121"/>
      <c r="Y83" s="121"/>
      <c r="Z83" s="270"/>
      <c r="AA83" s="270"/>
      <c r="AB83" s="270"/>
    </row>
    <row r="84" spans="1:28" ht="16.2" customHeight="1" x14ac:dyDescent="0.3">
      <c r="A84" s="121" t="str">
        <f t="shared" si="3"/>
        <v/>
      </c>
      <c r="B84" s="121" t="str">
        <f t="shared" si="2"/>
        <v/>
      </c>
      <c r="C84" s="127"/>
      <c r="D84" s="124"/>
      <c r="E84" s="124"/>
      <c r="F84" s="124"/>
      <c r="G84" s="128"/>
      <c r="H84" s="126"/>
      <c r="I84" s="124"/>
      <c r="J84" s="126"/>
      <c r="K84" s="130"/>
      <c r="L84" s="342"/>
      <c r="M84" s="121"/>
      <c r="N84" s="121"/>
      <c r="O84" s="121"/>
      <c r="P84" s="121"/>
      <c r="Q84" s="121"/>
      <c r="R84" s="121"/>
      <c r="S84" s="121"/>
      <c r="T84" s="121"/>
      <c r="U84" s="121"/>
      <c r="V84" s="121"/>
      <c r="W84" s="121"/>
      <c r="X84" s="121"/>
      <c r="Y84" s="121"/>
      <c r="Z84" s="270"/>
      <c r="AA84" s="270"/>
      <c r="AB84" s="270"/>
    </row>
    <row r="85" spans="1:28" ht="16.2" customHeight="1" x14ac:dyDescent="0.3">
      <c r="A85" s="121" t="str">
        <f t="shared" si="3"/>
        <v/>
      </c>
      <c r="B85" s="121" t="str">
        <f t="shared" si="2"/>
        <v/>
      </c>
      <c r="C85" s="127"/>
      <c r="D85" s="124"/>
      <c r="E85" s="124"/>
      <c r="F85" s="124"/>
      <c r="G85" s="128"/>
      <c r="H85" s="126"/>
      <c r="I85" s="124"/>
      <c r="J85" s="126"/>
      <c r="K85" s="130"/>
      <c r="L85" s="342"/>
      <c r="M85" s="121"/>
      <c r="N85" s="121"/>
      <c r="O85" s="121"/>
      <c r="P85" s="121"/>
      <c r="Q85" s="121"/>
      <c r="R85" s="121"/>
      <c r="S85" s="121"/>
      <c r="T85" s="121"/>
      <c r="U85" s="121"/>
      <c r="V85" s="121"/>
      <c r="W85" s="121"/>
      <c r="X85" s="121"/>
      <c r="Y85" s="121"/>
      <c r="Z85" s="270"/>
      <c r="AA85" s="270"/>
      <c r="AB85" s="270"/>
    </row>
    <row r="86" spans="1:28" ht="16.2" customHeight="1" x14ac:dyDescent="0.3">
      <c r="A86" s="121" t="str">
        <f t="shared" si="3"/>
        <v/>
      </c>
      <c r="B86" s="121" t="str">
        <f t="shared" si="2"/>
        <v/>
      </c>
      <c r="C86" s="127"/>
      <c r="D86" s="124"/>
      <c r="E86" s="124"/>
      <c r="F86" s="124"/>
      <c r="G86" s="128"/>
      <c r="H86" s="126"/>
      <c r="I86" s="124"/>
      <c r="J86" s="126"/>
      <c r="K86" s="130"/>
      <c r="L86" s="342"/>
      <c r="M86" s="121"/>
      <c r="N86" s="121"/>
      <c r="O86" s="121"/>
      <c r="P86" s="121"/>
      <c r="Q86" s="121"/>
      <c r="R86" s="121"/>
      <c r="S86" s="121"/>
      <c r="T86" s="121"/>
      <c r="U86" s="121"/>
      <c r="V86" s="121"/>
      <c r="W86" s="121"/>
      <c r="X86" s="121"/>
      <c r="Y86" s="121"/>
      <c r="Z86" s="270"/>
      <c r="AA86" s="270"/>
      <c r="AB86" s="270"/>
    </row>
    <row r="87" spans="1:28" ht="16.2" customHeight="1" x14ac:dyDescent="0.3">
      <c r="A87" s="121" t="str">
        <f t="shared" si="3"/>
        <v/>
      </c>
      <c r="B87" s="121" t="str">
        <f t="shared" si="2"/>
        <v/>
      </c>
      <c r="C87" s="128"/>
      <c r="D87" s="124"/>
      <c r="E87" s="124"/>
      <c r="F87" s="124"/>
      <c r="G87" s="128"/>
      <c r="H87" s="126"/>
      <c r="I87" s="124"/>
      <c r="J87" s="126"/>
      <c r="K87" s="130"/>
      <c r="L87" s="342"/>
      <c r="M87" s="121"/>
      <c r="N87" s="121"/>
      <c r="O87" s="121"/>
      <c r="P87" s="121"/>
      <c r="Q87" s="121"/>
      <c r="R87" s="121"/>
      <c r="S87" s="121"/>
      <c r="T87" s="121"/>
      <c r="U87" s="121"/>
      <c r="V87" s="121"/>
      <c r="W87" s="121"/>
      <c r="X87" s="121"/>
      <c r="Y87" s="121"/>
      <c r="Z87" s="270"/>
      <c r="AA87" s="270"/>
      <c r="AB87" s="270"/>
    </row>
    <row r="88" spans="1:28" ht="16.2" customHeight="1" x14ac:dyDescent="0.3">
      <c r="A88" s="121" t="str">
        <f t="shared" si="3"/>
        <v/>
      </c>
      <c r="B88" s="121" t="str">
        <f t="shared" si="2"/>
        <v/>
      </c>
      <c r="C88" s="128"/>
      <c r="D88" s="124"/>
      <c r="E88" s="124"/>
      <c r="F88" s="124"/>
      <c r="G88" s="128"/>
      <c r="H88" s="126"/>
      <c r="I88" s="124"/>
      <c r="J88" s="126"/>
      <c r="K88" s="130"/>
      <c r="L88" s="342"/>
      <c r="M88" s="121"/>
      <c r="N88" s="121"/>
      <c r="O88" s="121"/>
      <c r="P88" s="121"/>
      <c r="Q88" s="121"/>
      <c r="R88" s="121"/>
      <c r="S88" s="121"/>
      <c r="T88" s="121"/>
      <c r="U88" s="121"/>
      <c r="V88" s="121"/>
      <c r="W88" s="121"/>
      <c r="X88" s="121"/>
      <c r="Y88" s="121"/>
      <c r="Z88" s="270"/>
      <c r="AA88" s="270"/>
      <c r="AB88" s="270"/>
    </row>
    <row r="89" spans="1:28" ht="16.2" customHeight="1" x14ac:dyDescent="0.3">
      <c r="A89" s="121" t="str">
        <f t="shared" si="3"/>
        <v/>
      </c>
      <c r="B89" s="121" t="str">
        <f t="shared" si="2"/>
        <v/>
      </c>
      <c r="C89" s="128"/>
      <c r="D89" s="124"/>
      <c r="E89" s="124"/>
      <c r="F89" s="124"/>
      <c r="G89" s="128"/>
      <c r="H89" s="126"/>
      <c r="I89" s="124"/>
      <c r="J89" s="126"/>
      <c r="K89" s="130"/>
      <c r="L89" s="342"/>
      <c r="M89" s="121"/>
      <c r="N89" s="121"/>
      <c r="O89" s="121"/>
      <c r="P89" s="121"/>
      <c r="Q89" s="121"/>
      <c r="R89" s="121"/>
      <c r="S89" s="121"/>
      <c r="T89" s="121"/>
      <c r="U89" s="121"/>
      <c r="V89" s="121"/>
      <c r="W89" s="121"/>
      <c r="X89" s="121"/>
      <c r="Y89" s="121"/>
      <c r="Z89" s="270"/>
      <c r="AA89" s="270"/>
      <c r="AB89" s="270"/>
    </row>
    <row r="90" spans="1:28" ht="16.2" customHeight="1" x14ac:dyDescent="0.3">
      <c r="A90" s="121" t="str">
        <f t="shared" si="3"/>
        <v/>
      </c>
      <c r="B90" s="121" t="str">
        <f t="shared" si="2"/>
        <v/>
      </c>
      <c r="C90" s="128"/>
      <c r="D90" s="124"/>
      <c r="E90" s="124"/>
      <c r="F90" s="124"/>
      <c r="G90" s="128"/>
      <c r="H90" s="126"/>
      <c r="I90" s="124"/>
      <c r="J90" s="126"/>
      <c r="K90" s="130"/>
      <c r="L90" s="342"/>
      <c r="M90" s="121"/>
      <c r="N90" s="121"/>
      <c r="O90" s="121"/>
      <c r="P90" s="121"/>
      <c r="Q90" s="121"/>
      <c r="R90" s="121"/>
      <c r="S90" s="121"/>
      <c r="T90" s="121"/>
      <c r="U90" s="121"/>
      <c r="V90" s="121"/>
      <c r="W90" s="121"/>
      <c r="X90" s="121"/>
      <c r="Y90" s="121"/>
      <c r="Z90" s="270"/>
      <c r="AA90" s="270"/>
      <c r="AB90" s="270"/>
    </row>
    <row r="91" spans="1:28" ht="16.2" customHeight="1" x14ac:dyDescent="0.3">
      <c r="A91" s="121" t="str">
        <f t="shared" si="3"/>
        <v/>
      </c>
      <c r="B91" s="121" t="str">
        <f t="shared" si="2"/>
        <v/>
      </c>
      <c r="C91" s="128"/>
      <c r="D91" s="124"/>
      <c r="E91" s="124"/>
      <c r="F91" s="124"/>
      <c r="G91" s="128"/>
      <c r="H91" s="126"/>
      <c r="I91" s="124"/>
      <c r="J91" s="126"/>
      <c r="K91" s="130"/>
      <c r="L91" s="342"/>
      <c r="M91" s="121"/>
      <c r="N91" s="121"/>
      <c r="O91" s="121"/>
      <c r="P91" s="121"/>
      <c r="Q91" s="121"/>
      <c r="R91" s="121"/>
      <c r="S91" s="121"/>
      <c r="T91" s="121"/>
      <c r="U91" s="121"/>
      <c r="V91" s="121"/>
      <c r="W91" s="121"/>
      <c r="X91" s="121"/>
      <c r="Y91" s="121"/>
      <c r="Z91" s="270"/>
      <c r="AA91" s="270"/>
      <c r="AB91" s="270"/>
    </row>
    <row r="92" spans="1:28" ht="16.2" customHeight="1" x14ac:dyDescent="0.3">
      <c r="A92" s="121" t="str">
        <f t="shared" si="3"/>
        <v/>
      </c>
      <c r="B92" s="121" t="str">
        <f t="shared" si="2"/>
        <v/>
      </c>
      <c r="C92" s="128"/>
      <c r="D92" s="124"/>
      <c r="E92" s="124"/>
      <c r="F92" s="124"/>
      <c r="G92" s="128"/>
      <c r="H92" s="126"/>
      <c r="I92" s="124"/>
      <c r="J92" s="126"/>
      <c r="K92" s="130"/>
      <c r="L92" s="342"/>
      <c r="M92" s="121"/>
      <c r="N92" s="121"/>
      <c r="O92" s="121"/>
      <c r="P92" s="121"/>
      <c r="Q92" s="121"/>
      <c r="R92" s="121"/>
      <c r="S92" s="121"/>
      <c r="T92" s="121"/>
      <c r="U92" s="121"/>
      <c r="V92" s="121"/>
      <c r="W92" s="121"/>
      <c r="X92" s="121"/>
      <c r="Y92" s="121"/>
      <c r="Z92" s="270"/>
      <c r="AA92" s="270"/>
      <c r="AB92" s="270"/>
    </row>
    <row r="93" spans="1:28" ht="16.2" customHeight="1" x14ac:dyDescent="0.3">
      <c r="A93" s="121" t="str">
        <f t="shared" si="3"/>
        <v/>
      </c>
      <c r="B93" s="121" t="str">
        <f t="shared" si="2"/>
        <v/>
      </c>
      <c r="C93" s="128"/>
      <c r="D93" s="124"/>
      <c r="E93" s="124"/>
      <c r="F93" s="124"/>
      <c r="G93" s="128"/>
      <c r="H93" s="126"/>
      <c r="I93" s="124"/>
      <c r="J93" s="126"/>
      <c r="K93" s="130"/>
      <c r="L93" s="342"/>
      <c r="M93" s="121"/>
      <c r="N93" s="121"/>
      <c r="O93" s="121"/>
      <c r="P93" s="121"/>
      <c r="Q93" s="121"/>
      <c r="R93" s="121"/>
      <c r="S93" s="121"/>
      <c r="T93" s="121"/>
      <c r="U93" s="121"/>
      <c r="V93" s="121"/>
      <c r="W93" s="121"/>
      <c r="X93" s="121"/>
      <c r="Y93" s="121"/>
      <c r="Z93" s="270"/>
      <c r="AA93" s="270"/>
      <c r="AB93" s="270"/>
    </row>
    <row r="94" spans="1:28" ht="16.2" customHeight="1" x14ac:dyDescent="0.3">
      <c r="A94" s="121" t="str">
        <f t="shared" si="3"/>
        <v/>
      </c>
      <c r="B94" s="121" t="str">
        <f t="shared" si="2"/>
        <v/>
      </c>
      <c r="C94" s="128"/>
      <c r="D94" s="124"/>
      <c r="E94" s="124"/>
      <c r="F94" s="124"/>
      <c r="G94" s="128"/>
      <c r="H94" s="126"/>
      <c r="I94" s="124"/>
      <c r="J94" s="126"/>
      <c r="K94" s="130"/>
      <c r="L94" s="342"/>
      <c r="M94" s="121"/>
      <c r="N94" s="121"/>
      <c r="O94" s="121"/>
      <c r="P94" s="121"/>
      <c r="Q94" s="121"/>
      <c r="R94" s="121"/>
      <c r="S94" s="121"/>
      <c r="T94" s="121"/>
      <c r="U94" s="121"/>
      <c r="V94" s="121"/>
      <c r="W94" s="121"/>
      <c r="X94" s="121"/>
      <c r="Y94" s="121"/>
      <c r="Z94" s="270"/>
      <c r="AA94" s="270"/>
      <c r="AB94" s="270"/>
    </row>
    <row r="95" spans="1:28" ht="16.2" customHeight="1" x14ac:dyDescent="0.3">
      <c r="A95" s="121" t="str">
        <f t="shared" si="3"/>
        <v/>
      </c>
      <c r="B95" s="121" t="str">
        <f t="shared" si="2"/>
        <v/>
      </c>
      <c r="C95" s="128"/>
      <c r="D95" s="124"/>
      <c r="E95" s="124"/>
      <c r="F95" s="124"/>
      <c r="G95" s="128"/>
      <c r="H95" s="126"/>
      <c r="I95" s="124"/>
      <c r="J95" s="126"/>
      <c r="K95" s="130"/>
      <c r="L95" s="342"/>
      <c r="M95" s="121"/>
      <c r="N95" s="121"/>
      <c r="O95" s="121"/>
      <c r="P95" s="121"/>
      <c r="Q95" s="121"/>
      <c r="R95" s="121"/>
      <c r="S95" s="121"/>
      <c r="T95" s="121"/>
      <c r="U95" s="121"/>
      <c r="V95" s="121"/>
      <c r="W95" s="121"/>
      <c r="X95" s="121"/>
      <c r="Y95" s="121"/>
      <c r="Z95" s="270"/>
      <c r="AA95" s="270"/>
      <c r="AB95" s="270"/>
    </row>
    <row r="96" spans="1:28" ht="16.2" customHeight="1" x14ac:dyDescent="0.3">
      <c r="A96" s="121" t="str">
        <f t="shared" si="3"/>
        <v/>
      </c>
      <c r="B96" s="121" t="str">
        <f t="shared" si="2"/>
        <v/>
      </c>
      <c r="C96" s="128"/>
      <c r="D96" s="124"/>
      <c r="E96" s="124"/>
      <c r="F96" s="124"/>
      <c r="G96" s="128"/>
      <c r="H96" s="126"/>
      <c r="I96" s="124"/>
      <c r="J96" s="126"/>
      <c r="K96" s="130"/>
      <c r="L96" s="342"/>
      <c r="M96" s="121"/>
      <c r="N96" s="121"/>
      <c r="O96" s="121"/>
      <c r="P96" s="121"/>
      <c r="Q96" s="121"/>
      <c r="R96" s="121"/>
      <c r="S96" s="121"/>
      <c r="T96" s="121"/>
      <c r="U96" s="121"/>
      <c r="V96" s="121"/>
      <c r="W96" s="121"/>
      <c r="X96" s="121"/>
      <c r="Y96" s="121"/>
      <c r="Z96" s="270"/>
      <c r="AA96" s="270"/>
      <c r="AB96" s="270"/>
    </row>
    <row r="97" spans="1:28" ht="16.2" customHeight="1" x14ac:dyDescent="0.3">
      <c r="A97" s="121" t="str">
        <f t="shared" si="3"/>
        <v/>
      </c>
      <c r="B97" s="121" t="str">
        <f t="shared" si="2"/>
        <v/>
      </c>
      <c r="C97" s="128"/>
      <c r="D97" s="124"/>
      <c r="E97" s="124"/>
      <c r="F97" s="124"/>
      <c r="G97" s="128"/>
      <c r="H97" s="126"/>
      <c r="I97" s="124"/>
      <c r="J97" s="126"/>
      <c r="K97" s="130"/>
      <c r="L97" s="342"/>
      <c r="M97" s="121"/>
      <c r="N97" s="121"/>
      <c r="O97" s="121"/>
      <c r="P97" s="121"/>
      <c r="Q97" s="121"/>
      <c r="R97" s="121"/>
      <c r="S97" s="121"/>
      <c r="T97" s="121"/>
      <c r="U97" s="121"/>
      <c r="V97" s="121"/>
      <c r="W97" s="121"/>
      <c r="X97" s="121"/>
      <c r="Y97" s="121"/>
      <c r="Z97" s="270"/>
      <c r="AA97" s="270"/>
      <c r="AB97" s="270"/>
    </row>
    <row r="98" spans="1:28" ht="16.2" customHeight="1" x14ac:dyDescent="0.3">
      <c r="A98" s="121" t="str">
        <f t="shared" si="3"/>
        <v/>
      </c>
      <c r="B98" s="121" t="str">
        <f t="shared" si="2"/>
        <v/>
      </c>
      <c r="C98" s="128"/>
      <c r="D98" s="124"/>
      <c r="E98" s="124"/>
      <c r="F98" s="124"/>
      <c r="G98" s="128"/>
      <c r="H98" s="126"/>
      <c r="I98" s="124"/>
      <c r="J98" s="126"/>
      <c r="K98" s="130"/>
      <c r="L98" s="342"/>
      <c r="M98" s="121"/>
      <c r="N98" s="121"/>
      <c r="O98" s="121"/>
      <c r="P98" s="121"/>
      <c r="Q98" s="121"/>
      <c r="R98" s="121"/>
      <c r="S98" s="121"/>
      <c r="T98" s="121"/>
      <c r="U98" s="121"/>
      <c r="V98" s="121"/>
      <c r="W98" s="121"/>
      <c r="X98" s="121"/>
      <c r="Y98" s="121"/>
      <c r="Z98" s="270"/>
      <c r="AA98" s="270"/>
      <c r="AB98" s="270"/>
    </row>
    <row r="99" spans="1:28" ht="16.2" customHeight="1" x14ac:dyDescent="0.3">
      <c r="A99" s="121" t="str">
        <f t="shared" si="3"/>
        <v/>
      </c>
      <c r="B99" s="121" t="str">
        <f t="shared" si="2"/>
        <v/>
      </c>
      <c r="C99" s="128"/>
      <c r="D99" s="124"/>
      <c r="E99" s="124"/>
      <c r="F99" s="124"/>
      <c r="G99" s="128"/>
      <c r="H99" s="126"/>
      <c r="I99" s="124"/>
      <c r="J99" s="126"/>
      <c r="K99" s="130"/>
      <c r="L99" s="342"/>
      <c r="M99" s="121"/>
      <c r="N99" s="121"/>
      <c r="O99" s="121"/>
      <c r="P99" s="121"/>
      <c r="Q99" s="121"/>
      <c r="R99" s="121"/>
      <c r="S99" s="121"/>
      <c r="T99" s="121"/>
      <c r="U99" s="121"/>
      <c r="V99" s="121"/>
      <c r="W99" s="121"/>
      <c r="X99" s="121"/>
      <c r="Y99" s="121"/>
      <c r="Z99" s="270"/>
      <c r="AA99" s="270"/>
      <c r="AB99" s="270"/>
    </row>
    <row r="100" spans="1:28" ht="16.2" customHeight="1" x14ac:dyDescent="0.3">
      <c r="A100" s="121" t="str">
        <f t="shared" si="3"/>
        <v/>
      </c>
      <c r="B100" s="121" t="str">
        <f t="shared" si="2"/>
        <v/>
      </c>
      <c r="C100" s="128"/>
      <c r="D100" s="124"/>
      <c r="E100" s="124"/>
      <c r="F100" s="124"/>
      <c r="G100" s="128"/>
      <c r="H100" s="126"/>
      <c r="I100" s="124"/>
      <c r="J100" s="126"/>
      <c r="K100" s="130"/>
      <c r="L100" s="342"/>
      <c r="M100" s="121"/>
      <c r="N100" s="121"/>
      <c r="O100" s="121"/>
      <c r="P100" s="121"/>
      <c r="Q100" s="121"/>
      <c r="R100" s="121"/>
      <c r="S100" s="121"/>
      <c r="T100" s="121"/>
      <c r="U100" s="121"/>
      <c r="V100" s="121"/>
      <c r="W100" s="121"/>
      <c r="X100" s="121"/>
      <c r="Y100" s="121"/>
      <c r="Z100" s="270"/>
      <c r="AA100" s="270"/>
      <c r="AB100" s="270"/>
    </row>
    <row r="101" spans="1:28" ht="16.2" customHeight="1" x14ac:dyDescent="0.3">
      <c r="A101" s="121" t="str">
        <f t="shared" si="3"/>
        <v/>
      </c>
      <c r="B101" s="121" t="str">
        <f t="shared" si="2"/>
        <v/>
      </c>
      <c r="C101" s="128"/>
      <c r="D101" s="124"/>
      <c r="E101" s="124"/>
      <c r="F101" s="124"/>
      <c r="G101" s="128"/>
      <c r="H101" s="126"/>
      <c r="I101" s="124"/>
      <c r="J101" s="126"/>
      <c r="K101" s="130"/>
      <c r="L101" s="342"/>
      <c r="M101" s="121"/>
      <c r="N101" s="121"/>
      <c r="O101" s="121"/>
      <c r="P101" s="121"/>
      <c r="Q101" s="121"/>
      <c r="R101" s="121"/>
      <c r="S101" s="121"/>
      <c r="T101" s="121"/>
      <c r="U101" s="121"/>
      <c r="V101" s="121"/>
      <c r="W101" s="121"/>
      <c r="X101" s="121"/>
      <c r="Y101" s="121"/>
      <c r="Z101" s="270"/>
      <c r="AA101" s="270"/>
      <c r="AB101" s="270"/>
    </row>
    <row r="102" spans="1:28" ht="16.2" customHeight="1" x14ac:dyDescent="0.3">
      <c r="A102" s="121" t="str">
        <f t="shared" si="3"/>
        <v/>
      </c>
      <c r="B102" s="121" t="str">
        <f t="shared" si="2"/>
        <v/>
      </c>
      <c r="C102" s="128"/>
      <c r="D102" s="124"/>
      <c r="E102" s="124"/>
      <c r="F102" s="124"/>
      <c r="G102" s="128"/>
      <c r="H102" s="126"/>
      <c r="I102" s="124"/>
      <c r="J102" s="126"/>
      <c r="K102" s="130"/>
      <c r="L102" s="342"/>
      <c r="M102" s="121"/>
      <c r="N102" s="121"/>
      <c r="O102" s="121"/>
      <c r="P102" s="121"/>
      <c r="Q102" s="121"/>
      <c r="R102" s="121"/>
      <c r="S102" s="121"/>
      <c r="T102" s="121"/>
      <c r="U102" s="121"/>
      <c r="V102" s="121"/>
      <c r="W102" s="121"/>
      <c r="X102" s="121"/>
      <c r="Y102" s="121"/>
      <c r="Z102" s="270"/>
      <c r="AA102" s="270"/>
      <c r="AB102" s="270"/>
    </row>
    <row r="103" spans="1:28" ht="16.2" customHeight="1" x14ac:dyDescent="0.3">
      <c r="A103" s="121" t="str">
        <f t="shared" si="3"/>
        <v/>
      </c>
      <c r="B103" s="121" t="str">
        <f t="shared" si="2"/>
        <v/>
      </c>
      <c r="C103" s="128"/>
      <c r="D103" s="124"/>
      <c r="E103" s="124"/>
      <c r="F103" s="124"/>
      <c r="G103" s="128"/>
      <c r="H103" s="126"/>
      <c r="I103" s="124"/>
      <c r="J103" s="126"/>
      <c r="K103" s="130"/>
      <c r="L103" s="342"/>
      <c r="M103" s="121"/>
      <c r="N103" s="121"/>
      <c r="O103" s="121"/>
      <c r="P103" s="121"/>
      <c r="Q103" s="121"/>
      <c r="R103" s="121"/>
      <c r="S103" s="121"/>
      <c r="T103" s="121"/>
      <c r="U103" s="121"/>
      <c r="V103" s="121"/>
      <c r="W103" s="121"/>
      <c r="X103" s="121"/>
      <c r="Y103" s="121"/>
      <c r="Z103" s="270"/>
      <c r="AA103" s="270"/>
      <c r="AB103" s="270"/>
    </row>
    <row r="104" spans="1:28" ht="16.2" customHeight="1" x14ac:dyDescent="0.3">
      <c r="A104" s="121" t="str">
        <f t="shared" si="3"/>
        <v/>
      </c>
      <c r="B104" s="121" t="str">
        <f t="shared" si="2"/>
        <v/>
      </c>
      <c r="C104" s="128"/>
      <c r="D104" s="124"/>
      <c r="E104" s="124"/>
      <c r="F104" s="124"/>
      <c r="G104" s="128"/>
      <c r="H104" s="126"/>
      <c r="I104" s="124"/>
      <c r="J104" s="126"/>
      <c r="K104" s="130"/>
      <c r="L104" s="342"/>
      <c r="M104" s="121"/>
      <c r="N104" s="121"/>
      <c r="O104" s="121"/>
      <c r="P104" s="121"/>
      <c r="Q104" s="121"/>
      <c r="R104" s="121"/>
      <c r="S104" s="121"/>
      <c r="T104" s="121"/>
      <c r="U104" s="121"/>
      <c r="V104" s="121"/>
      <c r="W104" s="121"/>
      <c r="X104" s="121"/>
      <c r="Y104" s="121"/>
      <c r="Z104" s="270"/>
      <c r="AA104" s="270"/>
      <c r="AB104" s="270"/>
    </row>
    <row r="105" spans="1:28" ht="16.2" customHeight="1" x14ac:dyDescent="0.3">
      <c r="A105" s="121" t="str">
        <f t="shared" si="3"/>
        <v/>
      </c>
      <c r="B105" s="121" t="str">
        <f t="shared" si="2"/>
        <v/>
      </c>
      <c r="C105" s="128"/>
      <c r="D105" s="124"/>
      <c r="E105" s="124"/>
      <c r="F105" s="124"/>
      <c r="G105" s="128"/>
      <c r="H105" s="126"/>
      <c r="I105" s="124"/>
      <c r="J105" s="126"/>
      <c r="K105" s="130"/>
      <c r="L105" s="342"/>
      <c r="M105" s="121"/>
      <c r="N105" s="121"/>
      <c r="O105" s="121"/>
      <c r="P105" s="121"/>
      <c r="Q105" s="121"/>
      <c r="R105" s="121"/>
      <c r="S105" s="121"/>
      <c r="T105" s="121"/>
      <c r="U105" s="121"/>
      <c r="V105" s="121"/>
      <c r="W105" s="121"/>
      <c r="X105" s="121"/>
      <c r="Y105" s="121"/>
      <c r="Z105" s="270"/>
      <c r="AA105" s="270"/>
      <c r="AB105" s="270"/>
    </row>
    <row r="106" spans="1:28" ht="16.2" customHeight="1" x14ac:dyDescent="0.3">
      <c r="A106" s="121" t="str">
        <f t="shared" si="3"/>
        <v/>
      </c>
      <c r="B106" s="121" t="str">
        <f t="shared" si="2"/>
        <v/>
      </c>
      <c r="C106" s="128"/>
      <c r="D106" s="124"/>
      <c r="E106" s="124"/>
      <c r="F106" s="124"/>
      <c r="G106" s="128"/>
      <c r="H106" s="126"/>
      <c r="I106" s="124"/>
      <c r="J106" s="126"/>
      <c r="K106" s="130"/>
      <c r="L106" s="342"/>
      <c r="M106" s="121"/>
      <c r="N106" s="121"/>
      <c r="O106" s="121"/>
      <c r="P106" s="121"/>
      <c r="Q106" s="121"/>
      <c r="R106" s="121"/>
      <c r="S106" s="121"/>
      <c r="T106" s="121"/>
      <c r="U106" s="121"/>
      <c r="V106" s="121"/>
      <c r="W106" s="121"/>
      <c r="X106" s="121"/>
      <c r="Y106" s="121"/>
      <c r="Z106" s="270"/>
      <c r="AA106" s="270"/>
      <c r="AB106" s="270"/>
    </row>
    <row r="107" spans="1:28" ht="16.2" customHeight="1" x14ac:dyDescent="0.3">
      <c r="A107" s="121" t="str">
        <f t="shared" si="3"/>
        <v/>
      </c>
      <c r="B107" s="121" t="str">
        <f t="shared" si="2"/>
        <v/>
      </c>
      <c r="C107" s="128"/>
      <c r="D107" s="124"/>
      <c r="E107" s="124"/>
      <c r="F107" s="124"/>
      <c r="G107" s="128"/>
      <c r="H107" s="126"/>
      <c r="I107" s="124"/>
      <c r="J107" s="126"/>
      <c r="K107" s="130"/>
      <c r="L107" s="342"/>
      <c r="M107" s="121"/>
      <c r="N107" s="121"/>
      <c r="O107" s="121"/>
      <c r="P107" s="121"/>
      <c r="Q107" s="121"/>
      <c r="R107" s="121"/>
      <c r="S107" s="121"/>
      <c r="T107" s="121"/>
      <c r="U107" s="121"/>
      <c r="V107" s="121"/>
      <c r="W107" s="121"/>
      <c r="X107" s="121"/>
      <c r="Y107" s="121"/>
      <c r="Z107" s="270"/>
      <c r="AA107" s="270"/>
      <c r="AB107" s="270"/>
    </row>
    <row r="108" spans="1:28" ht="16.2" customHeight="1" x14ac:dyDescent="0.3">
      <c r="A108" s="121" t="str">
        <f t="shared" si="3"/>
        <v/>
      </c>
      <c r="B108" s="121" t="str">
        <f t="shared" si="2"/>
        <v/>
      </c>
      <c r="C108" s="128"/>
      <c r="D108" s="124"/>
      <c r="E108" s="124"/>
      <c r="F108" s="124"/>
      <c r="G108" s="128"/>
      <c r="H108" s="126"/>
      <c r="I108" s="124"/>
      <c r="J108" s="126"/>
      <c r="K108" s="130"/>
      <c r="L108" s="342"/>
      <c r="M108" s="121"/>
      <c r="N108" s="121"/>
      <c r="O108" s="121"/>
      <c r="P108" s="121"/>
      <c r="Q108" s="121"/>
      <c r="R108" s="121"/>
      <c r="S108" s="121"/>
      <c r="T108" s="121"/>
      <c r="U108" s="121"/>
      <c r="V108" s="121"/>
      <c r="W108" s="121"/>
      <c r="X108" s="121"/>
      <c r="Y108" s="121"/>
      <c r="Z108" s="270"/>
      <c r="AA108" s="270"/>
      <c r="AB108" s="270"/>
    </row>
    <row r="109" spans="1:28" ht="16.2" customHeight="1" x14ac:dyDescent="0.3">
      <c r="A109" s="121" t="str">
        <f t="shared" si="3"/>
        <v/>
      </c>
      <c r="B109" s="121" t="str">
        <f t="shared" si="2"/>
        <v/>
      </c>
      <c r="C109" s="128"/>
      <c r="D109" s="124"/>
      <c r="E109" s="124"/>
      <c r="F109" s="124"/>
      <c r="G109" s="128"/>
      <c r="H109" s="126"/>
      <c r="I109" s="124"/>
      <c r="J109" s="126"/>
      <c r="K109" s="130"/>
      <c r="L109" s="342"/>
      <c r="M109" s="121"/>
      <c r="N109" s="121"/>
      <c r="O109" s="121"/>
      <c r="P109" s="121"/>
      <c r="Q109" s="121"/>
      <c r="R109" s="121"/>
      <c r="S109" s="121"/>
      <c r="T109" s="121"/>
      <c r="U109" s="121"/>
      <c r="V109" s="121"/>
      <c r="W109" s="121"/>
      <c r="X109" s="121"/>
      <c r="Y109" s="121"/>
      <c r="Z109" s="270"/>
      <c r="AA109" s="270"/>
      <c r="AB109" s="270"/>
    </row>
    <row r="110" spans="1:28" ht="16.2" customHeight="1" x14ac:dyDescent="0.3">
      <c r="A110" s="121" t="str">
        <f t="shared" si="3"/>
        <v/>
      </c>
      <c r="B110" s="121" t="str">
        <f t="shared" si="2"/>
        <v/>
      </c>
      <c r="C110" s="128"/>
      <c r="D110" s="124"/>
      <c r="E110" s="124"/>
      <c r="F110" s="124"/>
      <c r="G110" s="128"/>
      <c r="H110" s="126"/>
      <c r="I110" s="124"/>
      <c r="J110" s="126"/>
      <c r="K110" s="130"/>
      <c r="L110" s="342"/>
      <c r="M110" s="121"/>
      <c r="N110" s="121"/>
      <c r="O110" s="121"/>
      <c r="P110" s="121"/>
      <c r="Q110" s="121"/>
      <c r="R110" s="121"/>
      <c r="S110" s="121"/>
      <c r="T110" s="121"/>
      <c r="U110" s="121"/>
      <c r="V110" s="121"/>
      <c r="W110" s="121"/>
      <c r="X110" s="121"/>
      <c r="Y110" s="121"/>
      <c r="Z110" s="270"/>
      <c r="AA110" s="270"/>
      <c r="AB110" s="270"/>
    </row>
    <row r="111" spans="1:28" ht="16.2" customHeight="1" x14ac:dyDescent="0.3">
      <c r="A111" s="121" t="str">
        <f t="shared" si="3"/>
        <v/>
      </c>
      <c r="B111" s="121" t="str">
        <f t="shared" si="2"/>
        <v/>
      </c>
      <c r="C111" s="128"/>
      <c r="D111" s="124"/>
      <c r="E111" s="124"/>
      <c r="F111" s="124"/>
      <c r="G111" s="128"/>
      <c r="H111" s="126"/>
      <c r="I111" s="124"/>
      <c r="J111" s="126"/>
      <c r="K111" s="130"/>
      <c r="L111" s="342"/>
      <c r="M111" s="121"/>
      <c r="N111" s="121"/>
      <c r="O111" s="121"/>
      <c r="P111" s="121"/>
      <c r="Q111" s="121"/>
      <c r="R111" s="121"/>
      <c r="S111" s="121"/>
      <c r="T111" s="121"/>
      <c r="U111" s="121"/>
      <c r="V111" s="121"/>
      <c r="W111" s="121"/>
      <c r="X111" s="121"/>
      <c r="Y111" s="121"/>
      <c r="Z111" s="270"/>
      <c r="AA111" s="270"/>
      <c r="AB111" s="270"/>
    </row>
    <row r="112" spans="1:28" ht="16.2" customHeight="1" x14ac:dyDescent="0.3">
      <c r="A112" s="121" t="str">
        <f t="shared" si="3"/>
        <v/>
      </c>
      <c r="B112" s="121" t="str">
        <f t="shared" si="2"/>
        <v/>
      </c>
      <c r="C112" s="128"/>
      <c r="D112" s="124"/>
      <c r="E112" s="124"/>
      <c r="F112" s="124"/>
      <c r="G112" s="128"/>
      <c r="H112" s="126"/>
      <c r="I112" s="124"/>
      <c r="J112" s="126"/>
      <c r="K112" s="130"/>
      <c r="L112" s="342"/>
      <c r="M112" s="121"/>
      <c r="N112" s="121"/>
      <c r="O112" s="121"/>
      <c r="P112" s="121"/>
      <c r="Q112" s="121"/>
      <c r="R112" s="121"/>
      <c r="S112" s="121"/>
      <c r="T112" s="121"/>
      <c r="U112" s="121"/>
      <c r="V112" s="121"/>
      <c r="W112" s="121"/>
      <c r="X112" s="121"/>
      <c r="Y112" s="121"/>
      <c r="Z112" s="270"/>
      <c r="AA112" s="270"/>
      <c r="AB112" s="270"/>
    </row>
    <row r="113" spans="1:28" ht="16.2" customHeight="1" x14ac:dyDescent="0.3">
      <c r="A113" s="121" t="str">
        <f t="shared" si="3"/>
        <v/>
      </c>
      <c r="B113" s="121" t="str">
        <f t="shared" si="2"/>
        <v/>
      </c>
      <c r="C113" s="128"/>
      <c r="D113" s="124"/>
      <c r="E113" s="124"/>
      <c r="F113" s="124"/>
      <c r="G113" s="128"/>
      <c r="H113" s="126"/>
      <c r="I113" s="124"/>
      <c r="J113" s="126"/>
      <c r="K113" s="130"/>
      <c r="L113" s="342"/>
      <c r="M113" s="121"/>
      <c r="N113" s="121"/>
      <c r="O113" s="121"/>
      <c r="P113" s="121"/>
      <c r="Q113" s="121"/>
      <c r="R113" s="121"/>
      <c r="S113" s="121"/>
      <c r="T113" s="121"/>
      <c r="U113" s="121"/>
      <c r="V113" s="121"/>
      <c r="W113" s="121"/>
      <c r="X113" s="121"/>
      <c r="Y113" s="121"/>
      <c r="Z113" s="270"/>
      <c r="AA113" s="270"/>
      <c r="AB113" s="270"/>
    </row>
    <row r="114" spans="1:28" ht="16.2" customHeight="1" x14ac:dyDescent="0.3">
      <c r="A114" s="121" t="str">
        <f t="shared" si="3"/>
        <v/>
      </c>
      <c r="B114" s="121" t="str">
        <f t="shared" si="2"/>
        <v/>
      </c>
      <c r="C114" s="128"/>
      <c r="D114" s="124"/>
      <c r="E114" s="124"/>
      <c r="F114" s="124"/>
      <c r="G114" s="128"/>
      <c r="H114" s="126"/>
      <c r="I114" s="124"/>
      <c r="J114" s="126"/>
      <c r="K114" s="130"/>
      <c r="L114" s="342"/>
      <c r="M114" s="121"/>
      <c r="N114" s="121"/>
      <c r="O114" s="121"/>
      <c r="P114" s="121"/>
      <c r="Q114" s="121"/>
      <c r="R114" s="121"/>
      <c r="S114" s="121"/>
      <c r="T114" s="121"/>
      <c r="U114" s="121"/>
      <c r="V114" s="121"/>
      <c r="W114" s="121"/>
      <c r="X114" s="121"/>
      <c r="Y114" s="121"/>
      <c r="Z114" s="270"/>
      <c r="AA114" s="270"/>
      <c r="AB114" s="270"/>
    </row>
    <row r="115" spans="1:28" ht="16.2" customHeight="1" x14ac:dyDescent="0.3">
      <c r="A115" s="121" t="str">
        <f t="shared" si="3"/>
        <v/>
      </c>
      <c r="B115" s="121" t="str">
        <f t="shared" si="2"/>
        <v/>
      </c>
      <c r="C115" s="128"/>
      <c r="D115" s="124"/>
      <c r="E115" s="124"/>
      <c r="F115" s="124"/>
      <c r="G115" s="128"/>
      <c r="H115" s="126"/>
      <c r="I115" s="124"/>
      <c r="J115" s="126"/>
      <c r="K115" s="130"/>
      <c r="L115" s="342"/>
      <c r="M115" s="121"/>
      <c r="N115" s="121"/>
      <c r="O115" s="121"/>
      <c r="P115" s="121"/>
      <c r="Q115" s="121"/>
      <c r="R115" s="121"/>
      <c r="S115" s="121"/>
      <c r="T115" s="121"/>
      <c r="U115" s="121"/>
      <c r="V115" s="121"/>
      <c r="W115" s="121"/>
      <c r="X115" s="121"/>
      <c r="Y115" s="121"/>
      <c r="Z115" s="270"/>
      <c r="AA115" s="270"/>
      <c r="AB115" s="270"/>
    </row>
    <row r="116" spans="1:28" ht="16.2" customHeight="1" x14ac:dyDescent="0.3">
      <c r="A116" s="121" t="str">
        <f t="shared" si="3"/>
        <v/>
      </c>
      <c r="B116" s="121" t="str">
        <f t="shared" si="2"/>
        <v/>
      </c>
      <c r="C116" s="128"/>
      <c r="D116" s="124"/>
      <c r="E116" s="124"/>
      <c r="F116" s="124"/>
      <c r="G116" s="128"/>
      <c r="H116" s="126"/>
      <c r="I116" s="124"/>
      <c r="J116" s="126"/>
      <c r="K116" s="130"/>
      <c r="L116" s="342"/>
      <c r="M116" s="121"/>
      <c r="N116" s="121"/>
      <c r="O116" s="121"/>
      <c r="P116" s="121"/>
      <c r="Q116" s="121"/>
      <c r="R116" s="121"/>
      <c r="S116" s="121"/>
      <c r="T116" s="121"/>
      <c r="U116" s="121"/>
      <c r="V116" s="121"/>
      <c r="W116" s="121"/>
      <c r="X116" s="121"/>
      <c r="Y116" s="121"/>
      <c r="Z116" s="270"/>
      <c r="AA116" s="270"/>
      <c r="AB116" s="270"/>
    </row>
    <row r="117" spans="1:28" ht="16.2" customHeight="1" x14ac:dyDescent="0.3">
      <c r="A117" s="121" t="str">
        <f t="shared" si="3"/>
        <v/>
      </c>
      <c r="B117" s="121" t="str">
        <f t="shared" si="2"/>
        <v/>
      </c>
      <c r="C117" s="128"/>
      <c r="D117" s="124"/>
      <c r="E117" s="124"/>
      <c r="F117" s="124"/>
      <c r="G117" s="128"/>
      <c r="H117" s="126"/>
      <c r="I117" s="124"/>
      <c r="J117" s="126"/>
      <c r="K117" s="130"/>
      <c r="L117" s="342"/>
      <c r="M117" s="121"/>
      <c r="N117" s="121"/>
      <c r="O117" s="121"/>
      <c r="P117" s="121"/>
      <c r="Q117" s="121"/>
      <c r="R117" s="121"/>
      <c r="S117" s="121"/>
      <c r="T117" s="121"/>
      <c r="U117" s="121"/>
      <c r="V117" s="121"/>
      <c r="W117" s="121"/>
      <c r="X117" s="121"/>
      <c r="Y117" s="121"/>
      <c r="Z117" s="270"/>
      <c r="AA117" s="270"/>
      <c r="AB117" s="270"/>
    </row>
    <row r="118" spans="1:28" ht="16.2" customHeight="1" x14ac:dyDescent="0.3">
      <c r="A118" s="121" t="str">
        <f t="shared" si="3"/>
        <v/>
      </c>
      <c r="B118" s="121" t="str">
        <f t="shared" si="2"/>
        <v/>
      </c>
      <c r="C118" s="128"/>
      <c r="D118" s="124"/>
      <c r="E118" s="124"/>
      <c r="F118" s="124"/>
      <c r="G118" s="128"/>
      <c r="H118" s="126"/>
      <c r="I118" s="124"/>
      <c r="J118" s="126"/>
      <c r="K118" s="130"/>
      <c r="L118" s="342"/>
      <c r="M118" s="121"/>
      <c r="N118" s="121"/>
      <c r="O118" s="121"/>
      <c r="P118" s="121"/>
      <c r="Q118" s="121"/>
      <c r="R118" s="121"/>
      <c r="S118" s="121"/>
      <c r="T118" s="121"/>
      <c r="U118" s="121"/>
      <c r="V118" s="121"/>
      <c r="W118" s="121"/>
      <c r="X118" s="121"/>
      <c r="Y118" s="121"/>
      <c r="Z118" s="270"/>
      <c r="AA118" s="270"/>
      <c r="AB118" s="270"/>
    </row>
    <row r="119" spans="1:28" ht="16.2" customHeight="1" x14ac:dyDescent="0.3">
      <c r="A119" s="121" t="str">
        <f t="shared" si="3"/>
        <v/>
      </c>
      <c r="B119" s="121" t="str">
        <f t="shared" si="2"/>
        <v/>
      </c>
      <c r="C119" s="128"/>
      <c r="D119" s="124"/>
      <c r="E119" s="124"/>
      <c r="F119" s="124"/>
      <c r="G119" s="128"/>
      <c r="H119" s="126"/>
      <c r="I119" s="124"/>
      <c r="J119" s="126"/>
      <c r="K119" s="130"/>
      <c r="L119" s="342"/>
      <c r="M119" s="121"/>
      <c r="N119" s="121"/>
      <c r="O119" s="121"/>
      <c r="P119" s="121"/>
      <c r="Q119" s="121"/>
      <c r="R119" s="121"/>
      <c r="S119" s="121"/>
      <c r="T119" s="121"/>
      <c r="U119" s="121"/>
      <c r="V119" s="121"/>
      <c r="W119" s="121"/>
      <c r="X119" s="121"/>
      <c r="Y119" s="121"/>
      <c r="Z119" s="270"/>
      <c r="AA119" s="270"/>
      <c r="AB119" s="270"/>
    </row>
    <row r="120" spans="1:28" ht="16.2" customHeight="1" x14ac:dyDescent="0.3">
      <c r="A120" s="121" t="str">
        <f t="shared" si="3"/>
        <v/>
      </c>
      <c r="B120" s="121" t="str">
        <f t="shared" si="2"/>
        <v/>
      </c>
      <c r="C120" s="128"/>
      <c r="D120" s="124"/>
      <c r="E120" s="124"/>
      <c r="F120" s="124"/>
      <c r="G120" s="128"/>
      <c r="H120" s="126"/>
      <c r="I120" s="124"/>
      <c r="J120" s="126"/>
      <c r="K120" s="130"/>
      <c r="L120" s="342"/>
      <c r="M120" s="121"/>
      <c r="N120" s="121"/>
      <c r="O120" s="121"/>
      <c r="P120" s="121"/>
      <c r="Q120" s="121"/>
      <c r="R120" s="121"/>
      <c r="S120" s="121"/>
      <c r="T120" s="121"/>
      <c r="U120" s="121"/>
      <c r="V120" s="121"/>
      <c r="W120" s="121"/>
      <c r="X120" s="121"/>
      <c r="Y120" s="121"/>
      <c r="Z120" s="270"/>
      <c r="AA120" s="270"/>
      <c r="AB120" s="270"/>
    </row>
    <row r="121" spans="1:28" ht="16.2" customHeight="1" x14ac:dyDescent="0.3">
      <c r="A121" s="121" t="str">
        <f t="shared" si="3"/>
        <v/>
      </c>
      <c r="B121" s="121" t="str">
        <f t="shared" si="2"/>
        <v/>
      </c>
      <c r="C121" s="128"/>
      <c r="D121" s="124"/>
      <c r="E121" s="124"/>
      <c r="F121" s="124"/>
      <c r="G121" s="128"/>
      <c r="H121" s="126"/>
      <c r="I121" s="124"/>
      <c r="J121" s="126"/>
      <c r="K121" s="130"/>
      <c r="L121" s="342"/>
      <c r="M121" s="121"/>
      <c r="N121" s="121"/>
      <c r="O121" s="121"/>
      <c r="P121" s="121"/>
      <c r="Q121" s="121"/>
      <c r="R121" s="121"/>
      <c r="S121" s="121"/>
      <c r="T121" s="121"/>
      <c r="U121" s="121"/>
      <c r="V121" s="121"/>
      <c r="W121" s="121"/>
      <c r="X121" s="121"/>
      <c r="Y121" s="121"/>
      <c r="Z121" s="270"/>
      <c r="AA121" s="270"/>
      <c r="AB121" s="270"/>
    </row>
    <row r="122" spans="1:28" ht="16.2" customHeight="1" x14ac:dyDescent="0.3">
      <c r="A122" s="121" t="str">
        <f t="shared" si="3"/>
        <v/>
      </c>
      <c r="B122" s="121" t="str">
        <f t="shared" si="2"/>
        <v/>
      </c>
      <c r="C122" s="128"/>
      <c r="D122" s="124"/>
      <c r="E122" s="124"/>
      <c r="F122" s="124"/>
      <c r="G122" s="128"/>
      <c r="H122" s="126"/>
      <c r="I122" s="124"/>
      <c r="J122" s="126"/>
      <c r="K122" s="130"/>
      <c r="L122" s="342"/>
      <c r="M122" s="121"/>
      <c r="N122" s="121"/>
      <c r="O122" s="121"/>
      <c r="P122" s="121"/>
      <c r="Q122" s="121"/>
      <c r="R122" s="121"/>
      <c r="S122" s="121"/>
      <c r="T122" s="121"/>
      <c r="U122" s="121"/>
      <c r="V122" s="121"/>
      <c r="W122" s="121"/>
      <c r="X122" s="121"/>
      <c r="Y122" s="121"/>
      <c r="Z122" s="270"/>
      <c r="AA122" s="270"/>
      <c r="AB122" s="270"/>
    </row>
    <row r="123" spans="1:28" ht="16.2" customHeight="1" x14ac:dyDescent="0.3">
      <c r="A123" s="121" t="str">
        <f t="shared" si="3"/>
        <v/>
      </c>
      <c r="B123" s="121" t="str">
        <f t="shared" si="2"/>
        <v/>
      </c>
      <c r="C123" s="128"/>
      <c r="D123" s="124"/>
      <c r="E123" s="124"/>
      <c r="F123" s="124"/>
      <c r="G123" s="128"/>
      <c r="H123" s="126"/>
      <c r="I123" s="124"/>
      <c r="J123" s="126"/>
      <c r="K123" s="130"/>
      <c r="L123" s="342"/>
      <c r="M123" s="121"/>
      <c r="N123" s="121"/>
      <c r="O123" s="121"/>
      <c r="P123" s="121"/>
      <c r="Q123" s="121"/>
      <c r="R123" s="121"/>
      <c r="S123" s="121"/>
      <c r="T123" s="121"/>
      <c r="U123" s="121"/>
      <c r="V123" s="121"/>
      <c r="W123" s="121"/>
      <c r="X123" s="121"/>
      <c r="Y123" s="121"/>
      <c r="Z123" s="270"/>
      <c r="AA123" s="270"/>
      <c r="AB123" s="270"/>
    </row>
    <row r="124" spans="1:28" ht="16.2" customHeight="1" x14ac:dyDescent="0.3">
      <c r="A124" s="121" t="str">
        <f t="shared" si="3"/>
        <v/>
      </c>
      <c r="B124" s="121" t="str">
        <f t="shared" si="2"/>
        <v/>
      </c>
      <c r="C124" s="128"/>
      <c r="D124" s="124"/>
      <c r="E124" s="124"/>
      <c r="F124" s="124"/>
      <c r="G124" s="128"/>
      <c r="H124" s="126"/>
      <c r="I124" s="124"/>
      <c r="J124" s="126"/>
      <c r="K124" s="130"/>
      <c r="L124" s="342"/>
      <c r="M124" s="121"/>
      <c r="N124" s="121"/>
      <c r="O124" s="121"/>
      <c r="P124" s="121"/>
      <c r="Q124" s="121"/>
      <c r="R124" s="121"/>
      <c r="S124" s="121"/>
      <c r="T124" s="121"/>
      <c r="U124" s="121"/>
      <c r="V124" s="121"/>
      <c r="W124" s="121"/>
      <c r="X124" s="121"/>
      <c r="Y124" s="121"/>
      <c r="Z124" s="270"/>
      <c r="AA124" s="270"/>
      <c r="AB124" s="270"/>
    </row>
    <row r="125" spans="1:28" ht="16.2" customHeight="1" x14ac:dyDescent="0.3">
      <c r="A125" s="121" t="str">
        <f t="shared" si="3"/>
        <v/>
      </c>
      <c r="B125" s="121" t="str">
        <f t="shared" si="2"/>
        <v/>
      </c>
      <c r="C125" s="128"/>
      <c r="D125" s="124"/>
      <c r="E125" s="124"/>
      <c r="F125" s="124"/>
      <c r="G125" s="128"/>
      <c r="H125" s="126"/>
      <c r="I125" s="124"/>
      <c r="J125" s="126"/>
      <c r="K125" s="130"/>
      <c r="L125" s="342"/>
      <c r="M125" s="121"/>
      <c r="N125" s="121"/>
      <c r="O125" s="121"/>
      <c r="P125" s="121"/>
      <c r="Q125" s="121"/>
      <c r="R125" s="121"/>
      <c r="S125" s="121"/>
      <c r="T125" s="121"/>
      <c r="U125" s="121"/>
      <c r="V125" s="121"/>
      <c r="W125" s="121"/>
      <c r="X125" s="121"/>
      <c r="Y125" s="121"/>
      <c r="Z125" s="270"/>
      <c r="AA125" s="270"/>
      <c r="AB125" s="270"/>
    </row>
    <row r="126" spans="1:28" ht="16.2" customHeight="1" x14ac:dyDescent="0.3">
      <c r="A126" s="121" t="str">
        <f t="shared" si="3"/>
        <v/>
      </c>
      <c r="B126" s="121" t="str">
        <f t="shared" si="2"/>
        <v/>
      </c>
      <c r="C126" s="128"/>
      <c r="D126" s="124"/>
      <c r="E126" s="124"/>
      <c r="F126" s="124"/>
      <c r="G126" s="128"/>
      <c r="H126" s="126"/>
      <c r="I126" s="124"/>
      <c r="J126" s="126"/>
      <c r="K126" s="130"/>
      <c r="L126" s="342"/>
      <c r="M126" s="121"/>
      <c r="N126" s="121"/>
      <c r="O126" s="121"/>
      <c r="P126" s="121"/>
      <c r="Q126" s="121"/>
      <c r="R126" s="121"/>
      <c r="S126" s="121"/>
      <c r="T126" s="121"/>
      <c r="U126" s="121"/>
      <c r="V126" s="121"/>
      <c r="W126" s="121"/>
      <c r="X126" s="121"/>
      <c r="Y126" s="121"/>
      <c r="Z126" s="270"/>
      <c r="AA126" s="270"/>
      <c r="AB126" s="270"/>
    </row>
    <row r="127" spans="1:28" ht="16.2" customHeight="1" x14ac:dyDescent="0.3">
      <c r="A127" s="121" t="str">
        <f t="shared" si="3"/>
        <v/>
      </c>
      <c r="B127" s="121" t="str">
        <f t="shared" si="2"/>
        <v/>
      </c>
      <c r="C127" s="128"/>
      <c r="D127" s="124"/>
      <c r="E127" s="124"/>
      <c r="F127" s="124"/>
      <c r="G127" s="128"/>
      <c r="H127" s="126"/>
      <c r="I127" s="124"/>
      <c r="J127" s="126"/>
      <c r="K127" s="130"/>
      <c r="L127" s="342"/>
      <c r="M127" s="121"/>
      <c r="N127" s="121"/>
      <c r="O127" s="121"/>
      <c r="P127" s="121"/>
      <c r="Q127" s="121"/>
      <c r="R127" s="121"/>
      <c r="S127" s="121"/>
      <c r="T127" s="121"/>
      <c r="U127" s="121"/>
      <c r="V127" s="121"/>
      <c r="W127" s="121"/>
      <c r="X127" s="121"/>
      <c r="Y127" s="121"/>
      <c r="Z127" s="270"/>
      <c r="AA127" s="270"/>
      <c r="AB127" s="270"/>
    </row>
    <row r="128" spans="1:28" ht="16.2" customHeight="1" x14ac:dyDescent="0.3">
      <c r="A128" s="121" t="str">
        <f t="shared" si="3"/>
        <v/>
      </c>
      <c r="B128" s="121" t="str">
        <f t="shared" si="2"/>
        <v/>
      </c>
      <c r="C128" s="128"/>
      <c r="D128" s="124"/>
      <c r="E128" s="124"/>
      <c r="F128" s="124"/>
      <c r="G128" s="128"/>
      <c r="H128" s="126"/>
      <c r="I128" s="124"/>
      <c r="J128" s="126"/>
      <c r="K128" s="130"/>
      <c r="L128" s="342"/>
      <c r="M128" s="121"/>
      <c r="N128" s="121"/>
      <c r="O128" s="121"/>
      <c r="P128" s="121"/>
      <c r="Q128" s="121"/>
      <c r="R128" s="121"/>
      <c r="S128" s="121"/>
      <c r="T128" s="121"/>
      <c r="U128" s="121"/>
      <c r="V128" s="121"/>
      <c r="W128" s="121"/>
      <c r="X128" s="121"/>
      <c r="Y128" s="121"/>
      <c r="Z128" s="270"/>
      <c r="AA128" s="270"/>
      <c r="AB128" s="270"/>
    </row>
    <row r="129" spans="1:28" ht="16.2" customHeight="1" x14ac:dyDescent="0.3">
      <c r="A129" s="121" t="str">
        <f t="shared" si="3"/>
        <v/>
      </c>
      <c r="B129" s="121" t="str">
        <f t="shared" si="2"/>
        <v/>
      </c>
      <c r="C129" s="128"/>
      <c r="D129" s="124"/>
      <c r="E129" s="124"/>
      <c r="F129" s="124"/>
      <c r="G129" s="128"/>
      <c r="H129" s="126"/>
      <c r="I129" s="124"/>
      <c r="J129" s="126"/>
      <c r="K129" s="130"/>
      <c r="L129" s="342"/>
      <c r="M129" s="121"/>
      <c r="N129" s="121"/>
      <c r="O129" s="121"/>
      <c r="P129" s="121"/>
      <c r="Q129" s="121"/>
      <c r="R129" s="121"/>
      <c r="S129" s="121"/>
      <c r="T129" s="121"/>
      <c r="U129" s="121"/>
      <c r="V129" s="121"/>
      <c r="W129" s="121"/>
      <c r="X129" s="121"/>
      <c r="Y129" s="121"/>
      <c r="Z129" s="270"/>
      <c r="AA129" s="270"/>
      <c r="AB129" s="270"/>
    </row>
    <row r="130" spans="1:28" ht="16.2" customHeight="1" x14ac:dyDescent="0.3">
      <c r="A130" s="121" t="str">
        <f t="shared" si="3"/>
        <v/>
      </c>
      <c r="B130" s="121" t="str">
        <f t="shared" si="2"/>
        <v/>
      </c>
      <c r="C130" s="128"/>
      <c r="D130" s="124"/>
      <c r="E130" s="124"/>
      <c r="F130" s="124"/>
      <c r="G130" s="128"/>
      <c r="H130" s="126"/>
      <c r="I130" s="124"/>
      <c r="J130" s="126"/>
      <c r="K130" s="130"/>
      <c r="L130" s="342"/>
      <c r="M130" s="121"/>
      <c r="N130" s="121"/>
      <c r="O130" s="121"/>
      <c r="P130" s="121"/>
      <c r="Q130" s="121"/>
      <c r="R130" s="121"/>
      <c r="S130" s="121"/>
      <c r="T130" s="121"/>
      <c r="U130" s="121"/>
      <c r="V130" s="121"/>
      <c r="W130" s="121"/>
      <c r="X130" s="121"/>
      <c r="Y130" s="121"/>
      <c r="Z130" s="270"/>
      <c r="AA130" s="270"/>
      <c r="AB130" s="270"/>
    </row>
    <row r="131" spans="1:28" ht="16.2" customHeight="1" x14ac:dyDescent="0.3">
      <c r="A131" s="121" t="str">
        <f t="shared" si="3"/>
        <v/>
      </c>
      <c r="B131" s="121" t="str">
        <f t="shared" si="2"/>
        <v/>
      </c>
      <c r="C131" s="128"/>
      <c r="D131" s="124"/>
      <c r="E131" s="124"/>
      <c r="F131" s="124"/>
      <c r="G131" s="128"/>
      <c r="H131" s="126"/>
      <c r="I131" s="124"/>
      <c r="J131" s="126"/>
      <c r="K131" s="130"/>
      <c r="L131" s="342"/>
      <c r="M131" s="121"/>
      <c r="N131" s="121"/>
      <c r="O131" s="121"/>
      <c r="P131" s="121"/>
      <c r="Q131" s="121"/>
      <c r="R131" s="121"/>
      <c r="S131" s="121"/>
      <c r="T131" s="121"/>
      <c r="U131" s="121" t="str">
        <f t="shared" ref="U131:U135" si="4">IF(OR(P131&gt;0,Q131&gt;0,R131&gt;0,S131&gt;0,T131&gt;0),COUNTA(P131:T131),"")</f>
        <v/>
      </c>
      <c r="V131" s="121"/>
      <c r="W131" s="121"/>
      <c r="X131" s="121"/>
      <c r="Y131" s="121"/>
      <c r="Z131" s="270" t="str">
        <f t="shared" ref="Z131:Z136" si="5">IF(OR(ISNUMBER(V131),ISNUMBER(X131)),V131+X131,"")</f>
        <v/>
      </c>
      <c r="AA131" s="270" t="str">
        <f t="shared" ref="AA131:AA136" si="6">IF(OR(ISNUMBER(W131),ISNUMBER(Y131)),W131+Y131,"")</f>
        <v/>
      </c>
      <c r="AB131" s="270" t="str">
        <f t="shared" ref="AB131:AB136" si="7">IF(ISNUMBER(AA131),Z131/AA131*100,"")</f>
        <v/>
      </c>
    </row>
    <row r="132" spans="1:28" ht="16.2" customHeight="1" x14ac:dyDescent="0.3">
      <c r="A132" s="121" t="str">
        <f t="shared" si="3"/>
        <v/>
      </c>
      <c r="B132" s="121" t="str">
        <f t="shared" si="2"/>
        <v/>
      </c>
      <c r="C132" s="128"/>
      <c r="D132" s="124"/>
      <c r="E132" s="124"/>
      <c r="F132" s="124"/>
      <c r="G132" s="128"/>
      <c r="H132" s="126"/>
      <c r="I132" s="124"/>
      <c r="J132" s="126"/>
      <c r="K132" s="130"/>
      <c r="L132" s="342"/>
      <c r="M132" s="121"/>
      <c r="N132" s="121"/>
      <c r="O132" s="121"/>
      <c r="P132" s="121"/>
      <c r="Q132" s="121"/>
      <c r="R132" s="121"/>
      <c r="S132" s="121"/>
      <c r="T132" s="121"/>
      <c r="U132" s="121" t="str">
        <f t="shared" si="4"/>
        <v/>
      </c>
      <c r="V132" s="121"/>
      <c r="W132" s="121"/>
      <c r="X132" s="121"/>
      <c r="Y132" s="121"/>
      <c r="Z132" s="270" t="str">
        <f t="shared" si="5"/>
        <v/>
      </c>
      <c r="AA132" s="270" t="str">
        <f t="shared" si="6"/>
        <v/>
      </c>
      <c r="AB132" s="270" t="str">
        <f t="shared" si="7"/>
        <v/>
      </c>
    </row>
    <row r="133" spans="1:28" ht="16.2" customHeight="1" x14ac:dyDescent="0.3">
      <c r="A133" s="121" t="str">
        <f t="shared" si="3"/>
        <v/>
      </c>
      <c r="B133" s="121" t="str">
        <f t="shared" si="2"/>
        <v/>
      </c>
      <c r="C133" s="128"/>
      <c r="D133" s="124"/>
      <c r="E133" s="124"/>
      <c r="F133" s="124"/>
      <c r="G133" s="128"/>
      <c r="H133" s="126"/>
      <c r="I133" s="124"/>
      <c r="J133" s="126"/>
      <c r="K133" s="130"/>
      <c r="L133" s="342"/>
      <c r="M133" s="121"/>
      <c r="N133" s="121"/>
      <c r="O133" s="121"/>
      <c r="P133" s="121"/>
      <c r="Q133" s="121"/>
      <c r="R133" s="121"/>
      <c r="S133" s="121"/>
      <c r="T133" s="121"/>
      <c r="U133" s="121" t="str">
        <f t="shared" si="4"/>
        <v/>
      </c>
      <c r="V133" s="121"/>
      <c r="W133" s="121"/>
      <c r="X133" s="121"/>
      <c r="Y133" s="121"/>
      <c r="Z133" s="270" t="str">
        <f t="shared" si="5"/>
        <v/>
      </c>
      <c r="AA133" s="270" t="str">
        <f t="shared" si="6"/>
        <v/>
      </c>
      <c r="AB133" s="270" t="str">
        <f t="shared" si="7"/>
        <v/>
      </c>
    </row>
    <row r="134" spans="1:28" ht="16.2" customHeight="1" x14ac:dyDescent="0.3">
      <c r="A134" s="121" t="str">
        <f t="shared" si="3"/>
        <v/>
      </c>
      <c r="B134" s="121" t="str">
        <f t="shared" si="2"/>
        <v/>
      </c>
      <c r="C134" s="128"/>
      <c r="D134" s="124"/>
      <c r="E134" s="124"/>
      <c r="F134" s="124"/>
      <c r="G134" s="128"/>
      <c r="H134" s="126"/>
      <c r="I134" s="124"/>
      <c r="J134" s="126"/>
      <c r="K134" s="130"/>
      <c r="L134" s="342"/>
      <c r="M134" s="121"/>
      <c r="N134" s="121"/>
      <c r="O134" s="121"/>
      <c r="P134" s="121"/>
      <c r="Q134" s="121"/>
      <c r="R134" s="121"/>
      <c r="S134" s="121"/>
      <c r="T134" s="121"/>
      <c r="U134" s="121" t="str">
        <f t="shared" si="4"/>
        <v/>
      </c>
      <c r="V134" s="121"/>
      <c r="W134" s="121"/>
      <c r="X134" s="121"/>
      <c r="Y134" s="121"/>
      <c r="Z134" s="270" t="str">
        <f t="shared" si="5"/>
        <v/>
      </c>
      <c r="AA134" s="270" t="str">
        <f t="shared" si="6"/>
        <v/>
      </c>
      <c r="AB134" s="270" t="str">
        <f t="shared" si="7"/>
        <v/>
      </c>
    </row>
    <row r="135" spans="1:28" ht="16.2" customHeight="1" x14ac:dyDescent="0.3">
      <c r="A135" s="121" t="str">
        <f t="shared" si="3"/>
        <v/>
      </c>
      <c r="B135" s="121" t="str">
        <f t="shared" si="2"/>
        <v/>
      </c>
      <c r="C135" s="128"/>
      <c r="D135" s="124"/>
      <c r="E135" s="124"/>
      <c r="F135" s="124"/>
      <c r="G135" s="128"/>
      <c r="H135" s="126"/>
      <c r="I135" s="124"/>
      <c r="J135" s="126"/>
      <c r="K135" s="130"/>
      <c r="L135" s="342"/>
      <c r="M135" s="121"/>
      <c r="N135" s="121"/>
      <c r="O135" s="121"/>
      <c r="P135" s="121"/>
      <c r="Q135" s="121"/>
      <c r="R135" s="121"/>
      <c r="S135" s="121"/>
      <c r="T135" s="121"/>
      <c r="U135" s="121" t="str">
        <f t="shared" si="4"/>
        <v/>
      </c>
      <c r="V135" s="121"/>
      <c r="W135" s="121"/>
      <c r="X135" s="121"/>
      <c r="Y135" s="121"/>
      <c r="Z135" s="270" t="str">
        <f t="shared" si="5"/>
        <v/>
      </c>
      <c r="AA135" s="270" t="str">
        <f t="shared" si="6"/>
        <v/>
      </c>
      <c r="AB135" s="270" t="str">
        <f t="shared" si="7"/>
        <v/>
      </c>
    </row>
    <row r="136" spans="1:28" ht="16.2" customHeight="1" x14ac:dyDescent="0.3">
      <c r="A136" s="121" t="str">
        <f t="shared" si="3"/>
        <v/>
      </c>
      <c r="B136" s="121" t="str">
        <f t="shared" ref="B136:B137" si="8">IF(AND(G136="GIRL",H136="GEN",I136="URBAN"),"E",IF(AND(G136="GIRL",H136="SC",I136="URBAN"),"G",IF(AND(G136="GIRL",H136="OBC",I136="URBAN"),"F",IF(AND(G136="GIRL",H136="ST",I136="URBAN"),"H",IF(AND(G136="GIRL",H136="GEN",I136="RURAL"),"M",IF(AND(G136="GIRL",H136="SC",I136="RURAL"),"O",IF(AND(G136="GIRL",H136="OBC",I136="RURAL"),"N",IF(AND(G136="GIRL",H136="ST",I136="RURAL"),"P",IF(AND(G136="BOY",H136="GEN",I136="URBAN"),"A",IF(AND(G136="BOY",H136="SC",I136="URBAN"),"C",IF(AND(G136="BOY",H136="OBC",I136="URBAN"),"B",IF(AND(G136="BOY",H136="ST",I136="URBAN"),"D",IF(AND(G136="BOY",H136="GEN",I136="RURAL"),"I",IF(AND(G136="BOY",H136="SC",I136="RURAL"),"K",IF(AND(G136="BOY",H136="OBC",I136="RURAL"),"J",IF(AND(G136="BOY",H136="ST",I136="RURAL"),"L",""))))))))))))))))</f>
        <v/>
      </c>
      <c r="C136" s="128"/>
      <c r="D136" s="124"/>
      <c r="E136" s="124"/>
      <c r="F136" s="124"/>
      <c r="G136" s="128"/>
      <c r="H136" s="126"/>
      <c r="I136" s="124"/>
      <c r="J136" s="126"/>
      <c r="K136" s="130"/>
      <c r="L136" s="342"/>
      <c r="M136" s="121"/>
      <c r="N136" s="121"/>
      <c r="O136" s="121"/>
      <c r="P136" s="121"/>
      <c r="Q136" s="121"/>
      <c r="R136" s="121"/>
      <c r="S136" s="121"/>
      <c r="T136" s="121"/>
      <c r="U136" s="121" t="str">
        <f t="shared" ref="U136:U137" si="9">IF(OR(P136&gt;0,Q136&gt;0,R136&gt;0,S136&gt;0,T136&gt;0),COUNTA(P136:T136),"")</f>
        <v/>
      </c>
      <c r="V136" s="121"/>
      <c r="W136" s="121"/>
      <c r="X136" s="121"/>
      <c r="Y136" s="121"/>
      <c r="Z136" s="270" t="str">
        <f t="shared" si="5"/>
        <v/>
      </c>
      <c r="AA136" s="270" t="str">
        <f t="shared" si="6"/>
        <v/>
      </c>
      <c r="AB136" s="270" t="str">
        <f t="shared" si="7"/>
        <v/>
      </c>
    </row>
    <row r="137" spans="1:28" ht="16.2" customHeight="1" x14ac:dyDescent="0.3">
      <c r="A137" s="121" t="str">
        <f t="shared" ref="A137:A200" si="10">IF(C137&gt;0,A136+1,"")</f>
        <v/>
      </c>
      <c r="B137" s="121" t="str">
        <f t="shared" si="8"/>
        <v/>
      </c>
      <c r="C137" s="128"/>
      <c r="D137" s="124"/>
      <c r="E137" s="124"/>
      <c r="F137" s="124"/>
      <c r="G137" s="128"/>
      <c r="H137" s="126"/>
      <c r="I137" s="124"/>
      <c r="J137" s="126"/>
      <c r="K137" s="130"/>
      <c r="L137" s="342"/>
      <c r="M137" s="121"/>
      <c r="N137" s="121"/>
      <c r="O137" s="121"/>
      <c r="P137" s="121"/>
      <c r="Q137" s="121"/>
      <c r="R137" s="121"/>
      <c r="S137" s="121"/>
      <c r="T137" s="121"/>
      <c r="U137" s="121" t="str">
        <f t="shared" si="9"/>
        <v/>
      </c>
      <c r="V137" s="121"/>
      <c r="W137" s="121"/>
      <c r="X137" s="121"/>
      <c r="Y137" s="121"/>
      <c r="Z137" s="270" t="str">
        <f t="shared" ref="Z137:Z200" si="11">IF(OR(ISNUMBER(V137),ISNUMBER(X137)),V137+X137,"")</f>
        <v/>
      </c>
      <c r="AA137" s="270" t="str">
        <f t="shared" ref="AA137:AA200" si="12">IF(OR(ISNUMBER(W137),ISNUMBER(Y137)),W137+Y137,"")</f>
        <v/>
      </c>
      <c r="AB137" s="270" t="str">
        <f t="shared" ref="AB137:AB200" si="13">IF(ISNUMBER(AA137),Z137/AA137*100,"")</f>
        <v/>
      </c>
    </row>
    <row r="138" spans="1:28" ht="16.2" customHeight="1" x14ac:dyDescent="0.3">
      <c r="A138" s="121" t="str">
        <f t="shared" si="10"/>
        <v/>
      </c>
      <c r="B138" s="121" t="str">
        <f t="shared" ref="B138:B201" si="14">IF(AND(G138="GIRL",H138="GEN",I138="URBAN"),"E",IF(AND(G138="GIRL",H138="SC",I138="URBAN"),"G",IF(AND(G138="GIRL",H138="OBC",I138="URBAN"),"F",IF(AND(G138="GIRL",H138="ST",I138="URBAN"),"H",IF(AND(G138="GIRL",H138="GEN",I138="RURAL"),"M",IF(AND(G138="GIRL",H138="SC",I138="RURAL"),"O",IF(AND(G138="GIRL",H138="OBC",I138="RURAL"),"N",IF(AND(G138="GIRL",H138="ST",I138="RURAL"),"P",IF(AND(G138="BOY",H138="GEN",I138="URBAN"),"A",IF(AND(G138="BOY",H138="SC",I138="URBAN"),"C",IF(AND(G138="BOY",H138="OBC",I138="URBAN"),"B",IF(AND(G138="BOY",H138="ST",I138="URBAN"),"D",IF(AND(G138="BOY",H138="GEN",I138="RURAL"),"I",IF(AND(G138="BOY",H138="SC",I138="RURAL"),"K",IF(AND(G138="BOY",H138="OBC",I138="RURAL"),"J",IF(AND(G138="BOY",H138="ST",I138="RURAL"),"L",""))))))))))))))))</f>
        <v/>
      </c>
      <c r="C138" s="128"/>
      <c r="D138" s="124"/>
      <c r="E138" s="124"/>
      <c r="F138" s="124"/>
      <c r="G138" s="128"/>
      <c r="H138" s="126"/>
      <c r="I138" s="124"/>
      <c r="J138" s="126"/>
      <c r="K138" s="130"/>
      <c r="L138" s="342"/>
      <c r="M138" s="121"/>
      <c r="N138" s="121"/>
      <c r="O138" s="121"/>
      <c r="P138" s="121"/>
      <c r="Q138" s="121"/>
      <c r="R138" s="121"/>
      <c r="S138" s="121"/>
      <c r="T138" s="121"/>
      <c r="U138" s="121" t="str">
        <f t="shared" ref="U138:U201" si="15">IF(OR(P138&gt;0,Q138&gt;0,R138&gt;0,S138&gt;0,T138&gt;0),COUNTA(P138:T138),"")</f>
        <v/>
      </c>
      <c r="V138" s="121"/>
      <c r="W138" s="121"/>
      <c r="X138" s="121"/>
      <c r="Y138" s="121"/>
      <c r="Z138" s="270" t="str">
        <f t="shared" si="11"/>
        <v/>
      </c>
      <c r="AA138" s="270" t="str">
        <f t="shared" si="12"/>
        <v/>
      </c>
      <c r="AB138" s="270" t="str">
        <f t="shared" si="13"/>
        <v/>
      </c>
    </row>
    <row r="139" spans="1:28" ht="16.2" customHeight="1" x14ac:dyDescent="0.3">
      <c r="A139" s="121" t="str">
        <f t="shared" si="10"/>
        <v/>
      </c>
      <c r="B139" s="121" t="str">
        <f t="shared" si="14"/>
        <v/>
      </c>
      <c r="C139" s="128"/>
      <c r="D139" s="124"/>
      <c r="E139" s="124"/>
      <c r="F139" s="124"/>
      <c r="G139" s="128"/>
      <c r="H139" s="126"/>
      <c r="I139" s="124"/>
      <c r="J139" s="126"/>
      <c r="K139" s="130"/>
      <c r="L139" s="342"/>
      <c r="M139" s="121"/>
      <c r="N139" s="121"/>
      <c r="O139" s="121"/>
      <c r="P139" s="121"/>
      <c r="Q139" s="121"/>
      <c r="R139" s="121"/>
      <c r="S139" s="121"/>
      <c r="T139" s="121"/>
      <c r="U139" s="121" t="str">
        <f t="shared" si="15"/>
        <v/>
      </c>
      <c r="V139" s="121"/>
      <c r="W139" s="121"/>
      <c r="X139" s="121"/>
      <c r="Y139" s="121"/>
      <c r="Z139" s="270" t="str">
        <f t="shared" si="11"/>
        <v/>
      </c>
      <c r="AA139" s="270" t="str">
        <f t="shared" si="12"/>
        <v/>
      </c>
      <c r="AB139" s="270" t="str">
        <f t="shared" si="13"/>
        <v/>
      </c>
    </row>
    <row r="140" spans="1:28" ht="16.2" customHeight="1" x14ac:dyDescent="0.3">
      <c r="A140" s="121" t="str">
        <f t="shared" si="10"/>
        <v/>
      </c>
      <c r="B140" s="121" t="str">
        <f t="shared" si="14"/>
        <v/>
      </c>
      <c r="C140" s="128"/>
      <c r="D140" s="124"/>
      <c r="E140" s="124"/>
      <c r="F140" s="124"/>
      <c r="G140" s="128"/>
      <c r="H140" s="126"/>
      <c r="I140" s="124"/>
      <c r="J140" s="126"/>
      <c r="K140" s="130"/>
      <c r="L140" s="342"/>
      <c r="M140" s="121"/>
      <c r="N140" s="121"/>
      <c r="O140" s="121"/>
      <c r="P140" s="121"/>
      <c r="Q140" s="121"/>
      <c r="R140" s="121"/>
      <c r="S140" s="121"/>
      <c r="T140" s="121"/>
      <c r="U140" s="121" t="str">
        <f t="shared" si="15"/>
        <v/>
      </c>
      <c r="V140" s="121"/>
      <c r="W140" s="121"/>
      <c r="X140" s="121"/>
      <c r="Y140" s="121"/>
      <c r="Z140" s="270" t="str">
        <f t="shared" si="11"/>
        <v/>
      </c>
      <c r="AA140" s="270" t="str">
        <f t="shared" si="12"/>
        <v/>
      </c>
      <c r="AB140" s="270" t="str">
        <f t="shared" si="13"/>
        <v/>
      </c>
    </row>
    <row r="141" spans="1:28" ht="16.2" customHeight="1" x14ac:dyDescent="0.3">
      <c r="A141" s="121" t="str">
        <f t="shared" si="10"/>
        <v/>
      </c>
      <c r="B141" s="121" t="str">
        <f t="shared" si="14"/>
        <v/>
      </c>
      <c r="C141" s="128"/>
      <c r="D141" s="124"/>
      <c r="E141" s="124"/>
      <c r="F141" s="124"/>
      <c r="G141" s="128"/>
      <c r="H141" s="126"/>
      <c r="I141" s="124"/>
      <c r="J141" s="126"/>
      <c r="K141" s="130"/>
      <c r="L141" s="342"/>
      <c r="M141" s="121"/>
      <c r="N141" s="121"/>
      <c r="O141" s="121"/>
      <c r="P141" s="121"/>
      <c r="Q141" s="121"/>
      <c r="R141" s="121"/>
      <c r="S141" s="121"/>
      <c r="T141" s="121"/>
      <c r="U141" s="121" t="str">
        <f t="shared" si="15"/>
        <v/>
      </c>
      <c r="V141" s="121"/>
      <c r="W141" s="121"/>
      <c r="X141" s="121"/>
      <c r="Y141" s="121"/>
      <c r="Z141" s="270" t="str">
        <f t="shared" si="11"/>
        <v/>
      </c>
      <c r="AA141" s="270" t="str">
        <f t="shared" si="12"/>
        <v/>
      </c>
      <c r="AB141" s="270" t="str">
        <f t="shared" si="13"/>
        <v/>
      </c>
    </row>
    <row r="142" spans="1:28" ht="16.2" customHeight="1" x14ac:dyDescent="0.3">
      <c r="A142" s="121" t="str">
        <f t="shared" si="10"/>
        <v/>
      </c>
      <c r="B142" s="121" t="str">
        <f t="shared" si="14"/>
        <v/>
      </c>
      <c r="C142" s="128"/>
      <c r="D142" s="124"/>
      <c r="E142" s="124"/>
      <c r="F142" s="124"/>
      <c r="G142" s="128"/>
      <c r="H142" s="126"/>
      <c r="I142" s="124"/>
      <c r="J142" s="126"/>
      <c r="K142" s="130"/>
      <c r="L142" s="342"/>
      <c r="M142" s="121"/>
      <c r="N142" s="121"/>
      <c r="O142" s="121"/>
      <c r="P142" s="121"/>
      <c r="Q142" s="121"/>
      <c r="R142" s="121"/>
      <c r="S142" s="121"/>
      <c r="T142" s="121"/>
      <c r="U142" s="121" t="str">
        <f t="shared" si="15"/>
        <v/>
      </c>
      <c r="V142" s="121"/>
      <c r="W142" s="121"/>
      <c r="X142" s="121"/>
      <c r="Y142" s="121"/>
      <c r="Z142" s="270" t="str">
        <f t="shared" si="11"/>
        <v/>
      </c>
      <c r="AA142" s="270" t="str">
        <f t="shared" si="12"/>
        <v/>
      </c>
      <c r="AB142" s="270" t="str">
        <f t="shared" si="13"/>
        <v/>
      </c>
    </row>
    <row r="143" spans="1:28" ht="16.2" customHeight="1" x14ac:dyDescent="0.3">
      <c r="A143" s="121" t="str">
        <f t="shared" si="10"/>
        <v/>
      </c>
      <c r="B143" s="121" t="str">
        <f t="shared" si="14"/>
        <v/>
      </c>
      <c r="C143" s="128"/>
      <c r="D143" s="124"/>
      <c r="E143" s="124"/>
      <c r="F143" s="124"/>
      <c r="G143" s="128"/>
      <c r="H143" s="126"/>
      <c r="I143" s="124"/>
      <c r="J143" s="126"/>
      <c r="K143" s="130"/>
      <c r="L143" s="342"/>
      <c r="M143" s="121"/>
      <c r="N143" s="121"/>
      <c r="O143" s="121"/>
      <c r="P143" s="121"/>
      <c r="Q143" s="121"/>
      <c r="R143" s="121"/>
      <c r="S143" s="121"/>
      <c r="T143" s="121"/>
      <c r="U143" s="121" t="str">
        <f t="shared" si="15"/>
        <v/>
      </c>
      <c r="V143" s="121"/>
      <c r="W143" s="121"/>
      <c r="X143" s="121"/>
      <c r="Y143" s="121"/>
      <c r="Z143" s="270" t="str">
        <f t="shared" si="11"/>
        <v/>
      </c>
      <c r="AA143" s="270" t="str">
        <f t="shared" si="12"/>
        <v/>
      </c>
      <c r="AB143" s="270" t="str">
        <f t="shared" si="13"/>
        <v/>
      </c>
    </row>
    <row r="144" spans="1:28" ht="16.2" customHeight="1" x14ac:dyDescent="0.3">
      <c r="A144" s="121" t="str">
        <f t="shared" si="10"/>
        <v/>
      </c>
      <c r="B144" s="121" t="str">
        <f t="shared" si="14"/>
        <v/>
      </c>
      <c r="C144" s="128"/>
      <c r="D144" s="124"/>
      <c r="E144" s="124"/>
      <c r="F144" s="124"/>
      <c r="G144" s="128"/>
      <c r="H144" s="126"/>
      <c r="I144" s="124"/>
      <c r="J144" s="126"/>
      <c r="K144" s="130"/>
      <c r="L144" s="342"/>
      <c r="M144" s="121"/>
      <c r="N144" s="121"/>
      <c r="O144" s="121"/>
      <c r="P144" s="121"/>
      <c r="Q144" s="121"/>
      <c r="R144" s="121"/>
      <c r="S144" s="121"/>
      <c r="T144" s="121"/>
      <c r="U144" s="121" t="str">
        <f t="shared" si="15"/>
        <v/>
      </c>
      <c r="V144" s="121"/>
      <c r="W144" s="121"/>
      <c r="X144" s="121"/>
      <c r="Y144" s="121"/>
      <c r="Z144" s="270" t="str">
        <f t="shared" si="11"/>
        <v/>
      </c>
      <c r="AA144" s="270" t="str">
        <f t="shared" si="12"/>
        <v/>
      </c>
      <c r="AB144" s="270" t="str">
        <f t="shared" si="13"/>
        <v/>
      </c>
    </row>
    <row r="145" spans="1:28" ht="16.2" customHeight="1" x14ac:dyDescent="0.3">
      <c r="A145" s="121" t="str">
        <f t="shared" si="10"/>
        <v/>
      </c>
      <c r="B145" s="121" t="str">
        <f t="shared" si="14"/>
        <v/>
      </c>
      <c r="C145" s="128"/>
      <c r="D145" s="124"/>
      <c r="E145" s="124"/>
      <c r="F145" s="124"/>
      <c r="G145" s="128"/>
      <c r="H145" s="126"/>
      <c r="I145" s="124"/>
      <c r="J145" s="126"/>
      <c r="K145" s="130"/>
      <c r="L145" s="342"/>
      <c r="M145" s="121"/>
      <c r="N145" s="121"/>
      <c r="O145" s="121"/>
      <c r="P145" s="121"/>
      <c r="Q145" s="121"/>
      <c r="R145" s="121"/>
      <c r="S145" s="121"/>
      <c r="T145" s="121"/>
      <c r="U145" s="121" t="str">
        <f t="shared" si="15"/>
        <v/>
      </c>
      <c r="V145" s="121"/>
      <c r="W145" s="121"/>
      <c r="X145" s="121"/>
      <c r="Y145" s="121"/>
      <c r="Z145" s="270" t="str">
        <f t="shared" si="11"/>
        <v/>
      </c>
      <c r="AA145" s="270" t="str">
        <f t="shared" si="12"/>
        <v/>
      </c>
      <c r="AB145" s="270" t="str">
        <f t="shared" si="13"/>
        <v/>
      </c>
    </row>
    <row r="146" spans="1:28" ht="16.2" customHeight="1" x14ac:dyDescent="0.3">
      <c r="A146" s="121" t="str">
        <f t="shared" si="10"/>
        <v/>
      </c>
      <c r="B146" s="121" t="str">
        <f t="shared" si="14"/>
        <v/>
      </c>
      <c r="C146" s="128"/>
      <c r="D146" s="124"/>
      <c r="E146" s="124"/>
      <c r="F146" s="124"/>
      <c r="G146" s="128"/>
      <c r="H146" s="126"/>
      <c r="I146" s="124"/>
      <c r="J146" s="126"/>
      <c r="K146" s="130"/>
      <c r="L146" s="342"/>
      <c r="M146" s="121"/>
      <c r="N146" s="121"/>
      <c r="O146" s="121"/>
      <c r="P146" s="121"/>
      <c r="Q146" s="121"/>
      <c r="R146" s="121"/>
      <c r="S146" s="121"/>
      <c r="T146" s="121"/>
      <c r="U146" s="121" t="str">
        <f t="shared" si="15"/>
        <v/>
      </c>
      <c r="V146" s="121"/>
      <c r="W146" s="121"/>
      <c r="X146" s="121"/>
      <c r="Y146" s="121"/>
      <c r="Z146" s="270" t="str">
        <f t="shared" si="11"/>
        <v/>
      </c>
      <c r="AA146" s="270" t="str">
        <f t="shared" si="12"/>
        <v/>
      </c>
      <c r="AB146" s="270" t="str">
        <f t="shared" si="13"/>
        <v/>
      </c>
    </row>
    <row r="147" spans="1:28" ht="16.2" customHeight="1" x14ac:dyDescent="0.3">
      <c r="A147" s="121" t="str">
        <f t="shared" si="10"/>
        <v/>
      </c>
      <c r="B147" s="121" t="str">
        <f t="shared" si="14"/>
        <v/>
      </c>
      <c r="C147" s="128"/>
      <c r="D147" s="124"/>
      <c r="E147" s="124"/>
      <c r="F147" s="124"/>
      <c r="G147" s="128"/>
      <c r="H147" s="126"/>
      <c r="I147" s="124"/>
      <c r="J147" s="126"/>
      <c r="K147" s="130"/>
      <c r="L147" s="342"/>
      <c r="M147" s="121"/>
      <c r="N147" s="121"/>
      <c r="O147" s="121"/>
      <c r="P147" s="121"/>
      <c r="Q147" s="121"/>
      <c r="R147" s="121"/>
      <c r="S147" s="121"/>
      <c r="T147" s="121"/>
      <c r="U147" s="121" t="str">
        <f t="shared" si="15"/>
        <v/>
      </c>
      <c r="V147" s="121"/>
      <c r="W147" s="121"/>
      <c r="X147" s="121"/>
      <c r="Y147" s="121"/>
      <c r="Z147" s="270" t="str">
        <f t="shared" si="11"/>
        <v/>
      </c>
      <c r="AA147" s="270" t="str">
        <f t="shared" si="12"/>
        <v/>
      </c>
      <c r="AB147" s="270" t="str">
        <f t="shared" si="13"/>
        <v/>
      </c>
    </row>
    <row r="148" spans="1:28" ht="16.2" customHeight="1" x14ac:dyDescent="0.3">
      <c r="A148" s="121" t="str">
        <f t="shared" si="10"/>
        <v/>
      </c>
      <c r="B148" s="121" t="str">
        <f t="shared" si="14"/>
        <v/>
      </c>
      <c r="C148" s="128"/>
      <c r="D148" s="124"/>
      <c r="E148" s="124"/>
      <c r="F148" s="124"/>
      <c r="G148" s="128"/>
      <c r="H148" s="126"/>
      <c r="I148" s="124"/>
      <c r="J148" s="126"/>
      <c r="K148" s="130"/>
      <c r="L148" s="342"/>
      <c r="M148" s="121"/>
      <c r="N148" s="121"/>
      <c r="O148" s="121"/>
      <c r="P148" s="121"/>
      <c r="Q148" s="121"/>
      <c r="R148" s="121"/>
      <c r="S148" s="121"/>
      <c r="T148" s="121"/>
      <c r="U148" s="121" t="str">
        <f t="shared" si="15"/>
        <v/>
      </c>
      <c r="V148" s="121"/>
      <c r="W148" s="121"/>
      <c r="X148" s="121"/>
      <c r="Y148" s="121"/>
      <c r="Z148" s="270" t="str">
        <f t="shared" si="11"/>
        <v/>
      </c>
      <c r="AA148" s="270" t="str">
        <f t="shared" si="12"/>
        <v/>
      </c>
      <c r="AB148" s="270" t="str">
        <f t="shared" si="13"/>
        <v/>
      </c>
    </row>
    <row r="149" spans="1:28" ht="16.2" customHeight="1" x14ac:dyDescent="0.3">
      <c r="A149" s="121" t="str">
        <f t="shared" si="10"/>
        <v/>
      </c>
      <c r="B149" s="121" t="str">
        <f t="shared" si="14"/>
        <v/>
      </c>
      <c r="C149" s="128"/>
      <c r="D149" s="124"/>
      <c r="E149" s="124"/>
      <c r="F149" s="124"/>
      <c r="G149" s="128"/>
      <c r="H149" s="126"/>
      <c r="I149" s="124"/>
      <c r="J149" s="126"/>
      <c r="K149" s="130"/>
      <c r="L149" s="342"/>
      <c r="M149" s="121"/>
      <c r="N149" s="121"/>
      <c r="O149" s="121"/>
      <c r="P149" s="121"/>
      <c r="Q149" s="121"/>
      <c r="R149" s="121"/>
      <c r="S149" s="121"/>
      <c r="T149" s="121"/>
      <c r="U149" s="121" t="str">
        <f t="shared" si="15"/>
        <v/>
      </c>
      <c r="V149" s="121"/>
      <c r="W149" s="121"/>
      <c r="X149" s="121"/>
      <c r="Y149" s="121"/>
      <c r="Z149" s="270" t="str">
        <f t="shared" si="11"/>
        <v/>
      </c>
      <c r="AA149" s="270" t="str">
        <f t="shared" si="12"/>
        <v/>
      </c>
      <c r="AB149" s="270" t="str">
        <f t="shared" si="13"/>
        <v/>
      </c>
    </row>
    <row r="150" spans="1:28" ht="16.2" customHeight="1" x14ac:dyDescent="0.3">
      <c r="A150" s="121" t="str">
        <f t="shared" si="10"/>
        <v/>
      </c>
      <c r="B150" s="121" t="str">
        <f t="shared" si="14"/>
        <v/>
      </c>
      <c r="C150" s="128"/>
      <c r="D150" s="124"/>
      <c r="E150" s="124"/>
      <c r="F150" s="124"/>
      <c r="G150" s="128"/>
      <c r="H150" s="126"/>
      <c r="I150" s="124"/>
      <c r="J150" s="126"/>
      <c r="K150" s="130"/>
      <c r="L150" s="342"/>
      <c r="M150" s="121"/>
      <c r="N150" s="121"/>
      <c r="O150" s="121"/>
      <c r="P150" s="121"/>
      <c r="Q150" s="121"/>
      <c r="R150" s="121"/>
      <c r="S150" s="121"/>
      <c r="T150" s="121"/>
      <c r="U150" s="121" t="str">
        <f t="shared" si="15"/>
        <v/>
      </c>
      <c r="V150" s="121"/>
      <c r="W150" s="121"/>
      <c r="X150" s="121"/>
      <c r="Y150" s="121"/>
      <c r="Z150" s="270" t="str">
        <f t="shared" si="11"/>
        <v/>
      </c>
      <c r="AA150" s="270" t="str">
        <f t="shared" si="12"/>
        <v/>
      </c>
      <c r="AB150" s="270" t="str">
        <f t="shared" si="13"/>
        <v/>
      </c>
    </row>
    <row r="151" spans="1:28" ht="16.2" customHeight="1" x14ac:dyDescent="0.3">
      <c r="A151" s="121" t="str">
        <f t="shared" si="10"/>
        <v/>
      </c>
      <c r="B151" s="121" t="str">
        <f t="shared" si="14"/>
        <v/>
      </c>
      <c r="C151" s="128"/>
      <c r="D151" s="124"/>
      <c r="E151" s="124"/>
      <c r="F151" s="124"/>
      <c r="G151" s="128"/>
      <c r="H151" s="126"/>
      <c r="I151" s="124"/>
      <c r="J151" s="126"/>
      <c r="K151" s="130"/>
      <c r="L151" s="342"/>
      <c r="M151" s="121"/>
      <c r="N151" s="121"/>
      <c r="O151" s="121"/>
      <c r="P151" s="121"/>
      <c r="Q151" s="121"/>
      <c r="R151" s="121"/>
      <c r="S151" s="121"/>
      <c r="T151" s="121"/>
      <c r="U151" s="121" t="str">
        <f t="shared" si="15"/>
        <v/>
      </c>
      <c r="V151" s="121"/>
      <c r="W151" s="121"/>
      <c r="X151" s="121"/>
      <c r="Y151" s="121"/>
      <c r="Z151" s="270" t="str">
        <f t="shared" si="11"/>
        <v/>
      </c>
      <c r="AA151" s="270" t="str">
        <f t="shared" si="12"/>
        <v/>
      </c>
      <c r="AB151" s="270" t="str">
        <f t="shared" si="13"/>
        <v/>
      </c>
    </row>
    <row r="152" spans="1:28" ht="16.2" customHeight="1" x14ac:dyDescent="0.3">
      <c r="A152" s="121" t="str">
        <f t="shared" si="10"/>
        <v/>
      </c>
      <c r="B152" s="121" t="str">
        <f t="shared" si="14"/>
        <v/>
      </c>
      <c r="C152" s="128"/>
      <c r="D152" s="124"/>
      <c r="E152" s="124"/>
      <c r="F152" s="124"/>
      <c r="G152" s="128"/>
      <c r="H152" s="126"/>
      <c r="I152" s="124"/>
      <c r="J152" s="126"/>
      <c r="K152" s="130"/>
      <c r="L152" s="342"/>
      <c r="M152" s="121"/>
      <c r="N152" s="121"/>
      <c r="O152" s="121"/>
      <c r="P152" s="121"/>
      <c r="Q152" s="121"/>
      <c r="R152" s="121"/>
      <c r="S152" s="121"/>
      <c r="T152" s="121"/>
      <c r="U152" s="121" t="str">
        <f t="shared" si="15"/>
        <v/>
      </c>
      <c r="V152" s="121"/>
      <c r="W152" s="121"/>
      <c r="X152" s="121"/>
      <c r="Y152" s="121"/>
      <c r="Z152" s="270" t="str">
        <f t="shared" si="11"/>
        <v/>
      </c>
      <c r="AA152" s="270" t="str">
        <f t="shared" si="12"/>
        <v/>
      </c>
      <c r="AB152" s="270" t="str">
        <f t="shared" si="13"/>
        <v/>
      </c>
    </row>
    <row r="153" spans="1:28" ht="16.2" customHeight="1" x14ac:dyDescent="0.3">
      <c r="A153" s="121" t="str">
        <f t="shared" si="10"/>
        <v/>
      </c>
      <c r="B153" s="121" t="str">
        <f t="shared" si="14"/>
        <v/>
      </c>
      <c r="C153" s="128"/>
      <c r="D153" s="124"/>
      <c r="E153" s="124"/>
      <c r="F153" s="124"/>
      <c r="G153" s="128"/>
      <c r="H153" s="126"/>
      <c r="I153" s="124"/>
      <c r="J153" s="126"/>
      <c r="K153" s="130"/>
      <c r="L153" s="342"/>
      <c r="M153" s="121"/>
      <c r="N153" s="121"/>
      <c r="O153" s="121"/>
      <c r="P153" s="121"/>
      <c r="Q153" s="121"/>
      <c r="R153" s="121"/>
      <c r="S153" s="121"/>
      <c r="T153" s="121"/>
      <c r="U153" s="121" t="str">
        <f t="shared" si="15"/>
        <v/>
      </c>
      <c r="V153" s="121"/>
      <c r="W153" s="121"/>
      <c r="X153" s="121"/>
      <c r="Y153" s="121"/>
      <c r="Z153" s="270" t="str">
        <f t="shared" si="11"/>
        <v/>
      </c>
      <c r="AA153" s="270" t="str">
        <f t="shared" si="12"/>
        <v/>
      </c>
      <c r="AB153" s="270" t="str">
        <f t="shared" si="13"/>
        <v/>
      </c>
    </row>
    <row r="154" spans="1:28" ht="16.2" customHeight="1" x14ac:dyDescent="0.3">
      <c r="A154" s="121" t="str">
        <f t="shared" si="10"/>
        <v/>
      </c>
      <c r="B154" s="121" t="str">
        <f t="shared" si="14"/>
        <v/>
      </c>
      <c r="C154" s="128"/>
      <c r="D154" s="124"/>
      <c r="E154" s="124"/>
      <c r="F154" s="124"/>
      <c r="G154" s="128"/>
      <c r="H154" s="126"/>
      <c r="I154" s="124"/>
      <c r="J154" s="126"/>
      <c r="K154" s="130"/>
      <c r="L154" s="342"/>
      <c r="M154" s="121"/>
      <c r="N154" s="121"/>
      <c r="O154" s="121"/>
      <c r="P154" s="121"/>
      <c r="Q154" s="121"/>
      <c r="R154" s="121"/>
      <c r="S154" s="121"/>
      <c r="T154" s="121"/>
      <c r="U154" s="121" t="str">
        <f t="shared" si="15"/>
        <v/>
      </c>
      <c r="V154" s="121"/>
      <c r="W154" s="121"/>
      <c r="X154" s="121"/>
      <c r="Y154" s="121"/>
      <c r="Z154" s="270" t="str">
        <f t="shared" si="11"/>
        <v/>
      </c>
      <c r="AA154" s="270" t="str">
        <f t="shared" si="12"/>
        <v/>
      </c>
      <c r="AB154" s="270" t="str">
        <f t="shared" si="13"/>
        <v/>
      </c>
    </row>
    <row r="155" spans="1:28" ht="16.2" customHeight="1" x14ac:dyDescent="0.3">
      <c r="A155" s="121" t="str">
        <f t="shared" si="10"/>
        <v/>
      </c>
      <c r="B155" s="121" t="str">
        <f t="shared" si="14"/>
        <v/>
      </c>
      <c r="C155" s="128"/>
      <c r="D155" s="124"/>
      <c r="E155" s="124"/>
      <c r="F155" s="124"/>
      <c r="G155" s="128"/>
      <c r="H155" s="126"/>
      <c r="I155" s="124"/>
      <c r="J155" s="126"/>
      <c r="K155" s="130"/>
      <c r="L155" s="342"/>
      <c r="M155" s="121"/>
      <c r="N155" s="121"/>
      <c r="O155" s="121"/>
      <c r="P155" s="121"/>
      <c r="Q155" s="121"/>
      <c r="R155" s="121"/>
      <c r="S155" s="121"/>
      <c r="T155" s="121"/>
      <c r="U155" s="121" t="str">
        <f t="shared" si="15"/>
        <v/>
      </c>
      <c r="V155" s="121"/>
      <c r="W155" s="121"/>
      <c r="X155" s="121"/>
      <c r="Y155" s="121"/>
      <c r="Z155" s="270" t="str">
        <f t="shared" si="11"/>
        <v/>
      </c>
      <c r="AA155" s="270" t="str">
        <f t="shared" si="12"/>
        <v/>
      </c>
      <c r="AB155" s="270" t="str">
        <f t="shared" si="13"/>
        <v/>
      </c>
    </row>
    <row r="156" spans="1:28" ht="16.2" customHeight="1" x14ac:dyDescent="0.3">
      <c r="A156" s="121" t="str">
        <f t="shared" si="10"/>
        <v/>
      </c>
      <c r="B156" s="121" t="str">
        <f t="shared" si="14"/>
        <v/>
      </c>
      <c r="C156" s="128"/>
      <c r="D156" s="124"/>
      <c r="E156" s="124"/>
      <c r="F156" s="124"/>
      <c r="G156" s="128"/>
      <c r="H156" s="126"/>
      <c r="I156" s="124"/>
      <c r="J156" s="126"/>
      <c r="K156" s="130"/>
      <c r="L156" s="342"/>
      <c r="M156" s="121"/>
      <c r="N156" s="121"/>
      <c r="O156" s="121"/>
      <c r="P156" s="121"/>
      <c r="Q156" s="121"/>
      <c r="R156" s="121"/>
      <c r="S156" s="121"/>
      <c r="T156" s="121"/>
      <c r="U156" s="121" t="str">
        <f t="shared" si="15"/>
        <v/>
      </c>
      <c r="V156" s="121"/>
      <c r="W156" s="121"/>
      <c r="X156" s="121"/>
      <c r="Y156" s="121"/>
      <c r="Z156" s="270" t="str">
        <f t="shared" si="11"/>
        <v/>
      </c>
      <c r="AA156" s="270" t="str">
        <f t="shared" si="12"/>
        <v/>
      </c>
      <c r="AB156" s="270" t="str">
        <f t="shared" si="13"/>
        <v/>
      </c>
    </row>
    <row r="157" spans="1:28" ht="16.2" customHeight="1" x14ac:dyDescent="0.3">
      <c r="A157" s="121" t="str">
        <f t="shared" si="10"/>
        <v/>
      </c>
      <c r="B157" s="121" t="str">
        <f t="shared" si="14"/>
        <v/>
      </c>
      <c r="C157" s="128"/>
      <c r="D157" s="124"/>
      <c r="E157" s="124"/>
      <c r="F157" s="124"/>
      <c r="G157" s="128"/>
      <c r="H157" s="126"/>
      <c r="I157" s="124"/>
      <c r="J157" s="126"/>
      <c r="K157" s="130"/>
      <c r="L157" s="342"/>
      <c r="M157" s="121"/>
      <c r="N157" s="121"/>
      <c r="O157" s="121"/>
      <c r="P157" s="121"/>
      <c r="Q157" s="121"/>
      <c r="R157" s="121"/>
      <c r="S157" s="121"/>
      <c r="T157" s="121"/>
      <c r="U157" s="121" t="str">
        <f t="shared" si="15"/>
        <v/>
      </c>
      <c r="V157" s="121"/>
      <c r="W157" s="121"/>
      <c r="X157" s="121"/>
      <c r="Y157" s="121"/>
      <c r="Z157" s="270" t="str">
        <f t="shared" si="11"/>
        <v/>
      </c>
      <c r="AA157" s="270" t="str">
        <f t="shared" si="12"/>
        <v/>
      </c>
      <c r="AB157" s="270" t="str">
        <f t="shared" si="13"/>
        <v/>
      </c>
    </row>
    <row r="158" spans="1:28" ht="16.2" customHeight="1" x14ac:dyDescent="0.3">
      <c r="A158" s="121" t="str">
        <f t="shared" si="10"/>
        <v/>
      </c>
      <c r="B158" s="121" t="str">
        <f t="shared" si="14"/>
        <v/>
      </c>
      <c r="C158" s="128"/>
      <c r="D158" s="124"/>
      <c r="E158" s="124"/>
      <c r="F158" s="124"/>
      <c r="G158" s="128"/>
      <c r="H158" s="126"/>
      <c r="I158" s="124"/>
      <c r="J158" s="126"/>
      <c r="K158" s="130"/>
      <c r="L158" s="342"/>
      <c r="M158" s="121"/>
      <c r="N158" s="121"/>
      <c r="O158" s="121"/>
      <c r="P158" s="121"/>
      <c r="Q158" s="121"/>
      <c r="R158" s="121"/>
      <c r="S158" s="121"/>
      <c r="T158" s="121"/>
      <c r="U158" s="121" t="str">
        <f t="shared" si="15"/>
        <v/>
      </c>
      <c r="V158" s="121"/>
      <c r="W158" s="121"/>
      <c r="X158" s="121"/>
      <c r="Y158" s="121"/>
      <c r="Z158" s="270" t="str">
        <f t="shared" si="11"/>
        <v/>
      </c>
      <c r="AA158" s="270" t="str">
        <f t="shared" si="12"/>
        <v/>
      </c>
      <c r="AB158" s="270" t="str">
        <f t="shared" si="13"/>
        <v/>
      </c>
    </row>
    <row r="159" spans="1:28" ht="16.2" customHeight="1" x14ac:dyDescent="0.3">
      <c r="A159" s="121" t="str">
        <f t="shared" si="10"/>
        <v/>
      </c>
      <c r="B159" s="121" t="str">
        <f t="shared" si="14"/>
        <v/>
      </c>
      <c r="C159" s="128"/>
      <c r="D159" s="124"/>
      <c r="E159" s="124"/>
      <c r="F159" s="124"/>
      <c r="G159" s="128"/>
      <c r="H159" s="126"/>
      <c r="I159" s="124"/>
      <c r="J159" s="126"/>
      <c r="K159" s="130"/>
      <c r="L159" s="342"/>
      <c r="M159" s="121"/>
      <c r="N159" s="121"/>
      <c r="O159" s="121"/>
      <c r="P159" s="121"/>
      <c r="Q159" s="121"/>
      <c r="R159" s="121"/>
      <c r="S159" s="121"/>
      <c r="T159" s="121"/>
      <c r="U159" s="121" t="str">
        <f t="shared" si="15"/>
        <v/>
      </c>
      <c r="V159" s="121"/>
      <c r="W159" s="121"/>
      <c r="X159" s="121"/>
      <c r="Y159" s="121"/>
      <c r="Z159" s="270" t="str">
        <f t="shared" si="11"/>
        <v/>
      </c>
      <c r="AA159" s="270" t="str">
        <f t="shared" si="12"/>
        <v/>
      </c>
      <c r="AB159" s="270" t="str">
        <f t="shared" si="13"/>
        <v/>
      </c>
    </row>
    <row r="160" spans="1:28" ht="16.2" customHeight="1" x14ac:dyDescent="0.3">
      <c r="A160" s="121" t="str">
        <f t="shared" si="10"/>
        <v/>
      </c>
      <c r="B160" s="121" t="str">
        <f t="shared" si="14"/>
        <v/>
      </c>
      <c r="C160" s="128"/>
      <c r="D160" s="124"/>
      <c r="E160" s="124"/>
      <c r="F160" s="124"/>
      <c r="G160" s="128"/>
      <c r="H160" s="126"/>
      <c r="I160" s="124"/>
      <c r="J160" s="126"/>
      <c r="K160" s="130"/>
      <c r="L160" s="342"/>
      <c r="M160" s="121"/>
      <c r="N160" s="121"/>
      <c r="O160" s="121"/>
      <c r="P160" s="121"/>
      <c r="Q160" s="121"/>
      <c r="R160" s="121"/>
      <c r="S160" s="121"/>
      <c r="T160" s="121"/>
      <c r="U160" s="121" t="str">
        <f t="shared" si="15"/>
        <v/>
      </c>
      <c r="V160" s="121"/>
      <c r="W160" s="121"/>
      <c r="X160" s="121"/>
      <c r="Y160" s="121"/>
      <c r="Z160" s="270" t="str">
        <f t="shared" si="11"/>
        <v/>
      </c>
      <c r="AA160" s="270" t="str">
        <f t="shared" si="12"/>
        <v/>
      </c>
      <c r="AB160" s="270" t="str">
        <f t="shared" si="13"/>
        <v/>
      </c>
    </row>
    <row r="161" spans="1:28" ht="16.2" customHeight="1" x14ac:dyDescent="0.3">
      <c r="A161" s="121" t="str">
        <f t="shared" si="10"/>
        <v/>
      </c>
      <c r="B161" s="121" t="str">
        <f t="shared" si="14"/>
        <v/>
      </c>
      <c r="C161" s="128"/>
      <c r="D161" s="124"/>
      <c r="E161" s="124"/>
      <c r="F161" s="124"/>
      <c r="G161" s="128"/>
      <c r="H161" s="126"/>
      <c r="I161" s="124"/>
      <c r="J161" s="126"/>
      <c r="K161" s="130"/>
      <c r="L161" s="342"/>
      <c r="M161" s="121"/>
      <c r="N161" s="121"/>
      <c r="O161" s="121"/>
      <c r="P161" s="121"/>
      <c r="Q161" s="121"/>
      <c r="R161" s="121"/>
      <c r="S161" s="121"/>
      <c r="T161" s="121"/>
      <c r="U161" s="121" t="str">
        <f t="shared" si="15"/>
        <v/>
      </c>
      <c r="V161" s="121"/>
      <c r="W161" s="121"/>
      <c r="X161" s="121"/>
      <c r="Y161" s="121"/>
      <c r="Z161" s="270" t="str">
        <f t="shared" si="11"/>
        <v/>
      </c>
      <c r="AA161" s="270" t="str">
        <f t="shared" si="12"/>
        <v/>
      </c>
      <c r="AB161" s="270" t="str">
        <f t="shared" si="13"/>
        <v/>
      </c>
    </row>
    <row r="162" spans="1:28" ht="16.2" customHeight="1" x14ac:dyDescent="0.3">
      <c r="A162" s="121" t="str">
        <f t="shared" si="10"/>
        <v/>
      </c>
      <c r="B162" s="121" t="str">
        <f t="shared" si="14"/>
        <v/>
      </c>
      <c r="C162" s="128"/>
      <c r="D162" s="124"/>
      <c r="E162" s="124"/>
      <c r="F162" s="124"/>
      <c r="G162" s="128"/>
      <c r="H162" s="126"/>
      <c r="I162" s="124"/>
      <c r="J162" s="126"/>
      <c r="K162" s="130"/>
      <c r="L162" s="342"/>
      <c r="M162" s="121"/>
      <c r="N162" s="121"/>
      <c r="O162" s="121"/>
      <c r="P162" s="121"/>
      <c r="Q162" s="121"/>
      <c r="R162" s="121"/>
      <c r="S162" s="121"/>
      <c r="T162" s="121"/>
      <c r="U162" s="121" t="str">
        <f t="shared" si="15"/>
        <v/>
      </c>
      <c r="V162" s="121"/>
      <c r="W162" s="121"/>
      <c r="X162" s="121"/>
      <c r="Y162" s="121"/>
      <c r="Z162" s="270" t="str">
        <f t="shared" si="11"/>
        <v/>
      </c>
      <c r="AA162" s="270" t="str">
        <f t="shared" si="12"/>
        <v/>
      </c>
      <c r="AB162" s="270" t="str">
        <f t="shared" si="13"/>
        <v/>
      </c>
    </row>
    <row r="163" spans="1:28" ht="16.2" customHeight="1" x14ac:dyDescent="0.3">
      <c r="A163" s="121" t="str">
        <f t="shared" si="10"/>
        <v/>
      </c>
      <c r="B163" s="121" t="str">
        <f t="shared" si="14"/>
        <v/>
      </c>
      <c r="C163" s="128"/>
      <c r="D163" s="124"/>
      <c r="E163" s="124"/>
      <c r="F163" s="124"/>
      <c r="G163" s="128"/>
      <c r="H163" s="126"/>
      <c r="I163" s="124"/>
      <c r="J163" s="126"/>
      <c r="K163" s="130"/>
      <c r="L163" s="342"/>
      <c r="M163" s="121"/>
      <c r="N163" s="121"/>
      <c r="O163" s="121"/>
      <c r="P163" s="121"/>
      <c r="Q163" s="121"/>
      <c r="R163" s="121"/>
      <c r="S163" s="121"/>
      <c r="T163" s="121"/>
      <c r="U163" s="121" t="str">
        <f t="shared" si="15"/>
        <v/>
      </c>
      <c r="V163" s="121"/>
      <c r="W163" s="121"/>
      <c r="X163" s="121"/>
      <c r="Y163" s="121"/>
      <c r="Z163" s="270" t="str">
        <f t="shared" si="11"/>
        <v/>
      </c>
      <c r="AA163" s="270" t="str">
        <f t="shared" si="12"/>
        <v/>
      </c>
      <c r="AB163" s="270" t="str">
        <f t="shared" si="13"/>
        <v/>
      </c>
    </row>
    <row r="164" spans="1:28" ht="16.2" customHeight="1" x14ac:dyDescent="0.3">
      <c r="A164" s="121" t="str">
        <f t="shared" si="10"/>
        <v/>
      </c>
      <c r="B164" s="121" t="str">
        <f t="shared" si="14"/>
        <v/>
      </c>
      <c r="C164" s="128"/>
      <c r="D164" s="124"/>
      <c r="E164" s="124"/>
      <c r="F164" s="124"/>
      <c r="G164" s="128"/>
      <c r="H164" s="126"/>
      <c r="I164" s="124"/>
      <c r="J164" s="126"/>
      <c r="K164" s="130"/>
      <c r="L164" s="342"/>
      <c r="M164" s="121"/>
      <c r="N164" s="121"/>
      <c r="O164" s="121"/>
      <c r="P164" s="121"/>
      <c r="Q164" s="121"/>
      <c r="R164" s="121"/>
      <c r="S164" s="121"/>
      <c r="T164" s="121"/>
      <c r="U164" s="121" t="str">
        <f t="shared" si="15"/>
        <v/>
      </c>
      <c r="V164" s="121"/>
      <c r="W164" s="121"/>
      <c r="X164" s="121"/>
      <c r="Y164" s="121"/>
      <c r="Z164" s="270" t="str">
        <f t="shared" si="11"/>
        <v/>
      </c>
      <c r="AA164" s="270" t="str">
        <f t="shared" si="12"/>
        <v/>
      </c>
      <c r="AB164" s="270" t="str">
        <f t="shared" si="13"/>
        <v/>
      </c>
    </row>
    <row r="165" spans="1:28" ht="16.2" customHeight="1" x14ac:dyDescent="0.3">
      <c r="A165" s="121" t="str">
        <f t="shared" si="10"/>
        <v/>
      </c>
      <c r="B165" s="121" t="str">
        <f t="shared" si="14"/>
        <v/>
      </c>
      <c r="C165" s="128"/>
      <c r="D165" s="124"/>
      <c r="E165" s="124"/>
      <c r="F165" s="124"/>
      <c r="G165" s="128"/>
      <c r="H165" s="126"/>
      <c r="I165" s="124"/>
      <c r="J165" s="126"/>
      <c r="K165" s="130"/>
      <c r="L165" s="342"/>
      <c r="M165" s="121"/>
      <c r="N165" s="121"/>
      <c r="O165" s="121"/>
      <c r="P165" s="121"/>
      <c r="Q165" s="121"/>
      <c r="R165" s="121"/>
      <c r="S165" s="121"/>
      <c r="T165" s="121"/>
      <c r="U165" s="121" t="str">
        <f t="shared" si="15"/>
        <v/>
      </c>
      <c r="V165" s="121"/>
      <c r="W165" s="121"/>
      <c r="X165" s="121"/>
      <c r="Y165" s="121"/>
      <c r="Z165" s="270" t="str">
        <f t="shared" si="11"/>
        <v/>
      </c>
      <c r="AA165" s="270" t="str">
        <f t="shared" si="12"/>
        <v/>
      </c>
      <c r="AB165" s="270" t="str">
        <f t="shared" si="13"/>
        <v/>
      </c>
    </row>
    <row r="166" spans="1:28" ht="16.2" customHeight="1" x14ac:dyDescent="0.3">
      <c r="A166" s="121" t="str">
        <f t="shared" si="10"/>
        <v/>
      </c>
      <c r="B166" s="121" t="str">
        <f t="shared" si="14"/>
        <v/>
      </c>
      <c r="C166" s="128"/>
      <c r="D166" s="124"/>
      <c r="E166" s="124"/>
      <c r="F166" s="124"/>
      <c r="G166" s="128"/>
      <c r="H166" s="126"/>
      <c r="I166" s="124"/>
      <c r="J166" s="126"/>
      <c r="K166" s="130"/>
      <c r="L166" s="342"/>
      <c r="M166" s="121"/>
      <c r="N166" s="121"/>
      <c r="O166" s="121"/>
      <c r="P166" s="121"/>
      <c r="Q166" s="121"/>
      <c r="R166" s="121"/>
      <c r="S166" s="121"/>
      <c r="T166" s="121"/>
      <c r="U166" s="121" t="str">
        <f t="shared" si="15"/>
        <v/>
      </c>
      <c r="V166" s="121"/>
      <c r="W166" s="121"/>
      <c r="X166" s="121"/>
      <c r="Y166" s="121"/>
      <c r="Z166" s="270" t="str">
        <f t="shared" si="11"/>
        <v/>
      </c>
      <c r="AA166" s="270" t="str">
        <f t="shared" si="12"/>
        <v/>
      </c>
      <c r="AB166" s="270" t="str">
        <f t="shared" si="13"/>
        <v/>
      </c>
    </row>
    <row r="167" spans="1:28" ht="16.2" customHeight="1" x14ac:dyDescent="0.3">
      <c r="A167" s="121" t="str">
        <f t="shared" si="10"/>
        <v/>
      </c>
      <c r="B167" s="121" t="str">
        <f t="shared" si="14"/>
        <v/>
      </c>
      <c r="C167" s="128"/>
      <c r="D167" s="124"/>
      <c r="E167" s="124"/>
      <c r="F167" s="124"/>
      <c r="G167" s="128"/>
      <c r="H167" s="126"/>
      <c r="I167" s="124"/>
      <c r="J167" s="126"/>
      <c r="K167" s="130"/>
      <c r="L167" s="342"/>
      <c r="M167" s="121"/>
      <c r="N167" s="121"/>
      <c r="O167" s="121"/>
      <c r="P167" s="121"/>
      <c r="Q167" s="121"/>
      <c r="R167" s="121"/>
      <c r="S167" s="121"/>
      <c r="T167" s="121"/>
      <c r="U167" s="121" t="str">
        <f t="shared" si="15"/>
        <v/>
      </c>
      <c r="V167" s="121"/>
      <c r="W167" s="121"/>
      <c r="X167" s="121"/>
      <c r="Y167" s="121"/>
      <c r="Z167" s="270" t="str">
        <f t="shared" si="11"/>
        <v/>
      </c>
      <c r="AA167" s="270" t="str">
        <f t="shared" si="12"/>
        <v/>
      </c>
      <c r="AB167" s="270" t="str">
        <f t="shared" si="13"/>
        <v/>
      </c>
    </row>
    <row r="168" spans="1:28" ht="16.2" customHeight="1" x14ac:dyDescent="0.3">
      <c r="A168" s="121" t="str">
        <f t="shared" si="10"/>
        <v/>
      </c>
      <c r="B168" s="121" t="str">
        <f t="shared" si="14"/>
        <v/>
      </c>
      <c r="C168" s="128"/>
      <c r="D168" s="124"/>
      <c r="E168" s="124"/>
      <c r="F168" s="124"/>
      <c r="G168" s="128"/>
      <c r="H168" s="126"/>
      <c r="I168" s="124"/>
      <c r="J168" s="126"/>
      <c r="K168" s="130"/>
      <c r="L168" s="342"/>
      <c r="M168" s="121"/>
      <c r="N168" s="121"/>
      <c r="O168" s="121"/>
      <c r="P168" s="121"/>
      <c r="Q168" s="121"/>
      <c r="R168" s="121"/>
      <c r="S168" s="121"/>
      <c r="T168" s="121"/>
      <c r="U168" s="121" t="str">
        <f t="shared" si="15"/>
        <v/>
      </c>
      <c r="V168" s="121"/>
      <c r="W168" s="121"/>
      <c r="X168" s="121"/>
      <c r="Y168" s="121"/>
      <c r="Z168" s="270" t="str">
        <f t="shared" si="11"/>
        <v/>
      </c>
      <c r="AA168" s="270" t="str">
        <f t="shared" si="12"/>
        <v/>
      </c>
      <c r="AB168" s="270" t="str">
        <f t="shared" si="13"/>
        <v/>
      </c>
    </row>
    <row r="169" spans="1:28" ht="16.2" customHeight="1" x14ac:dyDescent="0.3">
      <c r="A169" s="121" t="str">
        <f t="shared" si="10"/>
        <v/>
      </c>
      <c r="B169" s="121" t="str">
        <f t="shared" si="14"/>
        <v/>
      </c>
      <c r="C169" s="128"/>
      <c r="D169" s="124"/>
      <c r="E169" s="124"/>
      <c r="F169" s="124"/>
      <c r="G169" s="128"/>
      <c r="H169" s="126"/>
      <c r="I169" s="124"/>
      <c r="J169" s="126"/>
      <c r="K169" s="130"/>
      <c r="L169" s="342"/>
      <c r="M169" s="121"/>
      <c r="N169" s="121"/>
      <c r="O169" s="121"/>
      <c r="P169" s="121"/>
      <c r="Q169" s="121"/>
      <c r="R169" s="121"/>
      <c r="S169" s="121"/>
      <c r="T169" s="121"/>
      <c r="U169" s="121" t="str">
        <f t="shared" si="15"/>
        <v/>
      </c>
      <c r="V169" s="121"/>
      <c r="W169" s="121"/>
      <c r="X169" s="121"/>
      <c r="Y169" s="121"/>
      <c r="Z169" s="270" t="str">
        <f t="shared" si="11"/>
        <v/>
      </c>
      <c r="AA169" s="270" t="str">
        <f t="shared" si="12"/>
        <v/>
      </c>
      <c r="AB169" s="270" t="str">
        <f t="shared" si="13"/>
        <v/>
      </c>
    </row>
    <row r="170" spans="1:28" ht="16.2" customHeight="1" x14ac:dyDescent="0.3">
      <c r="A170" s="121" t="str">
        <f t="shared" si="10"/>
        <v/>
      </c>
      <c r="B170" s="121" t="str">
        <f t="shared" si="14"/>
        <v/>
      </c>
      <c r="C170" s="128"/>
      <c r="D170" s="124"/>
      <c r="E170" s="124"/>
      <c r="F170" s="124"/>
      <c r="G170" s="128"/>
      <c r="H170" s="126"/>
      <c r="I170" s="124"/>
      <c r="J170" s="126"/>
      <c r="K170" s="130"/>
      <c r="L170" s="342"/>
      <c r="M170" s="121"/>
      <c r="N170" s="121"/>
      <c r="O170" s="121"/>
      <c r="P170" s="121"/>
      <c r="Q170" s="121"/>
      <c r="R170" s="121"/>
      <c r="S170" s="121"/>
      <c r="T170" s="121"/>
      <c r="U170" s="121" t="str">
        <f t="shared" si="15"/>
        <v/>
      </c>
      <c r="V170" s="121"/>
      <c r="W170" s="121"/>
      <c r="X170" s="121"/>
      <c r="Y170" s="121"/>
      <c r="Z170" s="270" t="str">
        <f t="shared" si="11"/>
        <v/>
      </c>
      <c r="AA170" s="270" t="str">
        <f t="shared" si="12"/>
        <v/>
      </c>
      <c r="AB170" s="270" t="str">
        <f t="shared" si="13"/>
        <v/>
      </c>
    </row>
    <row r="171" spans="1:28" ht="16.2" customHeight="1" x14ac:dyDescent="0.3">
      <c r="A171" s="121" t="str">
        <f t="shared" si="10"/>
        <v/>
      </c>
      <c r="B171" s="121" t="str">
        <f t="shared" si="14"/>
        <v/>
      </c>
      <c r="C171" s="128"/>
      <c r="D171" s="124"/>
      <c r="E171" s="124"/>
      <c r="F171" s="124"/>
      <c r="G171" s="128"/>
      <c r="H171" s="126"/>
      <c r="I171" s="124"/>
      <c r="J171" s="126"/>
      <c r="K171" s="130"/>
      <c r="L171" s="342"/>
      <c r="M171" s="121"/>
      <c r="N171" s="121"/>
      <c r="O171" s="121"/>
      <c r="P171" s="121"/>
      <c r="Q171" s="121"/>
      <c r="R171" s="121"/>
      <c r="S171" s="121"/>
      <c r="T171" s="121"/>
      <c r="U171" s="121" t="str">
        <f t="shared" si="15"/>
        <v/>
      </c>
      <c r="V171" s="121"/>
      <c r="W171" s="121"/>
      <c r="X171" s="121"/>
      <c r="Y171" s="121"/>
      <c r="Z171" s="270" t="str">
        <f t="shared" si="11"/>
        <v/>
      </c>
      <c r="AA171" s="270" t="str">
        <f t="shared" si="12"/>
        <v/>
      </c>
      <c r="AB171" s="270" t="str">
        <f t="shared" si="13"/>
        <v/>
      </c>
    </row>
    <row r="172" spans="1:28" ht="16.2" customHeight="1" x14ac:dyDescent="0.3">
      <c r="A172" s="121" t="str">
        <f t="shared" si="10"/>
        <v/>
      </c>
      <c r="B172" s="121" t="str">
        <f t="shared" si="14"/>
        <v/>
      </c>
      <c r="C172" s="128"/>
      <c r="D172" s="124"/>
      <c r="E172" s="124"/>
      <c r="F172" s="124"/>
      <c r="G172" s="128"/>
      <c r="H172" s="126"/>
      <c r="I172" s="124"/>
      <c r="J172" s="126"/>
      <c r="K172" s="130"/>
      <c r="L172" s="342"/>
      <c r="M172" s="121"/>
      <c r="N172" s="121"/>
      <c r="O172" s="121"/>
      <c r="P172" s="121"/>
      <c r="Q172" s="121"/>
      <c r="R172" s="121"/>
      <c r="S172" s="121"/>
      <c r="T172" s="121"/>
      <c r="U172" s="121" t="str">
        <f t="shared" si="15"/>
        <v/>
      </c>
      <c r="V172" s="121"/>
      <c r="W172" s="121"/>
      <c r="X172" s="121"/>
      <c r="Y172" s="121"/>
      <c r="Z172" s="270" t="str">
        <f t="shared" si="11"/>
        <v/>
      </c>
      <c r="AA172" s="270" t="str">
        <f t="shared" si="12"/>
        <v/>
      </c>
      <c r="AB172" s="270" t="str">
        <f t="shared" si="13"/>
        <v/>
      </c>
    </row>
    <row r="173" spans="1:28" ht="16.2" customHeight="1" x14ac:dyDescent="0.3">
      <c r="A173" s="121" t="str">
        <f t="shared" si="10"/>
        <v/>
      </c>
      <c r="B173" s="121" t="str">
        <f t="shared" si="14"/>
        <v/>
      </c>
      <c r="C173" s="128"/>
      <c r="D173" s="124"/>
      <c r="E173" s="124"/>
      <c r="F173" s="124"/>
      <c r="G173" s="128"/>
      <c r="H173" s="126"/>
      <c r="I173" s="124"/>
      <c r="J173" s="126"/>
      <c r="K173" s="130"/>
      <c r="L173" s="342"/>
      <c r="M173" s="121"/>
      <c r="N173" s="121"/>
      <c r="O173" s="121"/>
      <c r="P173" s="121"/>
      <c r="Q173" s="121"/>
      <c r="R173" s="121"/>
      <c r="S173" s="121"/>
      <c r="T173" s="121"/>
      <c r="U173" s="121" t="str">
        <f t="shared" si="15"/>
        <v/>
      </c>
      <c r="V173" s="121"/>
      <c r="W173" s="121"/>
      <c r="X173" s="121"/>
      <c r="Y173" s="121"/>
      <c r="Z173" s="270" t="str">
        <f t="shared" si="11"/>
        <v/>
      </c>
      <c r="AA173" s="270" t="str">
        <f t="shared" si="12"/>
        <v/>
      </c>
      <c r="AB173" s="270" t="str">
        <f t="shared" si="13"/>
        <v/>
      </c>
    </row>
    <row r="174" spans="1:28" ht="16.2" customHeight="1" x14ac:dyDescent="0.3">
      <c r="A174" s="121" t="str">
        <f t="shared" si="10"/>
        <v/>
      </c>
      <c r="B174" s="121" t="str">
        <f t="shared" si="14"/>
        <v/>
      </c>
      <c r="C174" s="128"/>
      <c r="D174" s="124"/>
      <c r="E174" s="124"/>
      <c r="F174" s="124"/>
      <c r="G174" s="128"/>
      <c r="H174" s="126"/>
      <c r="I174" s="124"/>
      <c r="J174" s="126"/>
      <c r="K174" s="130"/>
      <c r="L174" s="342"/>
      <c r="M174" s="121"/>
      <c r="N174" s="121"/>
      <c r="O174" s="121"/>
      <c r="P174" s="121"/>
      <c r="Q174" s="121"/>
      <c r="R174" s="121"/>
      <c r="S174" s="121"/>
      <c r="T174" s="121"/>
      <c r="U174" s="121" t="str">
        <f t="shared" si="15"/>
        <v/>
      </c>
      <c r="V174" s="121"/>
      <c r="W174" s="121"/>
      <c r="X174" s="121"/>
      <c r="Y174" s="121"/>
      <c r="Z174" s="270" t="str">
        <f t="shared" si="11"/>
        <v/>
      </c>
      <c r="AA174" s="270" t="str">
        <f t="shared" si="12"/>
        <v/>
      </c>
      <c r="AB174" s="270" t="str">
        <f t="shared" si="13"/>
        <v/>
      </c>
    </row>
    <row r="175" spans="1:28" ht="16.2" customHeight="1" x14ac:dyDescent="0.3">
      <c r="A175" s="121" t="str">
        <f t="shared" si="10"/>
        <v/>
      </c>
      <c r="B175" s="121" t="str">
        <f t="shared" si="14"/>
        <v/>
      </c>
      <c r="C175" s="128"/>
      <c r="D175" s="124"/>
      <c r="E175" s="124"/>
      <c r="F175" s="124"/>
      <c r="G175" s="128"/>
      <c r="H175" s="126"/>
      <c r="I175" s="124"/>
      <c r="J175" s="126"/>
      <c r="K175" s="130"/>
      <c r="L175" s="342"/>
      <c r="M175" s="121"/>
      <c r="N175" s="121"/>
      <c r="O175" s="121"/>
      <c r="P175" s="121"/>
      <c r="Q175" s="121"/>
      <c r="R175" s="121"/>
      <c r="S175" s="121"/>
      <c r="T175" s="121"/>
      <c r="U175" s="121" t="str">
        <f t="shared" si="15"/>
        <v/>
      </c>
      <c r="V175" s="121"/>
      <c r="W175" s="121"/>
      <c r="X175" s="121"/>
      <c r="Y175" s="121"/>
      <c r="Z175" s="270" t="str">
        <f t="shared" si="11"/>
        <v/>
      </c>
      <c r="AA175" s="270" t="str">
        <f t="shared" si="12"/>
        <v/>
      </c>
      <c r="AB175" s="270" t="str">
        <f t="shared" si="13"/>
        <v/>
      </c>
    </row>
    <row r="176" spans="1:28" ht="16.2" customHeight="1" x14ac:dyDescent="0.3">
      <c r="A176" s="121" t="str">
        <f t="shared" si="10"/>
        <v/>
      </c>
      <c r="B176" s="121" t="str">
        <f t="shared" si="14"/>
        <v/>
      </c>
      <c r="C176" s="128"/>
      <c r="D176" s="124"/>
      <c r="E176" s="124"/>
      <c r="F176" s="124"/>
      <c r="G176" s="128"/>
      <c r="H176" s="126"/>
      <c r="I176" s="124"/>
      <c r="J176" s="126"/>
      <c r="K176" s="130"/>
      <c r="L176" s="342"/>
      <c r="M176" s="121"/>
      <c r="N176" s="121"/>
      <c r="O176" s="121"/>
      <c r="P176" s="121"/>
      <c r="Q176" s="121"/>
      <c r="R176" s="121"/>
      <c r="S176" s="121"/>
      <c r="T176" s="121"/>
      <c r="U176" s="121" t="str">
        <f t="shared" si="15"/>
        <v/>
      </c>
      <c r="V176" s="121"/>
      <c r="W176" s="121"/>
      <c r="X176" s="121"/>
      <c r="Y176" s="121"/>
      <c r="Z176" s="270" t="str">
        <f t="shared" si="11"/>
        <v/>
      </c>
      <c r="AA176" s="270" t="str">
        <f t="shared" si="12"/>
        <v/>
      </c>
      <c r="AB176" s="270" t="str">
        <f t="shared" si="13"/>
        <v/>
      </c>
    </row>
    <row r="177" spans="1:28" ht="16.2" customHeight="1" x14ac:dyDescent="0.3">
      <c r="A177" s="121" t="str">
        <f t="shared" si="10"/>
        <v/>
      </c>
      <c r="B177" s="121" t="str">
        <f t="shared" si="14"/>
        <v/>
      </c>
      <c r="C177" s="128"/>
      <c r="D177" s="124"/>
      <c r="E177" s="124"/>
      <c r="F177" s="124"/>
      <c r="G177" s="128"/>
      <c r="H177" s="126"/>
      <c r="I177" s="124"/>
      <c r="J177" s="126"/>
      <c r="K177" s="130"/>
      <c r="L177" s="342"/>
      <c r="M177" s="121"/>
      <c r="N177" s="121"/>
      <c r="O177" s="121"/>
      <c r="P177" s="121"/>
      <c r="Q177" s="121"/>
      <c r="R177" s="121"/>
      <c r="S177" s="121"/>
      <c r="T177" s="121"/>
      <c r="U177" s="121" t="str">
        <f t="shared" si="15"/>
        <v/>
      </c>
      <c r="V177" s="121"/>
      <c r="W177" s="121"/>
      <c r="X177" s="121"/>
      <c r="Y177" s="121"/>
      <c r="Z177" s="270" t="str">
        <f t="shared" si="11"/>
        <v/>
      </c>
      <c r="AA177" s="270" t="str">
        <f t="shared" si="12"/>
        <v/>
      </c>
      <c r="AB177" s="270" t="str">
        <f t="shared" si="13"/>
        <v/>
      </c>
    </row>
    <row r="178" spans="1:28" ht="16.2" customHeight="1" x14ac:dyDescent="0.3">
      <c r="A178" s="121" t="str">
        <f t="shared" si="10"/>
        <v/>
      </c>
      <c r="B178" s="121" t="str">
        <f t="shared" si="14"/>
        <v/>
      </c>
      <c r="C178" s="128"/>
      <c r="D178" s="124"/>
      <c r="E178" s="124"/>
      <c r="F178" s="124"/>
      <c r="G178" s="128"/>
      <c r="H178" s="126"/>
      <c r="I178" s="124"/>
      <c r="J178" s="126"/>
      <c r="K178" s="130"/>
      <c r="L178" s="342"/>
      <c r="M178" s="121"/>
      <c r="N178" s="121"/>
      <c r="O178" s="121"/>
      <c r="P178" s="121"/>
      <c r="Q178" s="121"/>
      <c r="R178" s="121"/>
      <c r="S178" s="121"/>
      <c r="T178" s="121"/>
      <c r="U178" s="121" t="str">
        <f t="shared" si="15"/>
        <v/>
      </c>
      <c r="V178" s="121"/>
      <c r="W178" s="121"/>
      <c r="X178" s="121"/>
      <c r="Y178" s="121"/>
      <c r="Z178" s="270" t="str">
        <f t="shared" si="11"/>
        <v/>
      </c>
      <c r="AA178" s="270" t="str">
        <f t="shared" si="12"/>
        <v/>
      </c>
      <c r="AB178" s="270" t="str">
        <f t="shared" si="13"/>
        <v/>
      </c>
    </row>
    <row r="179" spans="1:28" ht="16.2" customHeight="1" x14ac:dyDescent="0.3">
      <c r="A179" s="121" t="str">
        <f t="shared" si="10"/>
        <v/>
      </c>
      <c r="B179" s="121" t="str">
        <f t="shared" si="14"/>
        <v/>
      </c>
      <c r="C179" s="128"/>
      <c r="D179" s="124"/>
      <c r="E179" s="124"/>
      <c r="F179" s="124"/>
      <c r="G179" s="128"/>
      <c r="H179" s="126"/>
      <c r="I179" s="124"/>
      <c r="J179" s="126"/>
      <c r="K179" s="130"/>
      <c r="L179" s="342"/>
      <c r="M179" s="121"/>
      <c r="N179" s="121"/>
      <c r="O179" s="121"/>
      <c r="P179" s="121"/>
      <c r="Q179" s="121"/>
      <c r="R179" s="121"/>
      <c r="S179" s="121"/>
      <c r="T179" s="121"/>
      <c r="U179" s="121" t="str">
        <f t="shared" si="15"/>
        <v/>
      </c>
      <c r="V179" s="121"/>
      <c r="W179" s="121"/>
      <c r="X179" s="121"/>
      <c r="Y179" s="121"/>
      <c r="Z179" s="270" t="str">
        <f t="shared" si="11"/>
        <v/>
      </c>
      <c r="AA179" s="270" t="str">
        <f t="shared" si="12"/>
        <v/>
      </c>
      <c r="AB179" s="270" t="str">
        <f t="shared" si="13"/>
        <v/>
      </c>
    </row>
    <row r="180" spans="1:28" ht="16.2" customHeight="1" x14ac:dyDescent="0.3">
      <c r="A180" s="121" t="str">
        <f t="shared" si="10"/>
        <v/>
      </c>
      <c r="B180" s="121" t="str">
        <f t="shared" si="14"/>
        <v/>
      </c>
      <c r="C180" s="128"/>
      <c r="D180" s="124"/>
      <c r="E180" s="124"/>
      <c r="F180" s="124"/>
      <c r="G180" s="128"/>
      <c r="H180" s="126"/>
      <c r="I180" s="124"/>
      <c r="J180" s="126"/>
      <c r="K180" s="130"/>
      <c r="L180" s="342"/>
      <c r="M180" s="121"/>
      <c r="N180" s="121"/>
      <c r="O180" s="121"/>
      <c r="P180" s="121"/>
      <c r="Q180" s="121"/>
      <c r="R180" s="121"/>
      <c r="S180" s="121"/>
      <c r="T180" s="121"/>
      <c r="U180" s="121" t="str">
        <f t="shared" si="15"/>
        <v/>
      </c>
      <c r="V180" s="121"/>
      <c r="W180" s="121"/>
      <c r="X180" s="121"/>
      <c r="Y180" s="121"/>
      <c r="Z180" s="270" t="str">
        <f t="shared" si="11"/>
        <v/>
      </c>
      <c r="AA180" s="270" t="str">
        <f t="shared" si="12"/>
        <v/>
      </c>
      <c r="AB180" s="270" t="str">
        <f t="shared" si="13"/>
        <v/>
      </c>
    </row>
    <row r="181" spans="1:28" ht="16.2" customHeight="1" x14ac:dyDescent="0.3">
      <c r="A181" s="121" t="str">
        <f t="shared" si="10"/>
        <v/>
      </c>
      <c r="B181" s="121" t="str">
        <f t="shared" si="14"/>
        <v/>
      </c>
      <c r="C181" s="128"/>
      <c r="D181" s="124"/>
      <c r="E181" s="124"/>
      <c r="F181" s="124"/>
      <c r="G181" s="128"/>
      <c r="H181" s="126"/>
      <c r="I181" s="124"/>
      <c r="J181" s="126"/>
      <c r="K181" s="130"/>
      <c r="L181" s="342"/>
      <c r="M181" s="121"/>
      <c r="N181" s="121"/>
      <c r="O181" s="121"/>
      <c r="P181" s="121"/>
      <c r="Q181" s="121"/>
      <c r="R181" s="121"/>
      <c r="S181" s="121"/>
      <c r="T181" s="121"/>
      <c r="U181" s="121" t="str">
        <f t="shared" si="15"/>
        <v/>
      </c>
      <c r="V181" s="121"/>
      <c r="W181" s="121"/>
      <c r="X181" s="121"/>
      <c r="Y181" s="121"/>
      <c r="Z181" s="270" t="str">
        <f t="shared" si="11"/>
        <v/>
      </c>
      <c r="AA181" s="270" t="str">
        <f t="shared" si="12"/>
        <v/>
      </c>
      <c r="AB181" s="270" t="str">
        <f t="shared" si="13"/>
        <v/>
      </c>
    </row>
    <row r="182" spans="1:28" ht="16.2" customHeight="1" x14ac:dyDescent="0.3">
      <c r="A182" s="121" t="str">
        <f t="shared" si="10"/>
        <v/>
      </c>
      <c r="B182" s="121" t="str">
        <f t="shared" si="14"/>
        <v/>
      </c>
      <c r="C182" s="128"/>
      <c r="D182" s="124"/>
      <c r="E182" s="124"/>
      <c r="F182" s="124"/>
      <c r="G182" s="128"/>
      <c r="H182" s="126"/>
      <c r="I182" s="124"/>
      <c r="J182" s="126"/>
      <c r="K182" s="130"/>
      <c r="L182" s="342"/>
      <c r="M182" s="121"/>
      <c r="N182" s="121"/>
      <c r="O182" s="121"/>
      <c r="P182" s="121"/>
      <c r="Q182" s="121"/>
      <c r="R182" s="121"/>
      <c r="S182" s="121"/>
      <c r="T182" s="121"/>
      <c r="U182" s="121" t="str">
        <f t="shared" si="15"/>
        <v/>
      </c>
      <c r="V182" s="121"/>
      <c r="W182" s="121"/>
      <c r="X182" s="121"/>
      <c r="Y182" s="121"/>
      <c r="Z182" s="270" t="str">
        <f t="shared" si="11"/>
        <v/>
      </c>
      <c r="AA182" s="270" t="str">
        <f t="shared" si="12"/>
        <v/>
      </c>
      <c r="AB182" s="270" t="str">
        <f t="shared" si="13"/>
        <v/>
      </c>
    </row>
    <row r="183" spans="1:28" ht="16.2" customHeight="1" x14ac:dyDescent="0.3">
      <c r="A183" s="121" t="str">
        <f t="shared" si="10"/>
        <v/>
      </c>
      <c r="B183" s="121" t="str">
        <f t="shared" si="14"/>
        <v/>
      </c>
      <c r="C183" s="128"/>
      <c r="D183" s="124"/>
      <c r="E183" s="124"/>
      <c r="F183" s="124"/>
      <c r="G183" s="128"/>
      <c r="H183" s="126"/>
      <c r="I183" s="124"/>
      <c r="J183" s="126"/>
      <c r="K183" s="130"/>
      <c r="L183" s="342"/>
      <c r="M183" s="121"/>
      <c r="N183" s="121"/>
      <c r="O183" s="121"/>
      <c r="P183" s="121"/>
      <c r="Q183" s="121"/>
      <c r="R183" s="121"/>
      <c r="S183" s="121"/>
      <c r="T183" s="121"/>
      <c r="U183" s="121" t="str">
        <f t="shared" si="15"/>
        <v/>
      </c>
      <c r="V183" s="121"/>
      <c r="W183" s="121"/>
      <c r="X183" s="121"/>
      <c r="Y183" s="121"/>
      <c r="Z183" s="270" t="str">
        <f t="shared" si="11"/>
        <v/>
      </c>
      <c r="AA183" s="270" t="str">
        <f t="shared" si="12"/>
        <v/>
      </c>
      <c r="AB183" s="270" t="str">
        <f t="shared" si="13"/>
        <v/>
      </c>
    </row>
    <row r="184" spans="1:28" ht="16.2" customHeight="1" x14ac:dyDescent="0.3">
      <c r="A184" s="121" t="str">
        <f t="shared" si="10"/>
        <v/>
      </c>
      <c r="B184" s="121" t="str">
        <f t="shared" si="14"/>
        <v/>
      </c>
      <c r="C184" s="128"/>
      <c r="D184" s="124"/>
      <c r="E184" s="124"/>
      <c r="F184" s="124"/>
      <c r="G184" s="128"/>
      <c r="H184" s="126"/>
      <c r="I184" s="124"/>
      <c r="J184" s="126"/>
      <c r="K184" s="130"/>
      <c r="L184" s="342"/>
      <c r="M184" s="121"/>
      <c r="N184" s="121"/>
      <c r="O184" s="121"/>
      <c r="P184" s="121"/>
      <c r="Q184" s="121"/>
      <c r="R184" s="121"/>
      <c r="S184" s="121"/>
      <c r="T184" s="121"/>
      <c r="U184" s="121" t="str">
        <f t="shared" si="15"/>
        <v/>
      </c>
      <c r="V184" s="121"/>
      <c r="W184" s="121"/>
      <c r="X184" s="121"/>
      <c r="Y184" s="121"/>
      <c r="Z184" s="270" t="str">
        <f t="shared" si="11"/>
        <v/>
      </c>
      <c r="AA184" s="270" t="str">
        <f t="shared" si="12"/>
        <v/>
      </c>
      <c r="AB184" s="270" t="str">
        <f t="shared" si="13"/>
        <v/>
      </c>
    </row>
    <row r="185" spans="1:28" ht="16.2" customHeight="1" x14ac:dyDescent="0.3">
      <c r="A185" s="121" t="str">
        <f t="shared" si="10"/>
        <v/>
      </c>
      <c r="B185" s="121" t="str">
        <f t="shared" si="14"/>
        <v/>
      </c>
      <c r="C185" s="128"/>
      <c r="D185" s="124"/>
      <c r="E185" s="124"/>
      <c r="F185" s="124"/>
      <c r="G185" s="128"/>
      <c r="H185" s="126"/>
      <c r="I185" s="124"/>
      <c r="J185" s="126"/>
      <c r="K185" s="130"/>
      <c r="L185" s="342"/>
      <c r="M185" s="121"/>
      <c r="N185" s="121"/>
      <c r="O185" s="121"/>
      <c r="P185" s="121"/>
      <c r="Q185" s="121"/>
      <c r="R185" s="121"/>
      <c r="S185" s="121"/>
      <c r="T185" s="121"/>
      <c r="U185" s="121" t="str">
        <f t="shared" si="15"/>
        <v/>
      </c>
      <c r="V185" s="121"/>
      <c r="W185" s="121"/>
      <c r="X185" s="121"/>
      <c r="Y185" s="121"/>
      <c r="Z185" s="270" t="str">
        <f t="shared" si="11"/>
        <v/>
      </c>
      <c r="AA185" s="270" t="str">
        <f t="shared" si="12"/>
        <v/>
      </c>
      <c r="AB185" s="270" t="str">
        <f t="shared" si="13"/>
        <v/>
      </c>
    </row>
    <row r="186" spans="1:28" ht="16.2" customHeight="1" x14ac:dyDescent="0.3">
      <c r="A186" s="121" t="str">
        <f t="shared" si="10"/>
        <v/>
      </c>
      <c r="B186" s="121" t="str">
        <f t="shared" si="14"/>
        <v/>
      </c>
      <c r="C186" s="128"/>
      <c r="D186" s="124"/>
      <c r="E186" s="124"/>
      <c r="F186" s="124"/>
      <c r="G186" s="128"/>
      <c r="H186" s="126"/>
      <c r="I186" s="124"/>
      <c r="J186" s="126"/>
      <c r="K186" s="130"/>
      <c r="L186" s="342"/>
      <c r="M186" s="121"/>
      <c r="N186" s="121"/>
      <c r="O186" s="121"/>
      <c r="P186" s="121"/>
      <c r="Q186" s="121"/>
      <c r="R186" s="121"/>
      <c r="S186" s="121"/>
      <c r="T186" s="121"/>
      <c r="U186" s="121" t="str">
        <f t="shared" si="15"/>
        <v/>
      </c>
      <c r="V186" s="121"/>
      <c r="W186" s="121"/>
      <c r="X186" s="121"/>
      <c r="Y186" s="121"/>
      <c r="Z186" s="270" t="str">
        <f t="shared" si="11"/>
        <v/>
      </c>
      <c r="AA186" s="270" t="str">
        <f t="shared" si="12"/>
        <v/>
      </c>
      <c r="AB186" s="270" t="str">
        <f t="shared" si="13"/>
        <v/>
      </c>
    </row>
    <row r="187" spans="1:28" ht="16.2" customHeight="1" x14ac:dyDescent="0.3">
      <c r="A187" s="121" t="str">
        <f t="shared" si="10"/>
        <v/>
      </c>
      <c r="B187" s="121" t="str">
        <f t="shared" si="14"/>
        <v/>
      </c>
      <c r="C187" s="128"/>
      <c r="D187" s="124"/>
      <c r="E187" s="124"/>
      <c r="F187" s="124"/>
      <c r="G187" s="128"/>
      <c r="H187" s="126"/>
      <c r="I187" s="124"/>
      <c r="J187" s="126"/>
      <c r="K187" s="130"/>
      <c r="L187" s="342"/>
      <c r="M187" s="121"/>
      <c r="N187" s="121"/>
      <c r="O187" s="121"/>
      <c r="P187" s="121"/>
      <c r="Q187" s="121"/>
      <c r="R187" s="121"/>
      <c r="S187" s="121"/>
      <c r="T187" s="121"/>
      <c r="U187" s="121" t="str">
        <f t="shared" si="15"/>
        <v/>
      </c>
      <c r="V187" s="121"/>
      <c r="W187" s="121"/>
      <c r="X187" s="121"/>
      <c r="Y187" s="121"/>
      <c r="Z187" s="270" t="str">
        <f t="shared" si="11"/>
        <v/>
      </c>
      <c r="AA187" s="270" t="str">
        <f t="shared" si="12"/>
        <v/>
      </c>
      <c r="AB187" s="270" t="str">
        <f t="shared" si="13"/>
        <v/>
      </c>
    </row>
    <row r="188" spans="1:28" ht="16.2" customHeight="1" x14ac:dyDescent="0.3">
      <c r="A188" s="121" t="str">
        <f t="shared" si="10"/>
        <v/>
      </c>
      <c r="B188" s="121" t="str">
        <f t="shared" si="14"/>
        <v/>
      </c>
      <c r="C188" s="128"/>
      <c r="D188" s="124"/>
      <c r="E188" s="124"/>
      <c r="F188" s="124"/>
      <c r="G188" s="128"/>
      <c r="H188" s="126"/>
      <c r="I188" s="124"/>
      <c r="J188" s="126"/>
      <c r="K188" s="130"/>
      <c r="L188" s="342"/>
      <c r="M188" s="121"/>
      <c r="N188" s="121"/>
      <c r="O188" s="121"/>
      <c r="P188" s="121"/>
      <c r="Q188" s="121"/>
      <c r="R188" s="121"/>
      <c r="S188" s="121"/>
      <c r="T188" s="121"/>
      <c r="U188" s="121" t="str">
        <f t="shared" si="15"/>
        <v/>
      </c>
      <c r="V188" s="121"/>
      <c r="W188" s="121"/>
      <c r="X188" s="121"/>
      <c r="Y188" s="121"/>
      <c r="Z188" s="270" t="str">
        <f t="shared" si="11"/>
        <v/>
      </c>
      <c r="AA188" s="270" t="str">
        <f t="shared" si="12"/>
        <v/>
      </c>
      <c r="AB188" s="270" t="str">
        <f t="shared" si="13"/>
        <v/>
      </c>
    </row>
    <row r="189" spans="1:28" ht="16.2" customHeight="1" x14ac:dyDescent="0.3">
      <c r="A189" s="121" t="str">
        <f t="shared" si="10"/>
        <v/>
      </c>
      <c r="B189" s="121" t="str">
        <f t="shared" si="14"/>
        <v/>
      </c>
      <c r="C189" s="128"/>
      <c r="D189" s="124"/>
      <c r="E189" s="124"/>
      <c r="F189" s="124"/>
      <c r="G189" s="128"/>
      <c r="H189" s="126"/>
      <c r="I189" s="124"/>
      <c r="J189" s="126"/>
      <c r="K189" s="130"/>
      <c r="L189" s="342"/>
      <c r="M189" s="121"/>
      <c r="N189" s="121"/>
      <c r="O189" s="121"/>
      <c r="P189" s="121"/>
      <c r="Q189" s="121"/>
      <c r="R189" s="121"/>
      <c r="S189" s="121"/>
      <c r="T189" s="121"/>
      <c r="U189" s="121" t="str">
        <f t="shared" si="15"/>
        <v/>
      </c>
      <c r="V189" s="121"/>
      <c r="W189" s="121"/>
      <c r="X189" s="121"/>
      <c r="Y189" s="121"/>
      <c r="Z189" s="270" t="str">
        <f t="shared" si="11"/>
        <v/>
      </c>
      <c r="AA189" s="270" t="str">
        <f t="shared" si="12"/>
        <v/>
      </c>
      <c r="AB189" s="270" t="str">
        <f t="shared" si="13"/>
        <v/>
      </c>
    </row>
    <row r="190" spans="1:28" ht="16.2" customHeight="1" x14ac:dyDescent="0.3">
      <c r="A190" s="121" t="str">
        <f t="shared" si="10"/>
        <v/>
      </c>
      <c r="B190" s="121" t="str">
        <f t="shared" si="14"/>
        <v/>
      </c>
      <c r="C190" s="128"/>
      <c r="D190" s="124"/>
      <c r="E190" s="124"/>
      <c r="F190" s="124"/>
      <c r="G190" s="128"/>
      <c r="H190" s="126"/>
      <c r="I190" s="124"/>
      <c r="J190" s="126"/>
      <c r="K190" s="130"/>
      <c r="L190" s="342"/>
      <c r="M190" s="121"/>
      <c r="N190" s="121"/>
      <c r="O190" s="121"/>
      <c r="P190" s="121"/>
      <c r="Q190" s="121"/>
      <c r="R190" s="121"/>
      <c r="S190" s="121"/>
      <c r="T190" s="121"/>
      <c r="U190" s="121" t="str">
        <f t="shared" si="15"/>
        <v/>
      </c>
      <c r="V190" s="121"/>
      <c r="W190" s="121"/>
      <c r="X190" s="121"/>
      <c r="Y190" s="121"/>
      <c r="Z190" s="270" t="str">
        <f t="shared" si="11"/>
        <v/>
      </c>
      <c r="AA190" s="270" t="str">
        <f t="shared" si="12"/>
        <v/>
      </c>
      <c r="AB190" s="270" t="str">
        <f t="shared" si="13"/>
        <v/>
      </c>
    </row>
    <row r="191" spans="1:28" ht="16.2" customHeight="1" x14ac:dyDescent="0.3">
      <c r="A191" s="121" t="str">
        <f t="shared" si="10"/>
        <v/>
      </c>
      <c r="B191" s="121" t="str">
        <f t="shared" si="14"/>
        <v/>
      </c>
      <c r="C191" s="128"/>
      <c r="D191" s="124"/>
      <c r="E191" s="124"/>
      <c r="F191" s="124"/>
      <c r="G191" s="128"/>
      <c r="H191" s="126"/>
      <c r="I191" s="124"/>
      <c r="J191" s="126"/>
      <c r="K191" s="130"/>
      <c r="L191" s="342"/>
      <c r="M191" s="121"/>
      <c r="N191" s="121"/>
      <c r="O191" s="121"/>
      <c r="P191" s="121"/>
      <c r="Q191" s="121"/>
      <c r="R191" s="121"/>
      <c r="S191" s="121"/>
      <c r="T191" s="121"/>
      <c r="U191" s="121" t="str">
        <f t="shared" si="15"/>
        <v/>
      </c>
      <c r="V191" s="121"/>
      <c r="W191" s="121"/>
      <c r="X191" s="121"/>
      <c r="Y191" s="121"/>
      <c r="Z191" s="270" t="str">
        <f t="shared" si="11"/>
        <v/>
      </c>
      <c r="AA191" s="270" t="str">
        <f t="shared" si="12"/>
        <v/>
      </c>
      <c r="AB191" s="270" t="str">
        <f t="shared" si="13"/>
        <v/>
      </c>
    </row>
    <row r="192" spans="1:28" ht="16.2" customHeight="1" x14ac:dyDescent="0.3">
      <c r="A192" s="121" t="str">
        <f t="shared" si="10"/>
        <v/>
      </c>
      <c r="B192" s="121" t="str">
        <f t="shared" si="14"/>
        <v/>
      </c>
      <c r="C192" s="128"/>
      <c r="D192" s="124"/>
      <c r="E192" s="124"/>
      <c r="F192" s="124"/>
      <c r="G192" s="128"/>
      <c r="H192" s="126"/>
      <c r="I192" s="124"/>
      <c r="J192" s="126"/>
      <c r="K192" s="130"/>
      <c r="L192" s="342"/>
      <c r="M192" s="121"/>
      <c r="N192" s="121"/>
      <c r="O192" s="121"/>
      <c r="P192" s="121"/>
      <c r="Q192" s="121"/>
      <c r="R192" s="121"/>
      <c r="S192" s="121"/>
      <c r="T192" s="121"/>
      <c r="U192" s="121" t="str">
        <f t="shared" si="15"/>
        <v/>
      </c>
      <c r="V192" s="121"/>
      <c r="W192" s="121"/>
      <c r="X192" s="121"/>
      <c r="Y192" s="121"/>
      <c r="Z192" s="270" t="str">
        <f t="shared" si="11"/>
        <v/>
      </c>
      <c r="AA192" s="270" t="str">
        <f t="shared" si="12"/>
        <v/>
      </c>
      <c r="AB192" s="270" t="str">
        <f t="shared" si="13"/>
        <v/>
      </c>
    </row>
    <row r="193" spans="1:28" ht="16.2" customHeight="1" x14ac:dyDescent="0.3">
      <c r="A193" s="121" t="str">
        <f t="shared" si="10"/>
        <v/>
      </c>
      <c r="B193" s="121" t="str">
        <f t="shared" si="14"/>
        <v/>
      </c>
      <c r="C193" s="128"/>
      <c r="D193" s="124"/>
      <c r="E193" s="124"/>
      <c r="F193" s="124"/>
      <c r="G193" s="128"/>
      <c r="H193" s="126"/>
      <c r="I193" s="124"/>
      <c r="J193" s="126"/>
      <c r="K193" s="130"/>
      <c r="L193" s="342"/>
      <c r="M193" s="121"/>
      <c r="N193" s="121"/>
      <c r="O193" s="121"/>
      <c r="P193" s="121"/>
      <c r="Q193" s="121"/>
      <c r="R193" s="121"/>
      <c r="S193" s="121"/>
      <c r="T193" s="121"/>
      <c r="U193" s="121" t="str">
        <f t="shared" si="15"/>
        <v/>
      </c>
      <c r="V193" s="121"/>
      <c r="W193" s="121"/>
      <c r="X193" s="121"/>
      <c r="Y193" s="121"/>
      <c r="Z193" s="270" t="str">
        <f t="shared" si="11"/>
        <v/>
      </c>
      <c r="AA193" s="270" t="str">
        <f t="shared" si="12"/>
        <v/>
      </c>
      <c r="AB193" s="270" t="str">
        <f t="shared" si="13"/>
        <v/>
      </c>
    </row>
    <row r="194" spans="1:28" ht="16.2" customHeight="1" x14ac:dyDescent="0.3">
      <c r="A194" s="121" t="str">
        <f t="shared" si="10"/>
        <v/>
      </c>
      <c r="B194" s="121" t="str">
        <f t="shared" si="14"/>
        <v/>
      </c>
      <c r="C194" s="128"/>
      <c r="D194" s="124"/>
      <c r="E194" s="124"/>
      <c r="F194" s="124"/>
      <c r="G194" s="128"/>
      <c r="H194" s="126"/>
      <c r="I194" s="124"/>
      <c r="J194" s="126"/>
      <c r="K194" s="130"/>
      <c r="L194" s="342"/>
      <c r="M194" s="121"/>
      <c r="N194" s="121"/>
      <c r="O194" s="121"/>
      <c r="P194" s="121"/>
      <c r="Q194" s="121"/>
      <c r="R194" s="121"/>
      <c r="S194" s="121"/>
      <c r="T194" s="121"/>
      <c r="U194" s="121" t="str">
        <f t="shared" si="15"/>
        <v/>
      </c>
      <c r="V194" s="121"/>
      <c r="W194" s="121"/>
      <c r="X194" s="121"/>
      <c r="Y194" s="121"/>
      <c r="Z194" s="270" t="str">
        <f t="shared" si="11"/>
        <v/>
      </c>
      <c r="AA194" s="270" t="str">
        <f t="shared" si="12"/>
        <v/>
      </c>
      <c r="AB194" s="270" t="str">
        <f t="shared" si="13"/>
        <v/>
      </c>
    </row>
    <row r="195" spans="1:28" ht="16.2" customHeight="1" x14ac:dyDescent="0.3">
      <c r="A195" s="121" t="str">
        <f t="shared" si="10"/>
        <v/>
      </c>
      <c r="B195" s="121" t="str">
        <f t="shared" si="14"/>
        <v/>
      </c>
      <c r="C195" s="128"/>
      <c r="D195" s="124"/>
      <c r="E195" s="124"/>
      <c r="F195" s="124"/>
      <c r="G195" s="128"/>
      <c r="H195" s="126"/>
      <c r="I195" s="124"/>
      <c r="J195" s="126"/>
      <c r="K195" s="130"/>
      <c r="L195" s="342"/>
      <c r="M195" s="121"/>
      <c r="N195" s="121"/>
      <c r="O195" s="121"/>
      <c r="P195" s="121"/>
      <c r="Q195" s="121"/>
      <c r="R195" s="121"/>
      <c r="S195" s="121"/>
      <c r="T195" s="121"/>
      <c r="U195" s="121" t="str">
        <f t="shared" si="15"/>
        <v/>
      </c>
      <c r="V195" s="121"/>
      <c r="W195" s="121"/>
      <c r="X195" s="121"/>
      <c r="Y195" s="121"/>
      <c r="Z195" s="270" t="str">
        <f t="shared" si="11"/>
        <v/>
      </c>
      <c r="AA195" s="270" t="str">
        <f t="shared" si="12"/>
        <v/>
      </c>
      <c r="AB195" s="270" t="str">
        <f t="shared" si="13"/>
        <v/>
      </c>
    </row>
    <row r="196" spans="1:28" ht="16.2" customHeight="1" x14ac:dyDescent="0.3">
      <c r="A196" s="121" t="str">
        <f t="shared" si="10"/>
        <v/>
      </c>
      <c r="B196" s="121" t="str">
        <f t="shared" si="14"/>
        <v/>
      </c>
      <c r="C196" s="128"/>
      <c r="D196" s="124"/>
      <c r="E196" s="124"/>
      <c r="F196" s="124"/>
      <c r="G196" s="128"/>
      <c r="H196" s="126"/>
      <c r="I196" s="124"/>
      <c r="J196" s="126"/>
      <c r="K196" s="130"/>
      <c r="L196" s="342"/>
      <c r="M196" s="121"/>
      <c r="N196" s="121"/>
      <c r="O196" s="121"/>
      <c r="P196" s="121"/>
      <c r="Q196" s="121"/>
      <c r="R196" s="121"/>
      <c r="S196" s="121"/>
      <c r="T196" s="121"/>
      <c r="U196" s="121" t="str">
        <f t="shared" si="15"/>
        <v/>
      </c>
      <c r="V196" s="121"/>
      <c r="W196" s="121"/>
      <c r="X196" s="121"/>
      <c r="Y196" s="121"/>
      <c r="Z196" s="270" t="str">
        <f t="shared" si="11"/>
        <v/>
      </c>
      <c r="AA196" s="270" t="str">
        <f t="shared" si="12"/>
        <v/>
      </c>
      <c r="AB196" s="270" t="str">
        <f t="shared" si="13"/>
        <v/>
      </c>
    </row>
    <row r="197" spans="1:28" ht="16.2" customHeight="1" x14ac:dyDescent="0.3">
      <c r="A197" s="121" t="str">
        <f t="shared" si="10"/>
        <v/>
      </c>
      <c r="B197" s="121" t="str">
        <f t="shared" si="14"/>
        <v/>
      </c>
      <c r="C197" s="128"/>
      <c r="D197" s="124"/>
      <c r="E197" s="124"/>
      <c r="F197" s="124"/>
      <c r="G197" s="128"/>
      <c r="H197" s="126"/>
      <c r="I197" s="124"/>
      <c r="J197" s="126"/>
      <c r="K197" s="130"/>
      <c r="L197" s="342"/>
      <c r="M197" s="121"/>
      <c r="N197" s="121"/>
      <c r="O197" s="121"/>
      <c r="P197" s="121"/>
      <c r="Q197" s="121"/>
      <c r="R197" s="121"/>
      <c r="S197" s="121"/>
      <c r="T197" s="121"/>
      <c r="U197" s="121" t="str">
        <f t="shared" si="15"/>
        <v/>
      </c>
      <c r="V197" s="121"/>
      <c r="W197" s="121"/>
      <c r="X197" s="121"/>
      <c r="Y197" s="121"/>
      <c r="Z197" s="270" t="str">
        <f t="shared" si="11"/>
        <v/>
      </c>
      <c r="AA197" s="270" t="str">
        <f t="shared" si="12"/>
        <v/>
      </c>
      <c r="AB197" s="270" t="str">
        <f t="shared" si="13"/>
        <v/>
      </c>
    </row>
    <row r="198" spans="1:28" ht="16.2" customHeight="1" x14ac:dyDescent="0.3">
      <c r="A198" s="121" t="str">
        <f t="shared" si="10"/>
        <v/>
      </c>
      <c r="B198" s="121" t="str">
        <f t="shared" si="14"/>
        <v/>
      </c>
      <c r="C198" s="128"/>
      <c r="D198" s="124"/>
      <c r="E198" s="124"/>
      <c r="F198" s="124"/>
      <c r="G198" s="128"/>
      <c r="H198" s="126"/>
      <c r="I198" s="124"/>
      <c r="J198" s="126"/>
      <c r="K198" s="130"/>
      <c r="L198" s="342"/>
      <c r="M198" s="121"/>
      <c r="N198" s="121"/>
      <c r="O198" s="121"/>
      <c r="P198" s="121"/>
      <c r="Q198" s="121"/>
      <c r="R198" s="121"/>
      <c r="S198" s="121"/>
      <c r="T198" s="121"/>
      <c r="U198" s="121" t="str">
        <f t="shared" si="15"/>
        <v/>
      </c>
      <c r="V198" s="121"/>
      <c r="W198" s="121"/>
      <c r="X198" s="121"/>
      <c r="Y198" s="121"/>
      <c r="Z198" s="270" t="str">
        <f t="shared" si="11"/>
        <v/>
      </c>
      <c r="AA198" s="270" t="str">
        <f t="shared" si="12"/>
        <v/>
      </c>
      <c r="AB198" s="270" t="str">
        <f t="shared" si="13"/>
        <v/>
      </c>
    </row>
    <row r="199" spans="1:28" ht="16.2" customHeight="1" x14ac:dyDescent="0.3">
      <c r="A199" s="121" t="str">
        <f t="shared" si="10"/>
        <v/>
      </c>
      <c r="B199" s="121" t="str">
        <f t="shared" si="14"/>
        <v/>
      </c>
      <c r="C199" s="128"/>
      <c r="D199" s="124"/>
      <c r="E199" s="124"/>
      <c r="F199" s="124"/>
      <c r="G199" s="128"/>
      <c r="H199" s="126"/>
      <c r="I199" s="124"/>
      <c r="J199" s="126"/>
      <c r="K199" s="130"/>
      <c r="L199" s="342"/>
      <c r="M199" s="121"/>
      <c r="N199" s="121"/>
      <c r="O199" s="121"/>
      <c r="P199" s="121"/>
      <c r="Q199" s="121"/>
      <c r="R199" s="121"/>
      <c r="S199" s="121"/>
      <c r="T199" s="121"/>
      <c r="U199" s="121" t="str">
        <f t="shared" si="15"/>
        <v/>
      </c>
      <c r="V199" s="121"/>
      <c r="W199" s="121"/>
      <c r="X199" s="121"/>
      <c r="Y199" s="121"/>
      <c r="Z199" s="270" t="str">
        <f t="shared" si="11"/>
        <v/>
      </c>
      <c r="AA199" s="270" t="str">
        <f t="shared" si="12"/>
        <v/>
      </c>
      <c r="AB199" s="270" t="str">
        <f t="shared" si="13"/>
        <v/>
      </c>
    </row>
    <row r="200" spans="1:28" ht="16.2" customHeight="1" x14ac:dyDescent="0.3">
      <c r="A200" s="121" t="str">
        <f t="shared" si="10"/>
        <v/>
      </c>
      <c r="B200" s="121" t="str">
        <f t="shared" si="14"/>
        <v/>
      </c>
      <c r="C200" s="128"/>
      <c r="D200" s="124"/>
      <c r="E200" s="124"/>
      <c r="F200" s="124"/>
      <c r="G200" s="128"/>
      <c r="H200" s="126"/>
      <c r="I200" s="124"/>
      <c r="J200" s="126"/>
      <c r="K200" s="130"/>
      <c r="L200" s="342"/>
      <c r="M200" s="121"/>
      <c r="N200" s="121"/>
      <c r="O200" s="121"/>
      <c r="P200" s="121"/>
      <c r="Q200" s="121"/>
      <c r="R200" s="121"/>
      <c r="S200" s="121"/>
      <c r="T200" s="121"/>
      <c r="U200" s="121" t="str">
        <f t="shared" si="15"/>
        <v/>
      </c>
      <c r="V200" s="121"/>
      <c r="W200" s="121"/>
      <c r="X200" s="121"/>
      <c r="Y200" s="121"/>
      <c r="Z200" s="270" t="str">
        <f t="shared" si="11"/>
        <v/>
      </c>
      <c r="AA200" s="270" t="str">
        <f t="shared" si="12"/>
        <v/>
      </c>
      <c r="AB200" s="270" t="str">
        <f t="shared" si="13"/>
        <v/>
      </c>
    </row>
    <row r="201" spans="1:28" ht="16.2" customHeight="1" x14ac:dyDescent="0.3">
      <c r="A201" s="121" t="str">
        <f t="shared" ref="A201:A206" si="16">IF(C201&gt;0,A200+1,"")</f>
        <v/>
      </c>
      <c r="B201" s="121" t="str">
        <f t="shared" si="14"/>
        <v/>
      </c>
      <c r="C201" s="128"/>
      <c r="D201" s="124"/>
      <c r="E201" s="124"/>
      <c r="F201" s="124"/>
      <c r="G201" s="128"/>
      <c r="H201" s="126"/>
      <c r="I201" s="124"/>
      <c r="J201" s="126"/>
      <c r="K201" s="130"/>
      <c r="L201" s="342"/>
      <c r="M201" s="121"/>
      <c r="N201" s="121"/>
      <c r="O201" s="121"/>
      <c r="P201" s="121"/>
      <c r="Q201" s="121"/>
      <c r="R201" s="121"/>
      <c r="S201" s="121"/>
      <c r="T201" s="121"/>
      <c r="U201" s="121" t="str">
        <f t="shared" si="15"/>
        <v/>
      </c>
      <c r="V201" s="121"/>
      <c r="W201" s="121"/>
      <c r="X201" s="121"/>
      <c r="Y201" s="121"/>
      <c r="Z201" s="270" t="str">
        <f t="shared" ref="Z201:Z206" si="17">IF(OR(ISNUMBER(V201),ISNUMBER(X201)),V201+X201,"")</f>
        <v/>
      </c>
      <c r="AA201" s="270" t="str">
        <f t="shared" ref="AA201:AA206" si="18">IF(OR(ISNUMBER(W201),ISNUMBER(Y201)),W201+Y201,"")</f>
        <v/>
      </c>
      <c r="AB201" s="270" t="str">
        <f t="shared" ref="AB201:AB206" si="19">IF(ISNUMBER(AA201),Z201/AA201*100,"")</f>
        <v/>
      </c>
    </row>
    <row r="202" spans="1:28" ht="16.2" customHeight="1" x14ac:dyDescent="0.3">
      <c r="A202" s="121" t="str">
        <f t="shared" si="16"/>
        <v/>
      </c>
      <c r="B202" s="121" t="str">
        <f t="shared" ref="B202:B206" si="20">IF(AND(G202="GIRL",H202="GEN",I202="URBAN"),"E",IF(AND(G202="GIRL",H202="SC",I202="URBAN"),"G",IF(AND(G202="GIRL",H202="OBC",I202="URBAN"),"F",IF(AND(G202="GIRL",H202="ST",I202="URBAN"),"H",IF(AND(G202="GIRL",H202="GEN",I202="RURAL"),"M",IF(AND(G202="GIRL",H202="SC",I202="RURAL"),"O",IF(AND(G202="GIRL",H202="OBC",I202="RURAL"),"N",IF(AND(G202="GIRL",H202="ST",I202="RURAL"),"P",IF(AND(G202="BOY",H202="GEN",I202="URBAN"),"A",IF(AND(G202="BOY",H202="SC",I202="URBAN"),"C",IF(AND(G202="BOY",H202="OBC",I202="URBAN"),"B",IF(AND(G202="BOY",H202="ST",I202="URBAN"),"D",IF(AND(G202="BOY",H202="GEN",I202="RURAL"),"I",IF(AND(G202="BOY",H202="SC",I202="RURAL"),"K",IF(AND(G202="BOY",H202="OBC",I202="RURAL"),"J",IF(AND(G202="BOY",H202="ST",I202="RURAL"),"L",""))))))))))))))))</f>
        <v/>
      </c>
      <c r="C202" s="128"/>
      <c r="D202" s="124"/>
      <c r="E202" s="124"/>
      <c r="F202" s="124"/>
      <c r="G202" s="128"/>
      <c r="H202" s="126"/>
      <c r="I202" s="124"/>
      <c r="J202" s="126"/>
      <c r="K202" s="130"/>
      <c r="L202" s="342"/>
      <c r="M202" s="121"/>
      <c r="N202" s="121"/>
      <c r="O202" s="121"/>
      <c r="P202" s="121"/>
      <c r="Q202" s="121"/>
      <c r="R202" s="121"/>
      <c r="S202" s="121"/>
      <c r="T202" s="121"/>
      <c r="U202" s="121" t="str">
        <f t="shared" ref="U202:U206" si="21">IF(OR(P202&gt;0,Q202&gt;0,R202&gt;0,S202&gt;0,T202&gt;0),COUNTA(P202:T202),"")</f>
        <v/>
      </c>
      <c r="V202" s="121"/>
      <c r="W202" s="121"/>
      <c r="X202" s="121"/>
      <c r="Y202" s="121"/>
      <c r="Z202" s="270" t="str">
        <f t="shared" si="17"/>
        <v/>
      </c>
      <c r="AA202" s="270" t="str">
        <f t="shared" si="18"/>
        <v/>
      </c>
      <c r="AB202" s="270" t="str">
        <f t="shared" si="19"/>
        <v/>
      </c>
    </row>
    <row r="203" spans="1:28" ht="16.2" customHeight="1" x14ac:dyDescent="0.3">
      <c r="A203" s="121" t="str">
        <f t="shared" si="16"/>
        <v/>
      </c>
      <c r="B203" s="121" t="str">
        <f t="shared" si="20"/>
        <v/>
      </c>
      <c r="C203" s="128"/>
      <c r="D203" s="124"/>
      <c r="E203" s="124"/>
      <c r="F203" s="124"/>
      <c r="G203" s="128"/>
      <c r="H203" s="126"/>
      <c r="I203" s="124"/>
      <c r="J203" s="126"/>
      <c r="K203" s="130"/>
      <c r="L203" s="342"/>
      <c r="M203" s="121"/>
      <c r="N203" s="121"/>
      <c r="O203" s="121"/>
      <c r="P203" s="121"/>
      <c r="Q203" s="121"/>
      <c r="R203" s="121"/>
      <c r="S203" s="121"/>
      <c r="T203" s="121"/>
      <c r="U203" s="121" t="str">
        <f t="shared" si="21"/>
        <v/>
      </c>
      <c r="V203" s="121"/>
      <c r="W203" s="121"/>
      <c r="X203" s="121"/>
      <c r="Y203" s="121"/>
      <c r="Z203" s="270" t="str">
        <f t="shared" si="17"/>
        <v/>
      </c>
      <c r="AA203" s="270" t="str">
        <f t="shared" si="18"/>
        <v/>
      </c>
      <c r="AB203" s="270" t="str">
        <f t="shared" si="19"/>
        <v/>
      </c>
    </row>
    <row r="204" spans="1:28" ht="16.2" customHeight="1" x14ac:dyDescent="0.3">
      <c r="A204" s="121" t="str">
        <f t="shared" si="16"/>
        <v/>
      </c>
      <c r="B204" s="121" t="str">
        <f t="shared" si="20"/>
        <v/>
      </c>
      <c r="C204" s="128"/>
      <c r="D204" s="124"/>
      <c r="E204" s="124"/>
      <c r="F204" s="124"/>
      <c r="G204" s="128"/>
      <c r="H204" s="126"/>
      <c r="I204" s="124"/>
      <c r="J204" s="126"/>
      <c r="K204" s="130"/>
      <c r="L204" s="342"/>
      <c r="M204" s="121"/>
      <c r="N204" s="121"/>
      <c r="O204" s="121"/>
      <c r="P204" s="121"/>
      <c r="Q204" s="121"/>
      <c r="R204" s="121"/>
      <c r="S204" s="121"/>
      <c r="T204" s="121"/>
      <c r="U204" s="121" t="str">
        <f t="shared" si="21"/>
        <v/>
      </c>
      <c r="V204" s="121"/>
      <c r="W204" s="121"/>
      <c r="X204" s="121"/>
      <c r="Y204" s="121"/>
      <c r="Z204" s="270" t="str">
        <f t="shared" si="17"/>
        <v/>
      </c>
      <c r="AA204" s="270" t="str">
        <f t="shared" si="18"/>
        <v/>
      </c>
      <c r="AB204" s="270" t="str">
        <f t="shared" si="19"/>
        <v/>
      </c>
    </row>
    <row r="205" spans="1:28" ht="16.2" customHeight="1" x14ac:dyDescent="0.3">
      <c r="A205" s="121" t="str">
        <f t="shared" si="16"/>
        <v/>
      </c>
      <c r="B205" s="121" t="str">
        <f t="shared" si="20"/>
        <v/>
      </c>
      <c r="C205" s="128"/>
      <c r="D205" s="124"/>
      <c r="E205" s="124"/>
      <c r="F205" s="124"/>
      <c r="G205" s="128"/>
      <c r="H205" s="126"/>
      <c r="I205" s="124"/>
      <c r="J205" s="126"/>
      <c r="K205" s="130"/>
      <c r="L205" s="342"/>
      <c r="M205" s="121"/>
      <c r="N205" s="121"/>
      <c r="O205" s="121"/>
      <c r="P205" s="121"/>
      <c r="Q205" s="121"/>
      <c r="R205" s="121"/>
      <c r="S205" s="121"/>
      <c r="T205" s="121"/>
      <c r="U205" s="121" t="str">
        <f t="shared" si="21"/>
        <v/>
      </c>
      <c r="V205" s="121"/>
      <c r="W205" s="121"/>
      <c r="X205" s="121"/>
      <c r="Y205" s="121"/>
      <c r="Z205" s="270" t="str">
        <f t="shared" si="17"/>
        <v/>
      </c>
      <c r="AA205" s="270" t="str">
        <f t="shared" si="18"/>
        <v/>
      </c>
      <c r="AB205" s="270" t="str">
        <f t="shared" si="19"/>
        <v/>
      </c>
    </row>
    <row r="206" spans="1:28" ht="16.2" customHeight="1" x14ac:dyDescent="0.3">
      <c r="A206" s="121" t="str">
        <f t="shared" si="16"/>
        <v/>
      </c>
      <c r="B206" s="121" t="str">
        <f t="shared" si="20"/>
        <v/>
      </c>
      <c r="C206" s="128"/>
      <c r="D206" s="124"/>
      <c r="E206" s="124"/>
      <c r="F206" s="124"/>
      <c r="G206" s="128"/>
      <c r="H206" s="126"/>
      <c r="I206" s="124"/>
      <c r="J206" s="126"/>
      <c r="K206" s="130"/>
      <c r="L206" s="342"/>
      <c r="M206" s="121"/>
      <c r="N206" s="121"/>
      <c r="O206" s="121"/>
      <c r="P206" s="121"/>
      <c r="Q206" s="121"/>
      <c r="R206" s="121"/>
      <c r="S206" s="121"/>
      <c r="T206" s="121"/>
      <c r="U206" s="121" t="str">
        <f t="shared" si="21"/>
        <v/>
      </c>
      <c r="V206" s="121"/>
      <c r="W206" s="121"/>
      <c r="X206" s="121"/>
      <c r="Y206" s="121"/>
      <c r="Z206" s="270" t="str">
        <f t="shared" si="17"/>
        <v/>
      </c>
      <c r="AA206" s="270" t="str">
        <f t="shared" si="18"/>
        <v/>
      </c>
      <c r="AB206" s="270" t="str">
        <f t="shared" si="19"/>
        <v/>
      </c>
    </row>
    <row r="207" spans="1:28" x14ac:dyDescent="0.3">
      <c r="L207" s="343"/>
    </row>
    <row r="208" spans="1:28" x14ac:dyDescent="0.3">
      <c r="L208" s="343"/>
    </row>
    <row r="209" spans="12:12" x14ac:dyDescent="0.3">
      <c r="L209" s="343"/>
    </row>
    <row r="210" spans="12:12" x14ac:dyDescent="0.3">
      <c r="L210" s="343"/>
    </row>
    <row r="211" spans="12:12" x14ac:dyDescent="0.3">
      <c r="L211" s="343"/>
    </row>
    <row r="212" spans="12:12" x14ac:dyDescent="0.3">
      <c r="L212" s="343"/>
    </row>
    <row r="213" spans="12:12" x14ac:dyDescent="0.3">
      <c r="L213" s="343"/>
    </row>
    <row r="214" spans="12:12" x14ac:dyDescent="0.3">
      <c r="L214" s="343"/>
    </row>
    <row r="215" spans="12:12" x14ac:dyDescent="0.3">
      <c r="L215" s="343"/>
    </row>
    <row r="216" spans="12:12" x14ac:dyDescent="0.3">
      <c r="L216" s="343"/>
    </row>
    <row r="217" spans="12:12" x14ac:dyDescent="0.3">
      <c r="L217" s="343"/>
    </row>
    <row r="218" spans="12:12" x14ac:dyDescent="0.3">
      <c r="L218" s="343"/>
    </row>
    <row r="219" spans="12:12" x14ac:dyDescent="0.3">
      <c r="L219" s="343"/>
    </row>
    <row r="220" spans="12:12" x14ac:dyDescent="0.3">
      <c r="L220" s="343"/>
    </row>
    <row r="221" spans="12:12" x14ac:dyDescent="0.3">
      <c r="L221" s="343"/>
    </row>
    <row r="222" spans="12:12" x14ac:dyDescent="0.3">
      <c r="L222" s="343"/>
    </row>
    <row r="223" spans="12:12" x14ac:dyDescent="0.3">
      <c r="L223" s="343"/>
    </row>
    <row r="224" spans="12:12" x14ac:dyDescent="0.3">
      <c r="L224" s="343"/>
    </row>
    <row r="225" spans="12:12" x14ac:dyDescent="0.3">
      <c r="L225" s="343"/>
    </row>
    <row r="226" spans="12:12" x14ac:dyDescent="0.3">
      <c r="L226" s="343"/>
    </row>
    <row r="227" spans="12:12" x14ac:dyDescent="0.3">
      <c r="L227" s="343"/>
    </row>
    <row r="228" spans="12:12" x14ac:dyDescent="0.3">
      <c r="L228" s="343"/>
    </row>
    <row r="229" spans="12:12" x14ac:dyDescent="0.3">
      <c r="L229" s="343"/>
    </row>
    <row r="230" spans="12:12" x14ac:dyDescent="0.3">
      <c r="L230" s="343"/>
    </row>
    <row r="231" spans="12:12" x14ac:dyDescent="0.3">
      <c r="L231" s="343"/>
    </row>
    <row r="232" spans="12:12" x14ac:dyDescent="0.3">
      <c r="L232" s="343"/>
    </row>
    <row r="233" spans="12:12" x14ac:dyDescent="0.3">
      <c r="L233" s="343"/>
    </row>
    <row r="234" spans="12:12" x14ac:dyDescent="0.3">
      <c r="L234" s="343"/>
    </row>
    <row r="235" spans="12:12" x14ac:dyDescent="0.3">
      <c r="L235" s="343"/>
    </row>
    <row r="236" spans="12:12" x14ac:dyDescent="0.3">
      <c r="L236" s="343"/>
    </row>
    <row r="237" spans="12:12" x14ac:dyDescent="0.3">
      <c r="L237" s="343"/>
    </row>
    <row r="238" spans="12:12" x14ac:dyDescent="0.3">
      <c r="L238" s="343"/>
    </row>
    <row r="239" spans="12:12" x14ac:dyDescent="0.3">
      <c r="L239" s="343"/>
    </row>
    <row r="240" spans="12:12" x14ac:dyDescent="0.3">
      <c r="L240" s="343"/>
    </row>
    <row r="241" spans="12:12" x14ac:dyDescent="0.3">
      <c r="L241" s="343"/>
    </row>
    <row r="242" spans="12:12" x14ac:dyDescent="0.3">
      <c r="L242" s="343"/>
    </row>
    <row r="243" spans="12:12" x14ac:dyDescent="0.3">
      <c r="L243" s="343"/>
    </row>
    <row r="244" spans="12:12" x14ac:dyDescent="0.3">
      <c r="L244" s="343"/>
    </row>
    <row r="245" spans="12:12" x14ac:dyDescent="0.3">
      <c r="L245" s="343"/>
    </row>
    <row r="246" spans="12:12" x14ac:dyDescent="0.3">
      <c r="L246" s="343"/>
    </row>
    <row r="247" spans="12:12" x14ac:dyDescent="0.3">
      <c r="L247" s="343"/>
    </row>
    <row r="248" spans="12:12" x14ac:dyDescent="0.3">
      <c r="L248" s="343"/>
    </row>
    <row r="249" spans="12:12" x14ac:dyDescent="0.3">
      <c r="L249" s="343"/>
    </row>
    <row r="250" spans="12:12" x14ac:dyDescent="0.3">
      <c r="L250" s="343"/>
    </row>
    <row r="251" spans="12:12" x14ac:dyDescent="0.3">
      <c r="L251" s="343"/>
    </row>
    <row r="252" spans="12:12" x14ac:dyDescent="0.3">
      <c r="L252" s="343"/>
    </row>
    <row r="253" spans="12:12" x14ac:dyDescent="0.3">
      <c r="L253" s="343"/>
    </row>
    <row r="254" spans="12:12" x14ac:dyDescent="0.3">
      <c r="L254" s="343"/>
    </row>
    <row r="255" spans="12:12" x14ac:dyDescent="0.3">
      <c r="L255" s="343"/>
    </row>
    <row r="256" spans="12:12" x14ac:dyDescent="0.3">
      <c r="L256" s="343"/>
    </row>
    <row r="257" spans="12:12" x14ac:dyDescent="0.3">
      <c r="L257" s="343"/>
    </row>
    <row r="258" spans="12:12" x14ac:dyDescent="0.3">
      <c r="L258" s="343"/>
    </row>
  </sheetData>
  <sheetProtection algorithmName="SHA-512" hashValue="FKxGI2mzh8ICJ4GM/Re5C5H20a3aWmhiV3rTxQ6Z130aPp7V8LoVY/ruB7E8RzQBGzXkhGpQOcojbAWsqVxrfA==" saltValue="IsCmvB6GIwvuooqEd+lExw==" spinCount="100000" sheet="1" objects="1" scenarios="1"/>
  <protectedRanges>
    <protectedRange sqref="O1" name="Range4"/>
    <protectedRange sqref="D2:I2" name="Range2"/>
    <protectedRange sqref="Y7:Z206 F7:G206 K7:L206 A7:B206 P7:U206" name="Range1"/>
    <protectedRange sqref="M4:N4 V4" name="Range3"/>
    <protectedRange sqref="P1:U1" name="Range4_1"/>
    <protectedRange sqref="C7:E206 H7:J206 M7:O206 V7:X206 AA7:AB206" name="Range1_1"/>
  </protectedRanges>
  <mergeCells count="47">
    <mergeCell ref="A3:C3"/>
    <mergeCell ref="D3:J3"/>
    <mergeCell ref="L3:N3"/>
    <mergeCell ref="A4:C4"/>
    <mergeCell ref="D4:G4"/>
    <mergeCell ref="H4:I4"/>
    <mergeCell ref="J4:K4"/>
    <mergeCell ref="M4:N4"/>
    <mergeCell ref="A1:C1"/>
    <mergeCell ref="D1:I1"/>
    <mergeCell ref="J1:K1"/>
    <mergeCell ref="M1:N1"/>
    <mergeCell ref="A2:C2"/>
    <mergeCell ref="D2:F2"/>
    <mergeCell ref="G2:H2"/>
    <mergeCell ref="J2:K2"/>
    <mergeCell ref="L2:N2"/>
    <mergeCell ref="O1:O4"/>
    <mergeCell ref="P1:Q4"/>
    <mergeCell ref="R1:T4"/>
    <mergeCell ref="U1:U4"/>
    <mergeCell ref="V1:AB4"/>
    <mergeCell ref="A5:A6"/>
    <mergeCell ref="B5:B6"/>
    <mergeCell ref="C5:C6"/>
    <mergeCell ref="D5:D6"/>
    <mergeCell ref="E5:E6"/>
    <mergeCell ref="F5:F6"/>
    <mergeCell ref="G5:G6"/>
    <mergeCell ref="H5:H6"/>
    <mergeCell ref="I5:I6"/>
    <mergeCell ref="J5:J6"/>
    <mergeCell ref="P5:P6"/>
    <mergeCell ref="Q5:Q6"/>
    <mergeCell ref="R5:R6"/>
    <mergeCell ref="Z5:AA5"/>
    <mergeCell ref="K5:K6"/>
    <mergeCell ref="L5:L6"/>
    <mergeCell ref="M5:M6"/>
    <mergeCell ref="N5:N6"/>
    <mergeCell ref="O5:O6"/>
    <mergeCell ref="AB5:AB6"/>
    <mergeCell ref="S5:S6"/>
    <mergeCell ref="T5:T6"/>
    <mergeCell ref="U5:U6"/>
    <mergeCell ref="V5:W5"/>
    <mergeCell ref="X5:Y5"/>
  </mergeCells>
  <conditionalFormatting sqref="L7:L44 N7:AB7 N8:T44 A7:B206 L45:T206 U8:AB206">
    <cfRule type="expression" dxfId="104" priority="75">
      <formula>MOD(ROW(),2)=1</formula>
    </cfRule>
  </conditionalFormatting>
  <conditionalFormatting sqref="D31:D47 D49 D51 D53 D55 D57 D59 D61 D63 D65 D67 D69 D71 D73 D75 D77 D79 D81 D83 D85 D87 D89 D91 D93 D95 D97 D99 D101 D103 D105 D107 D109 D111 D113 D115 D117 D119 D121 D123 D125 D127 D129 D131 D133 D135 D137 D139 D141 D143 D145 D147 D149 D151 D153 D155 D157 D159 D161 D163 D165 D167 D169 D171 D173 D175 D177 D179 D181 D183 D185 D187 D189 D191 D193 D195 D197 D199 D201 D203 D205">
    <cfRule type="notContainsBlanks" dxfId="103" priority="73">
      <formula>LEN(TRIM(D31))&gt;0</formula>
    </cfRule>
    <cfRule type="expression" dxfId="102" priority="74">
      <formula>MOD(ROW(),2)=1</formula>
    </cfRule>
  </conditionalFormatting>
  <conditionalFormatting sqref="D48 D50 D52 D54 D56 D58 D60 D62 D64 D66 D68 D70 D72 D74 D76 D78 D80 D82 D84 D86 D88 D90 D92 D94 D96 D98 D100 D102 D104 D106 D108 D110 D112 D114 D116 D118 D120 D122 D124 D126 D128 D130 D132 D134 D136 D138 D140 D142 D144 D146 D148 D150 D152 D154 D156 D158 D160 D162 D164 D166 D168 D170 D172 D174 D176 D178 D180 D182 D184 D186 D188 D190 D192 D194 D196 D198 D200 D202 D204 D206">
    <cfRule type="notContainsBlanks" dxfId="101" priority="71">
      <formula>LEN(TRIM(D48))&gt;0</formula>
    </cfRule>
    <cfRule type="expression" dxfId="100" priority="72">
      <formula>MOD(ROW(),2)=1</formula>
    </cfRule>
  </conditionalFormatting>
  <conditionalFormatting sqref="C87 C89 C91 C93 C95 C97 C99 C101 C103 C105 C107 C109 C111 C113 C115 C117 C119 C121 C123 C125 C127 C129 C131 C133 C135 C137 C139 C141 C143 C145 C147 C149 C151 C153 C155 C157 C159 C161 C163 C165 C167 C169 C171 C173 C175 C177 C179 C181 C183 C185 C187 C189 C191 C193 C195 C197 C199 C201 C203 C205">
    <cfRule type="notContainsBlanks" dxfId="99" priority="69">
      <formula>LEN(TRIM(C87))&gt;0</formula>
    </cfRule>
    <cfRule type="expression" dxfId="98" priority="70">
      <formula>MOD(ROW(),2)=1</formula>
    </cfRule>
  </conditionalFormatting>
  <conditionalFormatting sqref="C88 C90 C92 C94 C96 C98 C100 C102 C104 C106 C108 C110 C112 C114 C116 C118 C120 C122 C124 C126 C128 C130 C132 C134 C136 C138 C140 C142 C144 C146 C148 C150 C152 C154 C156 C158 C160 C162 C164 C166 C168 C170 C172 C174 C176 C178 C180 C182 C184 C186 C188 C190 C192 C194 C196 C198 C200 C202 C204 C206">
    <cfRule type="notContainsBlanks" dxfId="97" priority="67">
      <formula>LEN(TRIM(C88))&gt;0</formula>
    </cfRule>
    <cfRule type="expression" dxfId="96" priority="68">
      <formula>MOD(ROW(),2)=1</formula>
    </cfRule>
  </conditionalFormatting>
  <conditionalFormatting sqref="F31:F47 F49 F51 F53 F55 F57 F59 F61 F63 F65 F67 F69 F71 F73 F75 F77 F79 F81 F83 F85 F87 F89 F91 F93 F95 F97 F99 F101 F103 F105 F107 F109 F111 F113 F115 F117 F119 F121 F123 F125 F127 F129 F131 F133 F135 F137 F139 F141 F143 F145 F147 F149 F151 F153 F155 F157 F159 F161 F163 F165 F167 F169 F171 F173 F175 F177 F179 F181 F183 F185 F187 F189 F191 F193 F195 F197 F199 F201 F203 F205">
    <cfRule type="notContainsBlanks" dxfId="95" priority="65">
      <formula>LEN(TRIM(F31))&gt;0</formula>
    </cfRule>
    <cfRule type="expression" dxfId="94" priority="66">
      <formula>MOD(ROW(),2)=1</formula>
    </cfRule>
  </conditionalFormatting>
  <conditionalFormatting sqref="F48 F50 F52 F54 F56 F58 F60 F62 F64 F66 F68 F70 F72 F74 F76 F78 F80 F82 F84 F86 F88 F90 F92 F94 F96 F98 F100 F102 F104 F106 F108 F110 F112 F114 F116 F118 F120 F122 F124 F126 F128 F130 F132 F134 F136 F138 F140 F142 F144 F146 F148 F150 F152 F154 F156 F158 F160 F162 F164 F166 F168 F170 F172 F174 F176 F178 F180 F182 F184 F186 F188 F190 F192 F194 F196 F198 F200 F202 F204 F206">
    <cfRule type="notContainsBlanks" dxfId="93" priority="63">
      <formula>LEN(TRIM(F48))&gt;0</formula>
    </cfRule>
    <cfRule type="expression" dxfId="92" priority="64">
      <formula>MOD(ROW(),2)=1</formula>
    </cfRule>
  </conditionalFormatting>
  <conditionalFormatting sqref="G31:I47 G49:I49 G51:I51 G53:I53 G55:I55 G57:I57 G59:I59 G61:I61 G63:I63 G65:I65 G67:I67 G69:I69 G71:I71 G73:I73 G75:I75 G77:I77 G79:I79 G81:I81 G83:I83 G85:I85 G87:I87 G89:I89 G91:I91 G93:I93 G95:I95 G97:I97 G99:I99 G101:I101 G103:I103 G105:I105 G107:I107 G109:I109 G111:I111 G113:I113 G115:I115 G117:I117 G119:I119 G121:I121 G123:I123 G125:I125 G127:I127 G129:I129 G131:I131 G133:I133 G135:I135 G137:I137 G139:I139 G141:I141 G143:I143 G145:I145 G147:I147 G149:I149 G151:I151 G153:I153 G155:I155 G157:I157 G159:I159 G161:I161 G163:I163 G165:I165 G167:I167 G169:I169 G171:I171 G173:I173 G175:I175 G177:I177 G179:I179 G181:I181 G183:I183 G185:I185 G187:I187 G189:I189 G191:I191 G193:I193 G195:I195 G197:I197 G199:I199 G201:I201 G203:I203 G205:I205">
    <cfRule type="notContainsBlanks" dxfId="91" priority="61">
      <formula>LEN(TRIM(G31))&gt;0</formula>
    </cfRule>
    <cfRule type="expression" dxfId="90" priority="62">
      <formula>MOD(ROW(),2)=1</formula>
    </cfRule>
  </conditionalFormatting>
  <conditionalFormatting sqref="G48:I48 G50:I50 G52:I52 G54:I54 G56:I56 G58:I58 G60:I60 G62:I62 G64:I64 G66:I66 G68:I68 G70:I70 G72:I72 G74:I74 G76:I76 G78:I78 G80:I80 G82:I82 G84:I84 G86:I86 G88:I88 G90:I90 G92:I92 G94:I94 G96:I96 G98:I98 G100:I100 G102:I102 G104:I104 G106:I106 G108:I108 G110:I110 G112:I112 G114:I114 G116:I116 G118:I118 G120:I120 G122:I122 G124:I124 G126:I126 G128:I128 G130:I130 G132:I132 G134:I134 G136:I136 G138:I138 G140:I140 G142:I142 G144:I144 G146:I146 G148:I148 G150:I150 G152:I152 G154:I154 G156:I156 G158:I158 G160:I160 G162:I162 G164:I164 G166:I166 G168:I168 G170:I170 G172:I172 G174:I174 G176:I176 G178:I178 G180:I180 G182:I182 G184:I184 G186:I186 G188:I188 G190:I190 G192:I192 G194:I194 G196:I196 G198:I198 G200:I200 G202:I202 G204:I204 G206:I206">
    <cfRule type="notContainsBlanks" dxfId="89" priority="59">
      <formula>LEN(TRIM(G48))&gt;0</formula>
    </cfRule>
    <cfRule type="expression" dxfId="88" priority="60">
      <formula>MOD(ROW(),2)=1</formula>
    </cfRule>
  </conditionalFormatting>
  <conditionalFormatting sqref="J31:J47 J49 J51 J53 J55 J57 J59 J61 J63 J65 J67 J69 J71 J73 J75 J77 J79 J81 J83 J85 J87 J89 J91 J93 J95 J97 J99 J101 J103 J105 J107 J109 J111 J113 J115 J117 J119 J121 J123 J125 J127 J129 J131 J133 J135 J137 J139 J141 J143 J145 J147 J149 J151 J153 J155 J157 J159 J161 J163 J165 J167 J169 J171 J173 J175 J177 J179 J181 J183 J185 J187 J189 J191 J193 J195 J197 J199 J201 J203 J205">
    <cfRule type="notContainsBlanks" dxfId="87" priority="57">
      <formula>LEN(TRIM(J31))&gt;0</formula>
    </cfRule>
    <cfRule type="expression" dxfId="86" priority="58">
      <formula>MOD(ROW(),2)=1</formula>
    </cfRule>
  </conditionalFormatting>
  <conditionalFormatting sqref="J48 J50 J52 J54 J56 J58 J60 J62 J64 J66 J68 J70 J72 J74 J76 J78 J80 J82 J84 J86 J88 J90 J92 J94 J96 J98 J100 J102 J104 J106 J108 J110 J112 J114 J116 J118 J120 J122 J124 J126 J128 J130 J132 J134 J136 J138 J140 J142 J144 J146 J148 J150 J152 J154 J156 J158 J160 J162 J164 J166 J168 J170 J172 J174 J176 J178 J180 J182 J184 J186 J188 J190 J192 J194 J196 J198 J200 J202 J204 J206">
    <cfRule type="notContainsBlanks" dxfId="85" priority="55">
      <formula>LEN(TRIM(J48))&gt;0</formula>
    </cfRule>
    <cfRule type="expression" dxfId="84" priority="56">
      <formula>MOD(ROW(),2)=1</formula>
    </cfRule>
  </conditionalFormatting>
  <conditionalFormatting sqref="K31:K47 K49 K51 K53 K55 K57 K59 K61 K63 K65 K67 K69 K71 K73 K75 K77 K79 K81 K83 K85 K87 K89 K91 K93 K95 K97 K99 K101 K103 K105 K107 K109 K111 K113 K115 K117 K119 K121 K123 K125 K127 K129 K131 K133 K135 K137 K139 K141 K143 K145 K147 K149 K151 K153 K155 K157 K159 K161 K163 K165 K167 K169 K171 K173 K175 K177 K179 K181 K183 K185 K187 K189 K191 K193 K195 K197 K199 K201 K203 K205">
    <cfRule type="notContainsBlanks" dxfId="83" priority="53">
      <formula>LEN(TRIM(K31))&gt;0</formula>
    </cfRule>
    <cfRule type="expression" dxfId="82" priority="54">
      <formula>MOD(ROW(),2)=1</formula>
    </cfRule>
  </conditionalFormatting>
  <conditionalFormatting sqref="K48 K50 K52 K54 K56 K58 K60 K62 K64 K66 K68 K70 K72 K74 K76 K78 K80 K82 K84 K86 K88 K90 K92 K94 K96 K98 K100 K102 K104 K106 K108 K110 K112 K114 K116 K118 K120 K122 K124 K126 K128 K130 K132 K134 K136 K138 K140 K142 K144 K146 K148 K150 K152 K154 K156 K158 K160 K162 K164 K166 K168 K170 K172 K174 K176 K178 K180 K182 K184 K186 K188 K190 K192 K194 K196 K198 K200 K202 K204 K206">
    <cfRule type="notContainsBlanks" dxfId="81" priority="51">
      <formula>LEN(TRIM(K48))&gt;0</formula>
    </cfRule>
    <cfRule type="expression" dxfId="80" priority="52">
      <formula>MOD(ROW(),2)=1</formula>
    </cfRule>
  </conditionalFormatting>
  <conditionalFormatting sqref="M7:M43">
    <cfRule type="notContainsBlanks" dxfId="79" priority="49">
      <formula>LEN(TRIM(M7))&gt;0</formula>
    </cfRule>
    <cfRule type="expression" dxfId="78" priority="50">
      <formula>MOD(ROW(),2)=1</formula>
    </cfRule>
  </conditionalFormatting>
  <conditionalFormatting sqref="M44">
    <cfRule type="notContainsBlanks" dxfId="77" priority="47">
      <formula>LEN(TRIM(M44))&gt;0</formula>
    </cfRule>
    <cfRule type="expression" dxfId="76" priority="48">
      <formula>MOD(ROW(),2)=1</formula>
    </cfRule>
  </conditionalFormatting>
  <conditionalFormatting sqref="D7:D14">
    <cfRule type="notContainsBlanks" dxfId="75" priority="44">
      <formula>LEN(TRIM(D7))&gt;0</formula>
    </cfRule>
    <cfRule type="expression" dxfId="74" priority="45">
      <formula>MOD(ROW(),2)=1</formula>
    </cfRule>
  </conditionalFormatting>
  <conditionalFormatting sqref="C7:C8">
    <cfRule type="notContainsBlanks" dxfId="73" priority="42">
      <formula>LEN(TRIM(C7))&gt;0</formula>
    </cfRule>
    <cfRule type="expression" dxfId="72" priority="43">
      <formula>MOD(ROW(),2)=1</formula>
    </cfRule>
  </conditionalFormatting>
  <conditionalFormatting sqref="F7:F14">
    <cfRule type="notContainsBlanks" dxfId="71" priority="40">
      <formula>LEN(TRIM(F7))&gt;0</formula>
    </cfRule>
    <cfRule type="expression" dxfId="70" priority="41">
      <formula>MOD(ROW(),2)=1</formula>
    </cfRule>
  </conditionalFormatting>
  <conditionalFormatting sqref="G7:I14">
    <cfRule type="notContainsBlanks" dxfId="69" priority="38">
      <formula>LEN(TRIM(G7))&gt;0</formula>
    </cfRule>
    <cfRule type="expression" dxfId="68" priority="39">
      <formula>MOD(ROW(),2)=1</formula>
    </cfRule>
  </conditionalFormatting>
  <conditionalFormatting sqref="J7:J14">
    <cfRule type="notContainsBlanks" dxfId="67" priority="36">
      <formula>LEN(TRIM(J7))&gt;0</formula>
    </cfRule>
    <cfRule type="expression" dxfId="66" priority="37">
      <formula>MOD(ROW(),2)=1</formula>
    </cfRule>
  </conditionalFormatting>
  <conditionalFormatting sqref="K7:K14">
    <cfRule type="notContainsBlanks" dxfId="65" priority="34">
      <formula>LEN(TRIM(K7))&gt;0</formula>
    </cfRule>
    <cfRule type="expression" dxfId="64" priority="35">
      <formula>MOD(ROW(),2)=1</formula>
    </cfRule>
  </conditionalFormatting>
  <conditionalFormatting sqref="D15:D28">
    <cfRule type="notContainsBlanks" dxfId="63" priority="31">
      <formula>LEN(TRIM(D15))&gt;0</formula>
    </cfRule>
    <cfRule type="expression" dxfId="62" priority="32">
      <formula>MOD(ROW(),2)=1</formula>
    </cfRule>
  </conditionalFormatting>
  <conditionalFormatting sqref="F15:F28">
    <cfRule type="notContainsBlanks" dxfId="61" priority="27">
      <formula>LEN(TRIM(F15))&gt;0</formula>
    </cfRule>
    <cfRule type="expression" dxfId="60" priority="28">
      <formula>MOD(ROW(),2)=1</formula>
    </cfRule>
  </conditionalFormatting>
  <conditionalFormatting sqref="G15:I28">
    <cfRule type="notContainsBlanks" dxfId="59" priority="25">
      <formula>LEN(TRIM(G15))&gt;0</formula>
    </cfRule>
    <cfRule type="expression" dxfId="58" priority="26">
      <formula>MOD(ROW(),2)=1</formula>
    </cfRule>
  </conditionalFormatting>
  <conditionalFormatting sqref="J15:J28">
    <cfRule type="notContainsBlanks" dxfId="57" priority="23">
      <formula>LEN(TRIM(J15))&gt;0</formula>
    </cfRule>
    <cfRule type="expression" dxfId="56" priority="24">
      <formula>MOD(ROW(),2)=1</formula>
    </cfRule>
  </conditionalFormatting>
  <conditionalFormatting sqref="K15:K28">
    <cfRule type="notContainsBlanks" dxfId="55" priority="21">
      <formula>LEN(TRIM(K15))&gt;0</formula>
    </cfRule>
    <cfRule type="expression" dxfId="54" priority="22">
      <formula>MOD(ROW(),2)=1</formula>
    </cfRule>
  </conditionalFormatting>
  <conditionalFormatting sqref="D29:D30">
    <cfRule type="notContainsBlanks" dxfId="53" priority="18">
      <formula>LEN(TRIM(D29))&gt;0</formula>
    </cfRule>
    <cfRule type="expression" dxfId="52" priority="19">
      <formula>MOD(ROW(),2)=1</formula>
    </cfRule>
  </conditionalFormatting>
  <conditionalFormatting sqref="F29:F30">
    <cfRule type="notContainsBlanks" dxfId="51" priority="14">
      <formula>LEN(TRIM(F29))&gt;0</formula>
    </cfRule>
    <cfRule type="expression" dxfId="50" priority="15">
      <formula>MOD(ROW(),2)=1</formula>
    </cfRule>
  </conditionalFormatting>
  <conditionalFormatting sqref="G29:I30">
    <cfRule type="notContainsBlanks" dxfId="49" priority="12">
      <formula>LEN(TRIM(G29))&gt;0</formula>
    </cfRule>
    <cfRule type="expression" dxfId="48" priority="13">
      <formula>MOD(ROW(),2)=1</formula>
    </cfRule>
  </conditionalFormatting>
  <conditionalFormatting sqref="J29:J30">
    <cfRule type="notContainsBlanks" dxfId="47" priority="10">
      <formula>LEN(TRIM(J29))&gt;0</formula>
    </cfRule>
    <cfRule type="expression" dxfId="46" priority="11">
      <formula>MOD(ROW(),2)=1</formula>
    </cfRule>
  </conditionalFormatting>
  <conditionalFormatting sqref="K29:K30">
    <cfRule type="notContainsBlanks" dxfId="45" priority="8">
      <formula>LEN(TRIM(K29))&gt;0</formula>
    </cfRule>
    <cfRule type="expression" dxfId="44" priority="9">
      <formula>MOD(ROW(),2)=1</formula>
    </cfRule>
  </conditionalFormatting>
  <conditionalFormatting sqref="E7:E30">
    <cfRule type="notContainsBlanks" dxfId="43" priority="5">
      <formula>LEN(TRIM(E7))&gt;0</formula>
    </cfRule>
    <cfRule type="expression" dxfId="42" priority="6">
      <formula>MOD(ROW(),2)=1</formula>
    </cfRule>
  </conditionalFormatting>
  <conditionalFormatting sqref="E31:E206">
    <cfRule type="notContainsBlanks" dxfId="41" priority="3">
      <formula>LEN(TRIM(E31))&gt;0</formula>
    </cfRule>
    <cfRule type="expression" dxfId="40" priority="4">
      <formula>MOD(ROW(),2)=1</formula>
    </cfRule>
  </conditionalFormatting>
  <conditionalFormatting sqref="C9:C86">
    <cfRule type="notContainsBlanks" dxfId="39" priority="1">
      <formula>LEN(TRIM(C9))&gt;0</formula>
    </cfRule>
    <cfRule type="expression" dxfId="38" priority="2">
      <formula>MOD(ROW(),2)=1</formula>
    </cfRule>
  </conditionalFormatting>
  <dataValidations count="6">
    <dataValidation type="decimal" allowBlank="1" showInputMessage="1" showErrorMessage="1" sqref="A7 M45:M206 N7:O206 L7:L206 U7:AB206" xr:uid="{B10461A0-9F56-437B-A268-EE1E2E7340D1}">
      <formula1>0</formula1>
      <formula2>A$4</formula2>
    </dataValidation>
    <dataValidation type="list" allowBlank="1" showInputMessage="1" showErrorMessage="1" sqref="G7:G206" xr:uid="{B82B79F3-3555-45A1-8336-7E3E903DDB35}">
      <formula1>Gender</formula1>
    </dataValidation>
    <dataValidation type="list" allowBlank="1" showInputMessage="1" showErrorMessage="1" sqref="I7:I206" xr:uid="{4F1FDE61-E1E4-48B7-8E08-FBF3AC3F2B5D}">
      <formula1>Area</formula1>
    </dataValidation>
    <dataValidation type="list" allowBlank="1" showInputMessage="1" showErrorMessage="1" sqref="H7:H206" xr:uid="{5008042F-B6A4-4D6F-B7DD-41494CDE92E1}">
      <formula1>Cat</formula1>
    </dataValidation>
    <dataValidation type="list" allowBlank="1" showInputMessage="1" showErrorMessage="1" sqref="J7:J206" xr:uid="{BE34DC74-8ECD-4872-81F4-CA26E775A5B4}">
      <formula1>Houses</formula1>
    </dataValidation>
    <dataValidation type="textLength" operator="equal" allowBlank="1" showInputMessage="1" showErrorMessage="1" error="Enter 12 digit aadhar number" sqref="M7:M43" xr:uid="{679D76E6-CCCA-4B1D-A706-D9106CA4A93B}">
      <formula1>12</formula1>
    </dataValidation>
  </dataValidations>
  <hyperlinks>
    <hyperlink ref="O1" location="HOME!B1" display="ð" xr:uid="{00000000-0004-0000-0200-000000000000}"/>
  </hyperlinks>
  <printOptions horizontalCentered="1" verticalCentered="1"/>
  <pageMargins left="0.12" right="0.13" top="0.3" bottom="0.27" header="0.19" footer="0.17"/>
  <pageSetup paperSize="9" scale="95"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AAA148E-C5AB-4A98-82C8-ED01E55A698B}">
          <x14:formula1>
            <xm:f>HOME!$B$15:$B$19</xm:f>
          </x14:formula1>
          <xm:sqref>P7:T206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C4AB4-3911-420A-8857-7AF4E0F162B2}">
  <sheetPr codeName="Sheet5">
    <tabColor rgb="FF7030A0"/>
  </sheetPr>
  <dimension ref="A1:G47"/>
  <sheetViews>
    <sheetView tabSelected="1" zoomScale="90" zoomScaleNormal="90" workbookViewId="0">
      <selection activeCell="E15" sqref="E15"/>
    </sheetView>
  </sheetViews>
  <sheetFormatPr defaultRowHeight="14.4" x14ac:dyDescent="0.3"/>
  <cols>
    <col min="1" max="1" width="17.33203125" customWidth="1"/>
    <col min="2" max="2" width="16.109375" customWidth="1"/>
    <col min="3" max="4" width="12.44140625" customWidth="1"/>
    <col min="5" max="5" width="19.88671875" customWidth="1"/>
    <col min="6" max="6" width="42.88671875" bestFit="1" customWidth="1"/>
    <col min="7" max="7" width="14.5546875" customWidth="1"/>
    <col min="8" max="8" width="10.33203125" bestFit="1" customWidth="1"/>
    <col min="9" max="9" width="19.88671875" customWidth="1"/>
    <col min="10" max="11" width="10.21875" customWidth="1"/>
  </cols>
  <sheetData>
    <row r="1" spans="1:7" ht="25.8" x14ac:dyDescent="0.5">
      <c r="A1" s="477" t="s">
        <v>925</v>
      </c>
      <c r="B1" s="477"/>
      <c r="C1" s="477"/>
      <c r="D1" s="477"/>
      <c r="E1" s="477"/>
      <c r="F1" s="477"/>
      <c r="G1" s="477"/>
    </row>
    <row r="2" spans="1:7" x14ac:dyDescent="0.3">
      <c r="A2" s="2"/>
      <c r="B2" s="2"/>
      <c r="C2" s="2"/>
      <c r="D2" s="2"/>
      <c r="E2" s="2"/>
      <c r="F2" s="2"/>
    </row>
    <row r="3" spans="1:7" ht="45" x14ac:dyDescent="0.3">
      <c r="A3" s="315" t="s">
        <v>887</v>
      </c>
      <c r="B3" s="316" t="s">
        <v>888</v>
      </c>
      <c r="C3" s="316" t="s">
        <v>889</v>
      </c>
      <c r="D3" s="316" t="s">
        <v>890</v>
      </c>
      <c r="E3" s="316" t="s">
        <v>891</v>
      </c>
      <c r="F3" s="316" t="s">
        <v>900</v>
      </c>
      <c r="G3" s="335"/>
    </row>
    <row r="4" spans="1:7" ht="29.4" customHeight="1" x14ac:dyDescent="0.3">
      <c r="A4" s="317" t="s">
        <v>125</v>
      </c>
      <c r="B4" s="340"/>
      <c r="C4" s="481" t="str">
        <f>IF(ISNUMBER(B4),IF(B4&gt;B5,A4,IF(B5&gt;B6,A5,A6)),"")</f>
        <v/>
      </c>
      <c r="D4" s="480">
        <f>IF(ISBLANK(C4),"",MAX(B4:B6))</f>
        <v>0</v>
      </c>
      <c r="E4" s="318" t="s">
        <v>892</v>
      </c>
      <c r="F4" s="319" t="str">
        <f>IFERROR(AVERAGE(E11:E15),"")</f>
        <v/>
      </c>
      <c r="G4" s="335"/>
    </row>
    <row r="5" spans="1:7" ht="29.4" customHeight="1" x14ac:dyDescent="0.3">
      <c r="A5" s="317" t="s">
        <v>162</v>
      </c>
      <c r="B5" s="340"/>
      <c r="C5" s="481"/>
      <c r="D5" s="480"/>
      <c r="E5" s="482">
        <f>D4</f>
        <v>0</v>
      </c>
      <c r="F5" s="483" t="str">
        <f>IF(ISNUMBER(F4),IF(F4&gt;E5,"School Average is Higher than the Assessment Year","OK"),"")</f>
        <v/>
      </c>
      <c r="G5" s="335"/>
    </row>
    <row r="6" spans="1:7" ht="29.4" customHeight="1" x14ac:dyDescent="0.3">
      <c r="A6" s="317" t="s">
        <v>195</v>
      </c>
      <c r="B6" s="340"/>
      <c r="C6" s="481"/>
      <c r="D6" s="480"/>
      <c r="E6" s="482"/>
      <c r="F6" s="483"/>
      <c r="G6" s="335"/>
    </row>
    <row r="7" spans="1:7" ht="15.6" x14ac:dyDescent="0.3">
      <c r="A7" s="2"/>
      <c r="B7" s="2"/>
      <c r="C7" s="2"/>
      <c r="D7" s="2"/>
      <c r="E7" s="2"/>
      <c r="F7" s="2"/>
      <c r="G7" s="330"/>
    </row>
    <row r="8" spans="1:7" ht="18" customHeight="1" x14ac:dyDescent="0.3">
      <c r="A8" s="478"/>
      <c r="B8" s="478"/>
      <c r="C8" s="478"/>
      <c r="D8" s="478"/>
      <c r="E8" s="478"/>
      <c r="F8" s="478"/>
      <c r="G8" s="478"/>
    </row>
    <row r="9" spans="1:7" x14ac:dyDescent="0.3">
      <c r="A9" s="2"/>
      <c r="B9" s="2"/>
      <c r="C9" s="2"/>
      <c r="D9" s="2"/>
      <c r="E9" s="2"/>
      <c r="F9" s="2"/>
    </row>
    <row r="10" spans="1:7" ht="46.8" customHeight="1" x14ac:dyDescent="0.3">
      <c r="A10" s="320" t="s">
        <v>899</v>
      </c>
      <c r="B10" s="316" t="s">
        <v>897</v>
      </c>
      <c r="C10" s="321" t="s">
        <v>893</v>
      </c>
      <c r="D10" s="321" t="s">
        <v>894</v>
      </c>
      <c r="E10" s="316" t="s">
        <v>898</v>
      </c>
      <c r="F10" s="315" t="s">
        <v>855</v>
      </c>
      <c r="G10" s="334" t="s">
        <v>921</v>
      </c>
    </row>
    <row r="11" spans="1:7" ht="18" customHeight="1" x14ac:dyDescent="0.3">
      <c r="A11" s="322" t="str">
        <f>HOME!B15</f>
        <v>ENGLISH</v>
      </c>
      <c r="B11" s="327"/>
      <c r="C11" s="323" t="str">
        <f>IF(ISNUMBER(B11),B11-2,"")</f>
        <v/>
      </c>
      <c r="D11" s="323" t="str">
        <f>IF(ISNUMBER(B11),B11+2,"")</f>
        <v/>
      </c>
      <c r="E11" s="324" t="str">
        <f>IFERROR(SUM('Final Result'!$D$6:$D$206)/G11,"")</f>
        <v/>
      </c>
      <c r="F11" s="323" t="str">
        <f>IF((E11&gt;D11),"Sub. Avg is higher or less then the criteria","OK")</f>
        <v>OK</v>
      </c>
      <c r="G11" s="485">
        <f>COUNTA('STUDENT DETAILS'!$C$7:$C4209)</f>
        <v>0</v>
      </c>
    </row>
    <row r="12" spans="1:7" ht="15" x14ac:dyDescent="0.3">
      <c r="A12" s="322" t="str">
        <f>HOME!B16</f>
        <v>HINDI</v>
      </c>
      <c r="B12" s="327"/>
      <c r="C12" s="323" t="str">
        <f t="shared" ref="C12:C15" si="0">IF(ISNUMBER(B12),B12-2,"")</f>
        <v/>
      </c>
      <c r="D12" s="323" t="str">
        <f t="shared" ref="D12:D15" si="1">IF(ISNUMBER(B12),B12+2,"")</f>
        <v/>
      </c>
      <c r="E12" s="324" t="str">
        <f>IFERROR(SUM('Final Result'!$E$6:$E$206)/G11,"")</f>
        <v/>
      </c>
      <c r="F12" s="323" t="str">
        <f t="shared" ref="F12:F14" si="2">IF((E12&gt;D12),"Sub. Avg is higher or less then the criteria","OK")</f>
        <v>OK</v>
      </c>
      <c r="G12" s="485"/>
    </row>
    <row r="13" spans="1:7" ht="15" x14ac:dyDescent="0.3">
      <c r="A13" s="322" t="str">
        <f>HOME!B17</f>
        <v>MATHS</v>
      </c>
      <c r="B13" s="327"/>
      <c r="C13" s="323" t="str">
        <f t="shared" si="0"/>
        <v/>
      </c>
      <c r="D13" s="323" t="str">
        <f t="shared" si="1"/>
        <v/>
      </c>
      <c r="E13" s="324" t="str">
        <f>IFERROR(SUM('Final Result'!$F$6:$F$206)/G11,"")</f>
        <v/>
      </c>
      <c r="F13" s="323" t="str">
        <f t="shared" si="2"/>
        <v>OK</v>
      </c>
      <c r="G13" s="485"/>
    </row>
    <row r="14" spans="1:7" ht="15" x14ac:dyDescent="0.3">
      <c r="A14" s="322" t="str">
        <f>HOME!B18</f>
        <v>SCIENCE</v>
      </c>
      <c r="B14" s="327"/>
      <c r="C14" s="323" t="str">
        <f t="shared" si="0"/>
        <v/>
      </c>
      <c r="D14" s="323" t="str">
        <f t="shared" si="1"/>
        <v/>
      </c>
      <c r="E14" s="324" t="str">
        <f>IFERROR(SUM('Final Result'!$G$6:$G$206)/G11,"")</f>
        <v/>
      </c>
      <c r="F14" s="323" t="str">
        <f t="shared" si="2"/>
        <v>OK</v>
      </c>
      <c r="G14" s="485"/>
    </row>
    <row r="15" spans="1:7" ht="15" x14ac:dyDescent="0.3">
      <c r="A15" s="322" t="str">
        <f>HOME!B19</f>
        <v>Social Studies</v>
      </c>
      <c r="B15" s="327"/>
      <c r="C15" s="323" t="str">
        <f t="shared" si="0"/>
        <v/>
      </c>
      <c r="D15" s="323" t="str">
        <f t="shared" si="1"/>
        <v/>
      </c>
      <c r="E15" s="324" t="str">
        <f>IFERROR(SUM('Final Result'!$H$6:$H$206)/G11,"")</f>
        <v/>
      </c>
      <c r="F15" s="323" t="str">
        <f>IF((E15&gt;D15),"Sub. Avg is higher or less then the criteria","OK")</f>
        <v>OK</v>
      </c>
      <c r="G15" s="485"/>
    </row>
    <row r="16" spans="1:7" ht="21" x14ac:dyDescent="0.4">
      <c r="A16" s="479" t="s">
        <v>920</v>
      </c>
      <c r="B16" s="479"/>
      <c r="C16" s="479"/>
      <c r="D16" s="479"/>
      <c r="E16" s="479"/>
      <c r="F16" s="479"/>
      <c r="G16" s="479"/>
    </row>
    <row r="17" spans="1:7" ht="18" x14ac:dyDescent="0.35">
      <c r="A17" s="328"/>
      <c r="B17" s="329" t="s">
        <v>914</v>
      </c>
      <c r="C17" s="329" t="s">
        <v>915</v>
      </c>
      <c r="D17" s="329" t="s">
        <v>916</v>
      </c>
      <c r="E17" s="329" t="s">
        <v>917</v>
      </c>
      <c r="F17" s="329" t="s">
        <v>918</v>
      </c>
      <c r="G17" s="329" t="s">
        <v>919</v>
      </c>
    </row>
    <row r="18" spans="1:7" x14ac:dyDescent="0.3">
      <c r="A18" s="331" t="str">
        <f>A11</f>
        <v>ENGLISH</v>
      </c>
      <c r="B18" s="341"/>
      <c r="C18" s="341"/>
      <c r="D18" s="341"/>
      <c r="E18" s="341"/>
      <c r="F18" s="341"/>
      <c r="G18" s="341"/>
    </row>
    <row r="19" spans="1:7" x14ac:dyDescent="0.3">
      <c r="A19" s="331" t="str">
        <f>A12</f>
        <v>HINDI</v>
      </c>
      <c r="B19" s="341"/>
      <c r="C19" s="341"/>
      <c r="D19" s="341"/>
      <c r="E19" s="341"/>
      <c r="F19" s="341"/>
      <c r="G19" s="341"/>
    </row>
    <row r="20" spans="1:7" x14ac:dyDescent="0.3">
      <c r="A20" s="331" t="str">
        <f>A13</f>
        <v>MATHS</v>
      </c>
      <c r="B20" s="341"/>
      <c r="C20" s="341"/>
      <c r="D20" s="341"/>
      <c r="E20" s="341"/>
      <c r="F20" s="341"/>
      <c r="G20" s="341"/>
    </row>
    <row r="21" spans="1:7" x14ac:dyDescent="0.3">
      <c r="A21" s="331" t="str">
        <f>A14</f>
        <v>SCIENCE</v>
      </c>
      <c r="B21" s="341"/>
      <c r="C21" s="341"/>
      <c r="D21" s="341"/>
      <c r="E21" s="341"/>
      <c r="F21" s="341"/>
      <c r="G21" s="341"/>
    </row>
    <row r="22" spans="1:7" x14ac:dyDescent="0.3">
      <c r="A22" s="331" t="str">
        <f>A15</f>
        <v>Social Studies</v>
      </c>
      <c r="B22" s="341"/>
      <c r="C22" s="341"/>
      <c r="D22" s="341"/>
      <c r="E22" s="341"/>
      <c r="F22" s="341"/>
      <c r="G22" s="341"/>
    </row>
    <row r="24" spans="1:7" ht="21" x14ac:dyDescent="0.4">
      <c r="A24" s="479" t="s">
        <v>926</v>
      </c>
      <c r="B24" s="479"/>
      <c r="C24" s="479"/>
      <c r="D24" s="479"/>
      <c r="E24" s="479"/>
      <c r="F24" s="479"/>
      <c r="G24" s="336">
        <f>G11</f>
        <v>0</v>
      </c>
    </row>
    <row r="25" spans="1:7" ht="18" x14ac:dyDescent="0.35">
      <c r="A25" s="328"/>
      <c r="B25" s="329" t="s">
        <v>914</v>
      </c>
      <c r="C25" s="329" t="s">
        <v>915</v>
      </c>
      <c r="D25" s="329" t="s">
        <v>916</v>
      </c>
      <c r="E25" s="329" t="s">
        <v>917</v>
      </c>
      <c r="F25" s="329" t="s">
        <v>918</v>
      </c>
      <c r="G25" s="329" t="s">
        <v>919</v>
      </c>
    </row>
    <row r="26" spans="1:7" ht="15.6" x14ac:dyDescent="0.3">
      <c r="A26" s="332" t="str">
        <f>A18</f>
        <v>ENGLISH</v>
      </c>
      <c r="B26" s="333" t="str">
        <f>IF(ISBLANK(B18),"",(B18/100*$G$11))</f>
        <v/>
      </c>
      <c r="C26" s="333" t="str">
        <f t="shared" ref="C26:G26" si="3">IF(ISBLANK(C18),"",(C18/100*$G$11))</f>
        <v/>
      </c>
      <c r="D26" s="333" t="str">
        <f t="shared" si="3"/>
        <v/>
      </c>
      <c r="E26" s="333" t="str">
        <f t="shared" si="3"/>
        <v/>
      </c>
      <c r="F26" s="333" t="str">
        <f t="shared" si="3"/>
        <v/>
      </c>
      <c r="G26" s="333" t="str">
        <f t="shared" si="3"/>
        <v/>
      </c>
    </row>
    <row r="27" spans="1:7" ht="15.6" x14ac:dyDescent="0.3">
      <c r="A27" s="332" t="str">
        <f t="shared" ref="A27:A30" si="4">A19</f>
        <v>HINDI</v>
      </c>
      <c r="B27" s="333" t="str">
        <f t="shared" ref="B27:G30" si="5">IF(ISBLANK(B19),"",(B19/100*$G$11))</f>
        <v/>
      </c>
      <c r="C27" s="333" t="str">
        <f t="shared" si="5"/>
        <v/>
      </c>
      <c r="D27" s="333" t="str">
        <f t="shared" si="5"/>
        <v/>
      </c>
      <c r="E27" s="333" t="str">
        <f t="shared" si="5"/>
        <v/>
      </c>
      <c r="F27" s="333" t="str">
        <f t="shared" si="5"/>
        <v/>
      </c>
      <c r="G27" s="333" t="str">
        <f t="shared" si="5"/>
        <v/>
      </c>
    </row>
    <row r="28" spans="1:7" ht="15.6" x14ac:dyDescent="0.3">
      <c r="A28" s="332" t="str">
        <f t="shared" si="4"/>
        <v>MATHS</v>
      </c>
      <c r="B28" s="333" t="str">
        <f t="shared" si="5"/>
        <v/>
      </c>
      <c r="C28" s="333" t="str">
        <f t="shared" si="5"/>
        <v/>
      </c>
      <c r="D28" s="333" t="str">
        <f t="shared" si="5"/>
        <v/>
      </c>
      <c r="E28" s="333" t="str">
        <f t="shared" si="5"/>
        <v/>
      </c>
      <c r="F28" s="333" t="str">
        <f t="shared" si="5"/>
        <v/>
      </c>
      <c r="G28" s="333" t="str">
        <f t="shared" si="5"/>
        <v/>
      </c>
    </row>
    <row r="29" spans="1:7" ht="15.6" x14ac:dyDescent="0.3">
      <c r="A29" s="332" t="str">
        <f t="shared" si="4"/>
        <v>SCIENCE</v>
      </c>
      <c r="B29" s="333" t="str">
        <f t="shared" si="5"/>
        <v/>
      </c>
      <c r="C29" s="333" t="str">
        <f t="shared" si="5"/>
        <v/>
      </c>
      <c r="D29" s="333" t="str">
        <f t="shared" si="5"/>
        <v/>
      </c>
      <c r="E29" s="333" t="str">
        <f t="shared" si="5"/>
        <v/>
      </c>
      <c r="F29" s="333" t="str">
        <f t="shared" si="5"/>
        <v/>
      </c>
      <c r="G29" s="333" t="str">
        <f t="shared" si="5"/>
        <v/>
      </c>
    </row>
    <row r="30" spans="1:7" ht="15.6" x14ac:dyDescent="0.3">
      <c r="A30" s="332" t="str">
        <f t="shared" si="4"/>
        <v>Social Studies</v>
      </c>
      <c r="B30" s="333" t="str">
        <f t="shared" si="5"/>
        <v/>
      </c>
      <c r="C30" s="333" t="str">
        <f t="shared" si="5"/>
        <v/>
      </c>
      <c r="D30" s="333" t="str">
        <f t="shared" si="5"/>
        <v/>
      </c>
      <c r="E30" s="333" t="str">
        <f t="shared" si="5"/>
        <v/>
      </c>
      <c r="F30" s="333" t="str">
        <f t="shared" si="5"/>
        <v/>
      </c>
      <c r="G30" s="333" t="str">
        <f t="shared" si="5"/>
        <v/>
      </c>
    </row>
    <row r="32" spans="1:7" ht="21" x14ac:dyDescent="0.4">
      <c r="A32" s="479" t="s">
        <v>922</v>
      </c>
      <c r="B32" s="479"/>
      <c r="C32" s="479"/>
      <c r="D32" s="479"/>
      <c r="E32" s="479"/>
      <c r="F32" s="479"/>
      <c r="G32" s="479"/>
    </row>
    <row r="33" spans="1:7" ht="18" x14ac:dyDescent="0.35">
      <c r="A33" s="328"/>
      <c r="B33" s="329" t="s">
        <v>914</v>
      </c>
      <c r="C33" s="329" t="s">
        <v>915</v>
      </c>
      <c r="D33" s="329" t="s">
        <v>916</v>
      </c>
      <c r="E33" s="329" t="s">
        <v>917</v>
      </c>
      <c r="F33" s="329" t="s">
        <v>918</v>
      </c>
      <c r="G33" s="329" t="s">
        <v>919</v>
      </c>
    </row>
    <row r="34" spans="1:7" ht="15.6" x14ac:dyDescent="0.3">
      <c r="A34" s="332" t="str">
        <f>A26</f>
        <v>ENGLISH</v>
      </c>
      <c r="B34" s="337">
        <f>IF(ISBLANK($G$11),"",COUNTIF('Final Result'!$D$6:$D$206,"&lt;26"))</f>
        <v>0</v>
      </c>
      <c r="C34" s="337">
        <f>IF(ISBLANK($G$11),"",COUNTIFS('Final Result'!$D$6:$D$206,"&gt;=26",'Final Result'!$D$6:$D$206,"&lt;40"))</f>
        <v>0</v>
      </c>
      <c r="D34" s="337">
        <f>IF(ISBLANK($G$11),"",COUNTIFS('Final Result'!$D$6:$D$206,"&gt;=40",'Final Result'!$D$6:$D$206,"&lt;50"))</f>
        <v>0</v>
      </c>
      <c r="E34" s="337">
        <f>IF(ISBLANK($G$11),"",COUNTIFS('Final Result'!$D$6:$D$206,"&gt;=50",'Final Result'!$D$6:$D$206,"&lt;60"))</f>
        <v>0</v>
      </c>
      <c r="F34" s="337">
        <f>IF(ISBLANK($G$11),"",COUNTIFS('Final Result'!$D$6:$D$206,"&gt;=60",'Final Result'!$D$6:$D$206,"&lt;70"))</f>
        <v>0</v>
      </c>
      <c r="G34" s="337">
        <f>IF(ISBLANK($G$11),"",COUNTIFS('Final Result'!$D$6:$D$206,"&gt;=70",'Final Result'!$D$6:$D$206,"&lt;=80"))</f>
        <v>0</v>
      </c>
    </row>
    <row r="35" spans="1:7" ht="15.6" x14ac:dyDescent="0.3">
      <c r="A35" s="332" t="str">
        <f t="shared" ref="A35:A38" si="6">A27</f>
        <v>HINDI</v>
      </c>
      <c r="B35" s="337">
        <f>IF(ISBLANK($G$11),"",COUNTIF('Final Result'!$E$6:$E$206,"&lt;26"))</f>
        <v>0</v>
      </c>
      <c r="C35" s="337">
        <f>IF(ISBLANK($G$11),"",COUNTIFS('Final Result'!$E$6:$E$206,"&gt;=26",'Final Result'!$E$6:$E$206,"&lt;40"))</f>
        <v>0</v>
      </c>
      <c r="D35" s="337">
        <f>IF(ISBLANK($G$11),"",COUNTIFS('Final Result'!$E$6:$E$206,"&gt;=40",'Final Result'!$E$6:$E$206,"&lt;50"))</f>
        <v>0</v>
      </c>
      <c r="E35" s="337">
        <f>IF(ISBLANK($G$11),"",COUNTIFS('Final Result'!$E$6:$E$206,"&gt;=50",'Final Result'!$E$6:$E$206,"&lt;60"))</f>
        <v>0</v>
      </c>
      <c r="F35" s="337">
        <f>IF(ISBLANK($G$11),"",COUNTIFS('Final Result'!$E$6:$E$206,"&gt;=60",'Final Result'!$E$6:$E$206,"&lt;70"))</f>
        <v>0</v>
      </c>
      <c r="G35" s="337">
        <f>IF(ISBLANK($G$11),"",COUNTIFS('Final Result'!$E$6:$E$206,"&gt;=70",'Final Result'!$E$6:$E$206,"&lt;=80"))</f>
        <v>0</v>
      </c>
    </row>
    <row r="36" spans="1:7" ht="15.6" x14ac:dyDescent="0.3">
      <c r="A36" s="332" t="str">
        <f t="shared" si="6"/>
        <v>MATHS</v>
      </c>
      <c r="B36" s="337">
        <f>IF(ISBLANK($G$11),"",COUNTIF('Final Result'!$F$6:$F$206,"&lt;26"))</f>
        <v>0</v>
      </c>
      <c r="C36" s="337">
        <f>IF(ISBLANK($G$11),"",COUNTIFS('Final Result'!$F$6:$F$206,"&gt;=26",'Final Result'!$F$6:$F$206,"&lt;40"))</f>
        <v>0</v>
      </c>
      <c r="D36" s="337">
        <f>IF(ISBLANK($G$11),"",COUNTIFS('Final Result'!$F$6:$F$206,"&gt;=40",'Final Result'!$F$6:$F$206,"&lt;50"))</f>
        <v>0</v>
      </c>
      <c r="E36" s="337">
        <f>IF(ISBLANK($G$11),"",COUNTIFS('Final Result'!$F$6:$F$206,"&gt;=50",'Final Result'!$F$6:$F$206,"&lt;60"))</f>
        <v>0</v>
      </c>
      <c r="F36" s="337">
        <f>IF(ISBLANK($G$11),"",COUNTIFS('Final Result'!$F$6:$F$206,"&gt;=60",'Final Result'!$F$6:$F$206,"&lt;70"))</f>
        <v>0</v>
      </c>
      <c r="G36" s="337">
        <f>IF(ISBLANK($G$11),"",COUNTIFS('Final Result'!$F$6:$F$206,"&gt;=70",'Final Result'!$F$6:$F$206,"&lt;=80"))</f>
        <v>0</v>
      </c>
    </row>
    <row r="37" spans="1:7" ht="15.6" x14ac:dyDescent="0.3">
      <c r="A37" s="332" t="str">
        <f t="shared" si="6"/>
        <v>SCIENCE</v>
      </c>
      <c r="B37" s="337">
        <f>IF(ISBLANK($G$11),"",COUNTIF('Final Result'!$G$6:$G$206,"&lt;26"))</f>
        <v>0</v>
      </c>
      <c r="C37" s="337">
        <f>IF(ISBLANK($G$11),"",COUNTIFS('Final Result'!$G$6:$G$206,"&gt;=26",'Final Result'!$G$6:$G$206,"&lt;40"))</f>
        <v>0</v>
      </c>
      <c r="D37" s="337">
        <f>IF(ISBLANK($G$11),"",COUNTIFS('Final Result'!$G$6:$G$206,"&gt;=40",'Final Result'!$G$6:$G$206,"&lt;50"))</f>
        <v>0</v>
      </c>
      <c r="E37" s="337">
        <f>IF(ISBLANK($G$11),"",COUNTIFS('Final Result'!$G$6:$G$206,"&gt;=50",'Final Result'!$G$6:$G$206,"&lt;60"))</f>
        <v>0</v>
      </c>
      <c r="F37" s="337">
        <f>IF(ISBLANK($G$11),"",COUNTIFS('Final Result'!$G$6:$G$206,"&gt;=60",'Final Result'!$G$6:$G$206,"&lt;70"))</f>
        <v>0</v>
      </c>
      <c r="G37" s="337">
        <f>IF(ISBLANK($G$11),"",COUNTIFS('Final Result'!$G$6:$G$206,"&gt;=70",'Final Result'!$G$6:$G$206,"&lt;=80"))</f>
        <v>0</v>
      </c>
    </row>
    <row r="38" spans="1:7" ht="15.6" x14ac:dyDescent="0.3">
      <c r="A38" s="332" t="str">
        <f t="shared" si="6"/>
        <v>Social Studies</v>
      </c>
      <c r="B38" s="337">
        <f>IF(ISBLANK($G$11),"",COUNTIF('Final Result'!$H$6:$H$206,"&lt;26"))</f>
        <v>0</v>
      </c>
      <c r="C38" s="337">
        <f>IF(ISBLANK($G$11),"",COUNTIFS('Final Result'!$H$6:$H$206,"&gt;=26",'Final Result'!$H$6:$H$206,"&lt;40"))</f>
        <v>0</v>
      </c>
      <c r="D38" s="337">
        <f>IF(ISBLANK($G$11),"",COUNTIFS('Final Result'!$H$6:$H$206,"&gt;=40",'Final Result'!$H$6:$H$206,"&lt;50"))</f>
        <v>0</v>
      </c>
      <c r="E38" s="337">
        <f>IF(ISBLANK($G$11),"",COUNTIFS('Final Result'!$H$6:$H$206,"&gt;=50",'Final Result'!$H$6:$H$206,"&lt;60"))</f>
        <v>0</v>
      </c>
      <c r="F38" s="337">
        <f>IF(ISBLANK($G$11),"",COUNTIFS('Final Result'!$H$6:$H$206,"&gt;=60",'Final Result'!$H$6:$H$206,"&lt;70"))</f>
        <v>0</v>
      </c>
      <c r="G38" s="337">
        <f>IF(ISBLANK($G$11),"",COUNTIFS('Final Result'!$H$6:$H$206,"&gt;=70",'Final Result'!$H$6:$H$206,"&lt;=80"))</f>
        <v>0</v>
      </c>
    </row>
    <row r="39" spans="1:7" ht="15.6" x14ac:dyDescent="0.3">
      <c r="A39" s="338"/>
      <c r="B39" s="339"/>
      <c r="C39" s="339"/>
      <c r="D39" s="339"/>
      <c r="E39" s="339"/>
      <c r="F39" s="339"/>
      <c r="G39" s="339"/>
    </row>
    <row r="40" spans="1:7" ht="21" x14ac:dyDescent="0.4">
      <c r="A40" s="479" t="s">
        <v>923</v>
      </c>
      <c r="B40" s="479"/>
      <c r="C40" s="479"/>
      <c r="D40" s="479"/>
      <c r="E40" s="479"/>
      <c r="F40" s="479"/>
      <c r="G40" s="479"/>
    </row>
    <row r="41" spans="1:7" ht="18" x14ac:dyDescent="0.35">
      <c r="A41" s="328"/>
      <c r="B41" s="329" t="s">
        <v>914</v>
      </c>
      <c r="C41" s="329" t="s">
        <v>915</v>
      </c>
      <c r="D41" s="329" t="s">
        <v>916</v>
      </c>
      <c r="E41" s="329" t="s">
        <v>917</v>
      </c>
      <c r="F41" s="329" t="s">
        <v>918</v>
      </c>
      <c r="G41" s="329" t="s">
        <v>919</v>
      </c>
    </row>
    <row r="42" spans="1:7" ht="15.6" x14ac:dyDescent="0.3">
      <c r="A42" s="332" t="str">
        <f>A26</f>
        <v>ENGLISH</v>
      </c>
      <c r="B42" s="337" t="e">
        <f>B26-B34</f>
        <v>#VALUE!</v>
      </c>
      <c r="C42" s="337" t="e">
        <f t="shared" ref="C42:G42" si="7">C26-C34</f>
        <v>#VALUE!</v>
      </c>
      <c r="D42" s="337" t="e">
        <f t="shared" si="7"/>
        <v>#VALUE!</v>
      </c>
      <c r="E42" s="337" t="e">
        <f t="shared" si="7"/>
        <v>#VALUE!</v>
      </c>
      <c r="F42" s="337" t="e">
        <f t="shared" si="7"/>
        <v>#VALUE!</v>
      </c>
      <c r="G42" s="337" t="e">
        <f t="shared" si="7"/>
        <v>#VALUE!</v>
      </c>
    </row>
    <row r="43" spans="1:7" ht="15.6" x14ac:dyDescent="0.3">
      <c r="A43" s="332" t="str">
        <f t="shared" ref="A43:A46" si="8">A27</f>
        <v>HINDI</v>
      </c>
      <c r="B43" s="337" t="e">
        <f t="shared" ref="B43:G46" si="9">B27-B35</f>
        <v>#VALUE!</v>
      </c>
      <c r="C43" s="337" t="e">
        <f t="shared" si="9"/>
        <v>#VALUE!</v>
      </c>
      <c r="D43" s="337" t="e">
        <f t="shared" si="9"/>
        <v>#VALUE!</v>
      </c>
      <c r="E43" s="337" t="e">
        <f t="shared" si="9"/>
        <v>#VALUE!</v>
      </c>
      <c r="F43" s="337" t="e">
        <f t="shared" si="9"/>
        <v>#VALUE!</v>
      </c>
      <c r="G43" s="337" t="e">
        <f t="shared" si="9"/>
        <v>#VALUE!</v>
      </c>
    </row>
    <row r="44" spans="1:7" ht="15.6" x14ac:dyDescent="0.3">
      <c r="A44" s="332" t="str">
        <f t="shared" si="8"/>
        <v>MATHS</v>
      </c>
      <c r="B44" s="337" t="e">
        <f t="shared" si="9"/>
        <v>#VALUE!</v>
      </c>
      <c r="C44" s="337" t="e">
        <f t="shared" si="9"/>
        <v>#VALUE!</v>
      </c>
      <c r="D44" s="337" t="e">
        <f t="shared" si="9"/>
        <v>#VALUE!</v>
      </c>
      <c r="E44" s="337" t="e">
        <f t="shared" si="9"/>
        <v>#VALUE!</v>
      </c>
      <c r="F44" s="337" t="e">
        <f t="shared" si="9"/>
        <v>#VALUE!</v>
      </c>
      <c r="G44" s="337" t="e">
        <f t="shared" si="9"/>
        <v>#VALUE!</v>
      </c>
    </row>
    <row r="45" spans="1:7" ht="15.6" x14ac:dyDescent="0.3">
      <c r="A45" s="332" t="str">
        <f t="shared" si="8"/>
        <v>SCIENCE</v>
      </c>
      <c r="B45" s="337" t="e">
        <f t="shared" si="9"/>
        <v>#VALUE!</v>
      </c>
      <c r="C45" s="337" t="e">
        <f t="shared" si="9"/>
        <v>#VALUE!</v>
      </c>
      <c r="D45" s="337" t="e">
        <f t="shared" si="9"/>
        <v>#VALUE!</v>
      </c>
      <c r="E45" s="337" t="e">
        <f t="shared" si="9"/>
        <v>#VALUE!</v>
      </c>
      <c r="F45" s="337" t="e">
        <f t="shared" si="9"/>
        <v>#VALUE!</v>
      </c>
      <c r="G45" s="337" t="e">
        <f t="shared" si="9"/>
        <v>#VALUE!</v>
      </c>
    </row>
    <row r="46" spans="1:7" ht="15.6" x14ac:dyDescent="0.3">
      <c r="A46" s="332" t="str">
        <f t="shared" si="8"/>
        <v>Social Studies</v>
      </c>
      <c r="B46" s="337" t="e">
        <f t="shared" si="9"/>
        <v>#VALUE!</v>
      </c>
      <c r="C46" s="337" t="e">
        <f t="shared" si="9"/>
        <v>#VALUE!</v>
      </c>
      <c r="D46" s="337" t="e">
        <f t="shared" si="9"/>
        <v>#VALUE!</v>
      </c>
      <c r="E46" s="337" t="e">
        <f t="shared" si="9"/>
        <v>#VALUE!</v>
      </c>
      <c r="F46" s="337" t="e">
        <f t="shared" si="9"/>
        <v>#VALUE!</v>
      </c>
      <c r="G46" s="337" t="e">
        <f t="shared" si="9"/>
        <v>#VALUE!</v>
      </c>
    </row>
    <row r="47" spans="1:7" ht="31.8" x14ac:dyDescent="0.5">
      <c r="A47" s="484" t="s">
        <v>924</v>
      </c>
      <c r="B47" s="484"/>
      <c r="C47" s="484"/>
      <c r="D47" s="484"/>
      <c r="E47" s="484"/>
      <c r="F47" s="484"/>
      <c r="G47" s="484"/>
    </row>
  </sheetData>
  <sheetProtection algorithmName="SHA-512" hashValue="y7nKn7RUY6ZhsUJjFx5XwvsMCKSLCL2iSyuAj/Rk9b+qCVUOUr+ObeEFmDjIXM8xQ+3miWklNxuMviwg/RU1/w==" saltValue="3jj0WNR19Bc/iFCoFkU2nQ==" spinCount="100000" sheet="1" objects="1" scenarios="1"/>
  <mergeCells count="12">
    <mergeCell ref="A47:G47"/>
    <mergeCell ref="A24:F24"/>
    <mergeCell ref="A16:G16"/>
    <mergeCell ref="A40:G40"/>
    <mergeCell ref="G11:G15"/>
    <mergeCell ref="A1:G1"/>
    <mergeCell ref="A8:G8"/>
    <mergeCell ref="A32:G32"/>
    <mergeCell ref="D4:D6"/>
    <mergeCell ref="C4:C6"/>
    <mergeCell ref="E5:E6"/>
    <mergeCell ref="F5:F6"/>
  </mergeCells>
  <conditionalFormatting sqref="F11:F15">
    <cfRule type="containsText" dxfId="37" priority="5" operator="containsText" text="OK">
      <formula>NOT(ISERROR(SEARCH("OK",F11)))</formula>
    </cfRule>
    <cfRule type="containsText" dxfId="36" priority="6" operator="containsText" text="Sub. Avg is higher or less then the criteria">
      <formula>NOT(ISERROR(SEARCH("Sub. Avg is higher or less then the criteria",F11)))</formula>
    </cfRule>
  </conditionalFormatting>
  <conditionalFormatting sqref="B4:B6">
    <cfRule type="top10" dxfId="35" priority="4" rank="1"/>
  </conditionalFormatting>
  <conditionalFormatting sqref="F5:F6">
    <cfRule type="containsText" dxfId="34" priority="2" operator="containsText" text="School Average is Higher">
      <formula>NOT(ISERROR(SEARCH("School Average is Higher",F5)))</formula>
    </cfRule>
    <cfRule type="containsText" dxfId="33" priority="3" operator="containsText" text="OK">
      <formula>NOT(ISERROR(SEARCH("OK",F5)))</formula>
    </cfRule>
  </conditionalFormatting>
  <conditionalFormatting sqref="B42:G46">
    <cfRule type="cellIs" priority="1" operator="greaterThan">
      <formula>$B$18</formula>
    </cfRule>
  </conditionalFormatting>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288C6-6BE2-48F7-9383-AD19855C8015}">
  <sheetPr codeName="Sheet6">
    <tabColor rgb="FF7030A0"/>
  </sheetPr>
  <dimension ref="A1:U206"/>
  <sheetViews>
    <sheetView view="pageBreakPreview" zoomScaleNormal="100" zoomScaleSheetLayoutView="100" workbookViewId="0">
      <selection activeCell="P6" sqref="P6:T61"/>
    </sheetView>
  </sheetViews>
  <sheetFormatPr defaultRowHeight="14.4" x14ac:dyDescent="0.3"/>
  <cols>
    <col min="1" max="1" width="5.44140625" bestFit="1" customWidth="1"/>
    <col min="2" max="2" width="6.44140625" customWidth="1"/>
    <col min="3" max="3" width="21.88671875" customWidth="1"/>
    <col min="4" max="21" width="6.21875" style="283" customWidth="1"/>
  </cols>
  <sheetData>
    <row r="1" spans="1:21" s="31" customFormat="1" ht="20.25" customHeight="1" x14ac:dyDescent="0.3">
      <c r="A1" s="487" t="s">
        <v>773</v>
      </c>
      <c r="B1" s="487"/>
      <c r="C1" s="487"/>
      <c r="D1" s="491" t="s">
        <v>742</v>
      </c>
      <c r="E1" s="492"/>
      <c r="F1" s="492"/>
      <c r="G1" s="492"/>
      <c r="H1" s="492"/>
      <c r="I1" s="492"/>
      <c r="J1" s="493" t="s">
        <v>742</v>
      </c>
      <c r="K1" s="493"/>
      <c r="L1" s="493"/>
      <c r="M1" s="493"/>
      <c r="N1" s="493"/>
      <c r="O1" s="493"/>
      <c r="P1" s="493" t="s">
        <v>742</v>
      </c>
      <c r="Q1" s="493"/>
      <c r="R1" s="493"/>
      <c r="S1" s="493"/>
      <c r="T1" s="493"/>
      <c r="U1" s="493"/>
    </row>
    <row r="2" spans="1:21" s="31" customFormat="1" ht="20.25" customHeight="1" x14ac:dyDescent="0.35">
      <c r="A2" s="487"/>
      <c r="B2" s="487"/>
      <c r="C2" s="487"/>
      <c r="D2" s="489" t="str">
        <f>'STUDENT DETAILS'!$J$1</f>
        <v/>
      </c>
      <c r="E2" s="489"/>
      <c r="F2" s="489"/>
      <c r="G2" s="489"/>
      <c r="H2" s="489"/>
      <c r="I2" s="489"/>
      <c r="J2" s="489" t="str">
        <f>'STUDENT DETAILS'!$J$1</f>
        <v/>
      </c>
      <c r="K2" s="489"/>
      <c r="L2" s="489"/>
      <c r="M2" s="489"/>
      <c r="N2" s="489"/>
      <c r="O2" s="489"/>
      <c r="P2" s="489" t="str">
        <f>'STUDENT DETAILS'!$J$1</f>
        <v/>
      </c>
      <c r="Q2" s="489"/>
      <c r="R2" s="489"/>
      <c r="S2" s="489"/>
      <c r="T2" s="489"/>
      <c r="U2" s="489"/>
    </row>
    <row r="3" spans="1:21" s="31" customFormat="1" ht="18.75" customHeight="1" x14ac:dyDescent="0.3">
      <c r="A3" s="487"/>
      <c r="B3" s="487"/>
      <c r="C3" s="487"/>
      <c r="D3" s="490" t="s">
        <v>774</v>
      </c>
      <c r="E3" s="490"/>
      <c r="F3" s="490"/>
      <c r="G3" s="490"/>
      <c r="H3" s="490"/>
      <c r="I3" s="490"/>
      <c r="J3" s="490" t="s">
        <v>857</v>
      </c>
      <c r="K3" s="490"/>
      <c r="L3" s="490"/>
      <c r="M3" s="490"/>
      <c r="N3" s="490"/>
      <c r="O3" s="490"/>
      <c r="P3" s="490" t="s">
        <v>858</v>
      </c>
      <c r="Q3" s="490"/>
      <c r="R3" s="490"/>
      <c r="S3" s="490"/>
      <c r="T3" s="490"/>
      <c r="U3" s="490"/>
    </row>
    <row r="4" spans="1:21" ht="23.4" customHeight="1" x14ac:dyDescent="0.3">
      <c r="A4" s="488" t="s">
        <v>771</v>
      </c>
      <c r="B4" s="486" t="s">
        <v>775</v>
      </c>
      <c r="C4" s="276" t="s">
        <v>772</v>
      </c>
      <c r="D4" s="308">
        <v>50</v>
      </c>
      <c r="E4" s="308">
        <v>50</v>
      </c>
      <c r="F4" s="308">
        <v>50</v>
      </c>
      <c r="G4" s="308">
        <v>50</v>
      </c>
      <c r="H4" s="308">
        <v>50</v>
      </c>
      <c r="I4" s="308">
        <f>SUM(D4:H4)</f>
        <v>250</v>
      </c>
      <c r="J4" s="308">
        <v>50</v>
      </c>
      <c r="K4" s="308">
        <v>50</v>
      </c>
      <c r="L4" s="308">
        <v>50</v>
      </c>
      <c r="M4" s="308">
        <v>50</v>
      </c>
      <c r="N4" s="308">
        <v>50</v>
      </c>
      <c r="O4" s="308">
        <f>SUM(J4:N4)</f>
        <v>250</v>
      </c>
      <c r="P4" s="308">
        <v>50</v>
      </c>
      <c r="Q4" s="308">
        <v>50</v>
      </c>
      <c r="R4" s="308">
        <v>50</v>
      </c>
      <c r="S4" s="308">
        <v>50</v>
      </c>
      <c r="T4" s="308">
        <v>50</v>
      </c>
      <c r="U4" s="308">
        <f>SUM(P4:T4)</f>
        <v>250</v>
      </c>
    </row>
    <row r="5" spans="1:21" ht="67.8" x14ac:dyDescent="0.3">
      <c r="A5" s="488"/>
      <c r="B5" s="486"/>
      <c r="C5" s="277" t="s">
        <v>745</v>
      </c>
      <c r="D5" s="305" t="str">
        <f>HOME!B15</f>
        <v>ENGLISH</v>
      </c>
      <c r="E5" s="305" t="str">
        <f>HOME!B16</f>
        <v>HINDI</v>
      </c>
      <c r="F5" s="305" t="str">
        <f>HOME!B17</f>
        <v>MATHS</v>
      </c>
      <c r="G5" s="305" t="str">
        <f>HOME!B18</f>
        <v>SCIENCE</v>
      </c>
      <c r="H5" s="305" t="str">
        <f>HOME!B19</f>
        <v>Social Studies</v>
      </c>
      <c r="I5" s="305" t="s">
        <v>797</v>
      </c>
      <c r="J5" s="284" t="str">
        <f>D5</f>
        <v>ENGLISH</v>
      </c>
      <c r="K5" s="284" t="str">
        <f>E5</f>
        <v>HINDI</v>
      </c>
      <c r="L5" s="284" t="str">
        <f>F5</f>
        <v>MATHS</v>
      </c>
      <c r="M5" s="284" t="str">
        <f>G5</f>
        <v>SCIENCE</v>
      </c>
      <c r="N5" s="284" t="str">
        <f>H5</f>
        <v>Social Studies</v>
      </c>
      <c r="O5" s="284" t="s">
        <v>797</v>
      </c>
      <c r="P5" s="307" t="str">
        <f>J5</f>
        <v>ENGLISH</v>
      </c>
      <c r="Q5" s="307" t="str">
        <f>K5</f>
        <v>HINDI</v>
      </c>
      <c r="R5" s="307" t="str">
        <f>L5</f>
        <v>MATHS</v>
      </c>
      <c r="S5" s="307" t="str">
        <f>M5</f>
        <v>SCIENCE</v>
      </c>
      <c r="T5" s="307" t="str">
        <f>N5</f>
        <v>Social Studies</v>
      </c>
      <c r="U5" s="307" t="s">
        <v>797</v>
      </c>
    </row>
    <row r="6" spans="1:21" x14ac:dyDescent="0.3">
      <c r="A6" s="278">
        <f>'STUDENT DETAILS'!A7</f>
        <v>1</v>
      </c>
      <c r="B6" s="278" t="str">
        <f>IF(ISNUMBER('STUDENT DETAILS'!D7),('STUDENT DETAILS'!D7),"")</f>
        <v/>
      </c>
      <c r="C6" s="279" t="str">
        <f>IF('STUDENT DETAILS'!C7&gt;0,'STUDENT DETAILS'!C7,"")</f>
        <v/>
      </c>
      <c r="D6" s="121"/>
      <c r="E6" s="121"/>
      <c r="F6" s="121"/>
      <c r="G6" s="121"/>
      <c r="H6" s="121"/>
      <c r="I6" s="270" t="str">
        <f>IF(OR(ISNUMBER(D6),ISNUMBER(E6),ISNUMBER(#REF!),ISNUMBER(F6),ISNUMBER(G6),ISNUMBER(H6)),SUM(D6:H6),"")</f>
        <v/>
      </c>
      <c r="J6" s="121"/>
      <c r="K6" s="121"/>
      <c r="L6" s="121"/>
      <c r="M6" s="121"/>
      <c r="N6" s="121"/>
      <c r="O6" s="270" t="str">
        <f>IF(OR(ISNUMBER(J6),ISNUMBER(K6),ISNUMBER(#REF!),ISNUMBER(L6),ISNUMBER(M6),ISNUMBER(N6)),SUM(J6:N6),"")</f>
        <v/>
      </c>
      <c r="P6" s="121"/>
      <c r="Q6" s="121"/>
      <c r="R6" s="121"/>
      <c r="S6" s="121"/>
      <c r="T6" s="121"/>
      <c r="U6" s="270" t="str">
        <f>IF(OR(ISNUMBER(P6),ISNUMBER(Q6),ISNUMBER(#REF!),ISNUMBER(R6),ISNUMBER(S6),ISNUMBER(T6)),SUM(P6:T6),"")</f>
        <v/>
      </c>
    </row>
    <row r="7" spans="1:21" x14ac:dyDescent="0.3">
      <c r="A7" s="278" t="str">
        <f>'STUDENT DETAILS'!A8</f>
        <v/>
      </c>
      <c r="B7" s="278" t="str">
        <f>IF(ISNUMBER('STUDENT DETAILS'!D8),('STUDENT DETAILS'!D8),"")</f>
        <v/>
      </c>
      <c r="C7" s="279" t="str">
        <f>IF('STUDENT DETAILS'!C8&gt;0,'STUDENT DETAILS'!C8,"")</f>
        <v/>
      </c>
      <c r="D7" s="121"/>
      <c r="E7" s="121"/>
      <c r="F7" s="121"/>
      <c r="G7" s="121"/>
      <c r="H7" s="121"/>
      <c r="I7" s="270" t="str">
        <f>IF(OR(ISNUMBER(D7),ISNUMBER(E7),ISNUMBER(#REF!),ISNUMBER(F7),ISNUMBER(G7),ISNUMBER(H7)),SUM(D7:H7),"")</f>
        <v/>
      </c>
      <c r="J7" s="121"/>
      <c r="K7" s="121"/>
      <c r="L7" s="121"/>
      <c r="M7" s="121"/>
      <c r="N7" s="121"/>
      <c r="O7" s="270" t="str">
        <f>IF(OR(ISNUMBER(J7),ISNUMBER(K7),ISNUMBER(#REF!),ISNUMBER(L7),ISNUMBER(M7),ISNUMBER(N7)),SUM(J7:N7),"")</f>
        <v/>
      </c>
      <c r="P7" s="121"/>
      <c r="Q7" s="121"/>
      <c r="R7" s="121"/>
      <c r="S7" s="121"/>
      <c r="T7" s="121"/>
      <c r="U7" s="270" t="str">
        <f>IF(OR(ISNUMBER(P7),ISNUMBER(Q7),ISNUMBER(#REF!),ISNUMBER(R7),ISNUMBER(S7),ISNUMBER(T7)),SUM(P7:T7),"")</f>
        <v/>
      </c>
    </row>
    <row r="8" spans="1:21" x14ac:dyDescent="0.3">
      <c r="A8" s="278" t="str">
        <f>'STUDENT DETAILS'!A9</f>
        <v/>
      </c>
      <c r="B8" s="278" t="str">
        <f>IF(ISNUMBER('STUDENT DETAILS'!D9),('STUDENT DETAILS'!D9),"")</f>
        <v/>
      </c>
      <c r="C8" s="279" t="str">
        <f>IF('STUDENT DETAILS'!C9&gt;0,'STUDENT DETAILS'!C9,"")</f>
        <v/>
      </c>
      <c r="D8" s="121"/>
      <c r="E8" s="121"/>
      <c r="F8" s="121"/>
      <c r="G8" s="121"/>
      <c r="H8" s="121"/>
      <c r="I8" s="270" t="str">
        <f>IF(OR(ISNUMBER(D8),ISNUMBER(E8),ISNUMBER(#REF!),ISNUMBER(F8),ISNUMBER(G8),ISNUMBER(H8)),SUM(D8:H8),"")</f>
        <v/>
      </c>
      <c r="J8" s="121"/>
      <c r="K8" s="121"/>
      <c r="L8" s="121"/>
      <c r="M8" s="121"/>
      <c r="N8" s="121"/>
      <c r="O8" s="270" t="str">
        <f>IF(OR(ISNUMBER(J8),ISNUMBER(K8),ISNUMBER(#REF!),ISNUMBER(L8),ISNUMBER(M8),ISNUMBER(N8)),SUM(J8:N8),"")</f>
        <v/>
      </c>
      <c r="P8" s="121"/>
      <c r="Q8" s="121"/>
      <c r="R8" s="121"/>
      <c r="S8" s="121"/>
      <c r="T8" s="121"/>
      <c r="U8" s="270" t="str">
        <f>IF(OR(ISNUMBER(P8),ISNUMBER(Q8),ISNUMBER(#REF!),ISNUMBER(R8),ISNUMBER(S8),ISNUMBER(T8)),SUM(P8:T8),"")</f>
        <v/>
      </c>
    </row>
    <row r="9" spans="1:21" x14ac:dyDescent="0.3">
      <c r="A9" s="278" t="str">
        <f>'STUDENT DETAILS'!A10</f>
        <v/>
      </c>
      <c r="B9" s="278" t="str">
        <f>IF(ISNUMBER('STUDENT DETAILS'!D10),('STUDENT DETAILS'!D10),"")</f>
        <v/>
      </c>
      <c r="C9" s="279" t="str">
        <f>IF('STUDENT DETAILS'!C10&gt;0,'STUDENT DETAILS'!C10,"")</f>
        <v/>
      </c>
      <c r="D9" s="121"/>
      <c r="E9" s="121"/>
      <c r="F9" s="121"/>
      <c r="G9" s="121"/>
      <c r="H9" s="121"/>
      <c r="I9" s="270" t="str">
        <f>IF(OR(ISNUMBER(D9),ISNUMBER(E9),ISNUMBER(#REF!),ISNUMBER(F9),ISNUMBER(G9),ISNUMBER(H9)),SUM(D9:H9),"")</f>
        <v/>
      </c>
      <c r="J9" s="121"/>
      <c r="K9" s="121"/>
      <c r="L9" s="121"/>
      <c r="M9" s="121"/>
      <c r="N9" s="121"/>
      <c r="O9" s="270" t="str">
        <f>IF(OR(ISNUMBER(J9),ISNUMBER(K9),ISNUMBER(#REF!),ISNUMBER(L9),ISNUMBER(M9),ISNUMBER(N9)),SUM(J9:N9),"")</f>
        <v/>
      </c>
      <c r="P9" s="121"/>
      <c r="Q9" s="121"/>
      <c r="R9" s="121"/>
      <c r="S9" s="121"/>
      <c r="T9" s="121"/>
      <c r="U9" s="270" t="str">
        <f>IF(OR(ISNUMBER(P9),ISNUMBER(Q9),ISNUMBER(#REF!),ISNUMBER(R9),ISNUMBER(S9),ISNUMBER(T9)),SUM(P9:T9),"")</f>
        <v/>
      </c>
    </row>
    <row r="10" spans="1:21" x14ac:dyDescent="0.3">
      <c r="A10" s="278" t="str">
        <f>'STUDENT DETAILS'!A11</f>
        <v/>
      </c>
      <c r="B10" s="278" t="str">
        <f>IF(ISNUMBER('STUDENT DETAILS'!D11),('STUDENT DETAILS'!D11),"")</f>
        <v/>
      </c>
      <c r="C10" s="279" t="str">
        <f>IF('STUDENT DETAILS'!C11&gt;0,'STUDENT DETAILS'!C11,"")</f>
        <v/>
      </c>
      <c r="D10" s="121"/>
      <c r="E10" s="121"/>
      <c r="F10" s="121"/>
      <c r="G10" s="121"/>
      <c r="H10" s="121"/>
      <c r="I10" s="270" t="str">
        <f>IF(OR(ISNUMBER(D10),ISNUMBER(E10),ISNUMBER(#REF!),ISNUMBER(F10),ISNUMBER(G10),ISNUMBER(H10)),SUM(D10:H10),"")</f>
        <v/>
      </c>
      <c r="J10" s="121"/>
      <c r="K10" s="121"/>
      <c r="L10" s="121"/>
      <c r="M10" s="121"/>
      <c r="N10" s="121"/>
      <c r="O10" s="270" t="str">
        <f>IF(OR(ISNUMBER(J10),ISNUMBER(K10),ISNUMBER(#REF!),ISNUMBER(L10),ISNUMBER(M10),ISNUMBER(N10)),SUM(J10:N10),"")</f>
        <v/>
      </c>
      <c r="P10" s="121"/>
      <c r="Q10" s="121"/>
      <c r="R10" s="121"/>
      <c r="S10" s="121"/>
      <c r="T10" s="121"/>
      <c r="U10" s="270" t="str">
        <f>IF(OR(ISNUMBER(P10),ISNUMBER(Q10),ISNUMBER(#REF!),ISNUMBER(R10),ISNUMBER(S10),ISNUMBER(T10)),SUM(P10:T10),"")</f>
        <v/>
      </c>
    </row>
    <row r="11" spans="1:21" x14ac:dyDescent="0.3">
      <c r="A11" s="278" t="str">
        <f>'STUDENT DETAILS'!A12</f>
        <v/>
      </c>
      <c r="B11" s="278" t="str">
        <f>IF(ISNUMBER('STUDENT DETAILS'!D12),('STUDENT DETAILS'!D12),"")</f>
        <v/>
      </c>
      <c r="C11" s="279" t="str">
        <f>IF('STUDENT DETAILS'!C12&gt;0,'STUDENT DETAILS'!C12,"")</f>
        <v/>
      </c>
      <c r="D11" s="121"/>
      <c r="E11" s="121"/>
      <c r="F11" s="121"/>
      <c r="G11" s="121"/>
      <c r="H11" s="121"/>
      <c r="I11" s="270" t="str">
        <f>IF(OR(ISNUMBER(D11),ISNUMBER(E11),ISNUMBER(#REF!),ISNUMBER(F11),ISNUMBER(G11),ISNUMBER(H11)),SUM(D11:H11),"")</f>
        <v/>
      </c>
      <c r="J11" s="121"/>
      <c r="K11" s="121"/>
      <c r="L11" s="121"/>
      <c r="M11" s="121"/>
      <c r="N11" s="121"/>
      <c r="O11" s="270" t="str">
        <f>IF(OR(ISNUMBER(J11),ISNUMBER(K11),ISNUMBER(#REF!),ISNUMBER(L11),ISNUMBER(M11),ISNUMBER(N11)),SUM(J11:N11),"")</f>
        <v/>
      </c>
      <c r="P11" s="121"/>
      <c r="Q11" s="121"/>
      <c r="R11" s="121"/>
      <c r="S11" s="121"/>
      <c r="T11" s="121"/>
      <c r="U11" s="270" t="str">
        <f>IF(OR(ISNUMBER(P11),ISNUMBER(Q11),ISNUMBER(#REF!),ISNUMBER(R11),ISNUMBER(S11),ISNUMBER(T11)),SUM(P11:T11),"")</f>
        <v/>
      </c>
    </row>
    <row r="12" spans="1:21" x14ac:dyDescent="0.3">
      <c r="A12" s="278" t="str">
        <f>'STUDENT DETAILS'!A13</f>
        <v/>
      </c>
      <c r="B12" s="278" t="str">
        <f>IF(ISNUMBER('STUDENT DETAILS'!D13),('STUDENT DETAILS'!D13),"")</f>
        <v/>
      </c>
      <c r="C12" s="279" t="str">
        <f>IF('STUDENT DETAILS'!C13&gt;0,'STUDENT DETAILS'!C13,"")</f>
        <v/>
      </c>
      <c r="D12" s="121"/>
      <c r="E12" s="121"/>
      <c r="F12" s="121"/>
      <c r="G12" s="121"/>
      <c r="H12" s="121"/>
      <c r="I12" s="270" t="str">
        <f>IF(OR(ISNUMBER(D12),ISNUMBER(E12),ISNUMBER(#REF!),ISNUMBER(F12),ISNUMBER(G12),ISNUMBER(H12)),SUM(D12:H12),"")</f>
        <v/>
      </c>
      <c r="J12" s="121"/>
      <c r="K12" s="121"/>
      <c r="L12" s="121"/>
      <c r="M12" s="121"/>
      <c r="N12" s="121"/>
      <c r="O12" s="270" t="str">
        <f>IF(OR(ISNUMBER(J12),ISNUMBER(K12),ISNUMBER(#REF!),ISNUMBER(L12),ISNUMBER(M12),ISNUMBER(N12)),SUM(J12:N12),"")</f>
        <v/>
      </c>
      <c r="P12" s="121"/>
      <c r="Q12" s="121"/>
      <c r="R12" s="121"/>
      <c r="S12" s="121"/>
      <c r="T12" s="121"/>
      <c r="U12" s="270" t="str">
        <f>IF(OR(ISNUMBER(P12),ISNUMBER(Q12),ISNUMBER(#REF!),ISNUMBER(R12),ISNUMBER(S12),ISNUMBER(T12)),SUM(P12:T12),"")</f>
        <v/>
      </c>
    </row>
    <row r="13" spans="1:21" x14ac:dyDescent="0.3">
      <c r="A13" s="278" t="str">
        <f>'STUDENT DETAILS'!A14</f>
        <v/>
      </c>
      <c r="B13" s="278" t="str">
        <f>IF(ISNUMBER('STUDENT DETAILS'!D14),('STUDENT DETAILS'!D14),"")</f>
        <v/>
      </c>
      <c r="C13" s="279" t="str">
        <f>IF('STUDENT DETAILS'!C14&gt;0,'STUDENT DETAILS'!C14,"")</f>
        <v/>
      </c>
      <c r="D13" s="121"/>
      <c r="E13" s="121"/>
      <c r="F13" s="121"/>
      <c r="G13" s="121"/>
      <c r="H13" s="121"/>
      <c r="I13" s="270" t="str">
        <f>IF(OR(ISNUMBER(D13),ISNUMBER(E13),ISNUMBER(#REF!),ISNUMBER(F13),ISNUMBER(G13),ISNUMBER(H13)),SUM(D13:H13),"")</f>
        <v/>
      </c>
      <c r="J13" s="121"/>
      <c r="K13" s="121"/>
      <c r="L13" s="121"/>
      <c r="M13" s="121"/>
      <c r="N13" s="121"/>
      <c r="O13" s="270" t="str">
        <f>IF(OR(ISNUMBER(J13),ISNUMBER(K13),ISNUMBER(#REF!),ISNUMBER(L13),ISNUMBER(M13),ISNUMBER(N13)),SUM(J13:N13),"")</f>
        <v/>
      </c>
      <c r="P13" s="121"/>
      <c r="Q13" s="121"/>
      <c r="R13" s="121"/>
      <c r="S13" s="121"/>
      <c r="T13" s="121"/>
      <c r="U13" s="270" t="str">
        <f>IF(OR(ISNUMBER(P13),ISNUMBER(Q13),ISNUMBER(#REF!),ISNUMBER(R13),ISNUMBER(S13),ISNUMBER(T13)),SUM(P13:T13),"")</f>
        <v/>
      </c>
    </row>
    <row r="14" spans="1:21" x14ac:dyDescent="0.3">
      <c r="A14" s="278" t="str">
        <f>'STUDENT DETAILS'!A15</f>
        <v/>
      </c>
      <c r="B14" s="278" t="str">
        <f>IF(ISNUMBER('STUDENT DETAILS'!D15),('STUDENT DETAILS'!D15),"")</f>
        <v/>
      </c>
      <c r="C14" s="279" t="str">
        <f>IF('STUDENT DETAILS'!C15&gt;0,'STUDENT DETAILS'!C15,"")</f>
        <v/>
      </c>
      <c r="D14" s="121"/>
      <c r="E14" s="121"/>
      <c r="F14" s="121"/>
      <c r="G14" s="121"/>
      <c r="H14" s="121"/>
      <c r="I14" s="270" t="str">
        <f>IF(OR(ISNUMBER(D14),ISNUMBER(E14),ISNUMBER(#REF!),ISNUMBER(F14),ISNUMBER(G14),ISNUMBER(H14)),SUM(D14:H14),"")</f>
        <v/>
      </c>
      <c r="J14" s="121"/>
      <c r="K14" s="121"/>
      <c r="L14" s="121"/>
      <c r="M14" s="121"/>
      <c r="N14" s="121"/>
      <c r="O14" s="270" t="str">
        <f>IF(OR(ISNUMBER(J14),ISNUMBER(K14),ISNUMBER(#REF!),ISNUMBER(L14),ISNUMBER(M14),ISNUMBER(N14)),SUM(J14:N14),"")</f>
        <v/>
      </c>
      <c r="P14" s="121"/>
      <c r="Q14" s="121"/>
      <c r="R14" s="121"/>
      <c r="S14" s="121"/>
      <c r="T14" s="121"/>
      <c r="U14" s="270" t="str">
        <f>IF(OR(ISNUMBER(P14),ISNUMBER(Q14),ISNUMBER(#REF!),ISNUMBER(R14),ISNUMBER(S14),ISNUMBER(T14)),SUM(P14:T14),"")</f>
        <v/>
      </c>
    </row>
    <row r="15" spans="1:21" x14ac:dyDescent="0.3">
      <c r="A15" s="278" t="str">
        <f>'STUDENT DETAILS'!A16</f>
        <v/>
      </c>
      <c r="B15" s="278" t="str">
        <f>IF(ISNUMBER('STUDENT DETAILS'!D16),('STUDENT DETAILS'!D16),"")</f>
        <v/>
      </c>
      <c r="C15" s="279" t="str">
        <f>IF('STUDENT DETAILS'!C16&gt;0,'STUDENT DETAILS'!C16,"")</f>
        <v/>
      </c>
      <c r="D15" s="121"/>
      <c r="E15" s="121"/>
      <c r="F15" s="121"/>
      <c r="G15" s="121"/>
      <c r="H15" s="121"/>
      <c r="I15" s="270" t="str">
        <f>IF(OR(ISNUMBER(D15),ISNUMBER(E15),ISNUMBER(#REF!),ISNUMBER(F15),ISNUMBER(G15),ISNUMBER(H15)),SUM(D15:H15),"")</f>
        <v/>
      </c>
      <c r="J15" s="121"/>
      <c r="K15" s="121"/>
      <c r="L15" s="121"/>
      <c r="M15" s="121"/>
      <c r="N15" s="121"/>
      <c r="O15" s="270" t="str">
        <f>IF(OR(ISNUMBER(J15),ISNUMBER(K15),ISNUMBER(#REF!),ISNUMBER(L15),ISNUMBER(M15),ISNUMBER(N15)),SUM(J15:N15),"")</f>
        <v/>
      </c>
      <c r="P15" s="121"/>
      <c r="Q15" s="121"/>
      <c r="R15" s="121"/>
      <c r="S15" s="121"/>
      <c r="T15" s="121"/>
      <c r="U15" s="270" t="str">
        <f>IF(OR(ISNUMBER(P15),ISNUMBER(Q15),ISNUMBER(#REF!),ISNUMBER(R15),ISNUMBER(S15),ISNUMBER(T15)),SUM(P15:T15),"")</f>
        <v/>
      </c>
    </row>
    <row r="16" spans="1:21" x14ac:dyDescent="0.3">
      <c r="A16" s="278" t="str">
        <f>'STUDENT DETAILS'!A17</f>
        <v/>
      </c>
      <c r="B16" s="278" t="str">
        <f>IF(ISNUMBER('STUDENT DETAILS'!D17),('STUDENT DETAILS'!D17),"")</f>
        <v/>
      </c>
      <c r="C16" s="279" t="str">
        <f>IF('STUDENT DETAILS'!C17&gt;0,'STUDENT DETAILS'!C17,"")</f>
        <v/>
      </c>
      <c r="D16" s="121"/>
      <c r="E16" s="121"/>
      <c r="F16" s="121"/>
      <c r="G16" s="121"/>
      <c r="H16" s="121"/>
      <c r="I16" s="270" t="str">
        <f>IF(OR(ISNUMBER(D16),ISNUMBER(E16),ISNUMBER(#REF!),ISNUMBER(F16),ISNUMBER(G16),ISNUMBER(H16)),SUM(D16:H16),"")</f>
        <v/>
      </c>
      <c r="J16" s="121"/>
      <c r="K16" s="121"/>
      <c r="L16" s="121"/>
      <c r="M16" s="121"/>
      <c r="N16" s="121"/>
      <c r="O16" s="270" t="str">
        <f>IF(OR(ISNUMBER(J16),ISNUMBER(K16),ISNUMBER(#REF!),ISNUMBER(L16),ISNUMBER(M16),ISNUMBER(N16)),SUM(J16:N16),"")</f>
        <v/>
      </c>
      <c r="P16" s="121"/>
      <c r="Q16" s="121"/>
      <c r="R16" s="121"/>
      <c r="S16" s="121"/>
      <c r="T16" s="121"/>
      <c r="U16" s="270" t="str">
        <f>IF(OR(ISNUMBER(P16),ISNUMBER(Q16),ISNUMBER(#REF!),ISNUMBER(R16),ISNUMBER(S16),ISNUMBER(T16)),SUM(P16:T16),"")</f>
        <v/>
      </c>
    </row>
    <row r="17" spans="1:21" x14ac:dyDescent="0.3">
      <c r="A17" s="278" t="str">
        <f>'STUDENT DETAILS'!A18</f>
        <v/>
      </c>
      <c r="B17" s="278" t="str">
        <f>IF(ISNUMBER('STUDENT DETAILS'!D18),('STUDENT DETAILS'!D18),"")</f>
        <v/>
      </c>
      <c r="C17" s="279" t="str">
        <f>IF('STUDENT DETAILS'!C18&gt;0,'STUDENT DETAILS'!C18,"")</f>
        <v/>
      </c>
      <c r="D17" s="121"/>
      <c r="E17" s="121"/>
      <c r="F17" s="121"/>
      <c r="G17" s="121"/>
      <c r="H17" s="121"/>
      <c r="I17" s="270" t="str">
        <f>IF(OR(ISNUMBER(D17),ISNUMBER(E17),ISNUMBER(#REF!),ISNUMBER(F17),ISNUMBER(G17),ISNUMBER(H17)),SUM(D17:H17),"")</f>
        <v/>
      </c>
      <c r="J17" s="121"/>
      <c r="K17" s="121"/>
      <c r="L17" s="121"/>
      <c r="M17" s="121"/>
      <c r="N17" s="121"/>
      <c r="O17" s="270" t="str">
        <f>IF(OR(ISNUMBER(J17),ISNUMBER(K17),ISNUMBER(#REF!),ISNUMBER(L17),ISNUMBER(M17),ISNUMBER(N17)),SUM(J17:N17),"")</f>
        <v/>
      </c>
      <c r="P17" s="121"/>
      <c r="Q17" s="121"/>
      <c r="R17" s="121"/>
      <c r="S17" s="121"/>
      <c r="T17" s="121"/>
      <c r="U17" s="270" t="str">
        <f>IF(OR(ISNUMBER(P17),ISNUMBER(Q17),ISNUMBER(#REF!),ISNUMBER(R17),ISNUMBER(S17),ISNUMBER(T17)),SUM(P17:T17),"")</f>
        <v/>
      </c>
    </row>
    <row r="18" spans="1:21" x14ac:dyDescent="0.3">
      <c r="A18" s="278" t="str">
        <f>'STUDENT DETAILS'!A19</f>
        <v/>
      </c>
      <c r="B18" s="278" t="str">
        <f>IF(ISNUMBER('STUDENT DETAILS'!D19),('STUDENT DETAILS'!D19),"")</f>
        <v/>
      </c>
      <c r="C18" s="279" t="str">
        <f>IF('STUDENT DETAILS'!C19&gt;0,'STUDENT DETAILS'!C19,"")</f>
        <v/>
      </c>
      <c r="D18" s="121"/>
      <c r="E18" s="121"/>
      <c r="F18" s="121"/>
      <c r="G18" s="121"/>
      <c r="H18" s="121"/>
      <c r="I18" s="270" t="str">
        <f>IF(OR(ISNUMBER(D18),ISNUMBER(E18),ISNUMBER(#REF!),ISNUMBER(F18),ISNUMBER(G18),ISNUMBER(H18)),SUM(D18:H18),"")</f>
        <v/>
      </c>
      <c r="J18" s="121"/>
      <c r="K18" s="121"/>
      <c r="L18" s="121"/>
      <c r="M18" s="121"/>
      <c r="N18" s="121"/>
      <c r="O18" s="270" t="str">
        <f>IF(OR(ISNUMBER(J18),ISNUMBER(K18),ISNUMBER(#REF!),ISNUMBER(L18),ISNUMBER(M18),ISNUMBER(N18)),SUM(J18:N18),"")</f>
        <v/>
      </c>
      <c r="P18" s="121"/>
      <c r="Q18" s="121"/>
      <c r="R18" s="121"/>
      <c r="S18" s="121"/>
      <c r="T18" s="121"/>
      <c r="U18" s="270" t="str">
        <f>IF(OR(ISNUMBER(P18),ISNUMBER(Q18),ISNUMBER(#REF!),ISNUMBER(R18),ISNUMBER(S18),ISNUMBER(T18)),SUM(P18:T18),"")</f>
        <v/>
      </c>
    </row>
    <row r="19" spans="1:21" x14ac:dyDescent="0.3">
      <c r="A19" s="278" t="str">
        <f>'STUDENT DETAILS'!A20</f>
        <v/>
      </c>
      <c r="B19" s="278" t="str">
        <f>IF(ISNUMBER('STUDENT DETAILS'!D20),('STUDENT DETAILS'!D20),"")</f>
        <v/>
      </c>
      <c r="C19" s="279" t="str">
        <f>IF('STUDENT DETAILS'!C20&gt;0,'STUDENT DETAILS'!C20,"")</f>
        <v/>
      </c>
      <c r="D19" s="121"/>
      <c r="E19" s="121"/>
      <c r="F19" s="121"/>
      <c r="G19" s="121"/>
      <c r="H19" s="121"/>
      <c r="I19" s="270" t="str">
        <f>IF(OR(ISNUMBER(D19),ISNUMBER(E19),ISNUMBER(#REF!),ISNUMBER(F19),ISNUMBER(G19),ISNUMBER(H19)),SUM(D19:H19),"")</f>
        <v/>
      </c>
      <c r="J19" s="121"/>
      <c r="K19" s="121"/>
      <c r="L19" s="121"/>
      <c r="M19" s="121"/>
      <c r="N19" s="121"/>
      <c r="O19" s="270" t="str">
        <f>IF(OR(ISNUMBER(J19),ISNUMBER(K19),ISNUMBER(#REF!),ISNUMBER(L19),ISNUMBER(M19),ISNUMBER(N19)),SUM(J19:N19),"")</f>
        <v/>
      </c>
      <c r="P19" s="121"/>
      <c r="Q19" s="121"/>
      <c r="R19" s="121"/>
      <c r="S19" s="121"/>
      <c r="T19" s="121"/>
      <c r="U19" s="270" t="str">
        <f>IF(OR(ISNUMBER(P19),ISNUMBER(Q19),ISNUMBER(#REF!),ISNUMBER(R19),ISNUMBER(S19),ISNUMBER(T19)),SUM(P19:T19),"")</f>
        <v/>
      </c>
    </row>
    <row r="20" spans="1:21" x14ac:dyDescent="0.3">
      <c r="A20" s="278" t="str">
        <f>'STUDENT DETAILS'!A21</f>
        <v/>
      </c>
      <c r="B20" s="278" t="str">
        <f>IF(ISNUMBER('STUDENT DETAILS'!D21),('STUDENT DETAILS'!D21),"")</f>
        <v/>
      </c>
      <c r="C20" s="279" t="str">
        <f>IF('STUDENT DETAILS'!C21&gt;0,'STUDENT DETAILS'!C21,"")</f>
        <v/>
      </c>
      <c r="D20" s="121"/>
      <c r="E20" s="121"/>
      <c r="F20" s="121"/>
      <c r="G20" s="121"/>
      <c r="H20" s="121"/>
      <c r="I20" s="270" t="str">
        <f>IF(OR(ISNUMBER(D20),ISNUMBER(E20),ISNUMBER(#REF!),ISNUMBER(F20),ISNUMBER(G20),ISNUMBER(H20)),SUM(D20:H20),"")</f>
        <v/>
      </c>
      <c r="J20" s="121"/>
      <c r="K20" s="121"/>
      <c r="L20" s="121"/>
      <c r="M20" s="121"/>
      <c r="N20" s="121"/>
      <c r="O20" s="270" t="str">
        <f>IF(OR(ISNUMBER(J20),ISNUMBER(K20),ISNUMBER(#REF!),ISNUMBER(L20),ISNUMBER(M20),ISNUMBER(N20)),SUM(J20:N20),"")</f>
        <v/>
      </c>
      <c r="P20" s="121"/>
      <c r="Q20" s="121"/>
      <c r="R20" s="121"/>
      <c r="S20" s="121"/>
      <c r="T20" s="121"/>
      <c r="U20" s="270" t="str">
        <f>IF(OR(ISNUMBER(P20),ISNUMBER(Q20),ISNUMBER(#REF!),ISNUMBER(R20),ISNUMBER(S20),ISNUMBER(T20)),SUM(P20:T20),"")</f>
        <v/>
      </c>
    </row>
    <row r="21" spans="1:21" x14ac:dyDescent="0.3">
      <c r="A21" s="278" t="str">
        <f>'STUDENT DETAILS'!A22</f>
        <v/>
      </c>
      <c r="B21" s="278" t="str">
        <f>IF(ISNUMBER('STUDENT DETAILS'!D22),('STUDENT DETAILS'!D22),"")</f>
        <v/>
      </c>
      <c r="C21" s="279" t="str">
        <f>IF('STUDENT DETAILS'!C22&gt;0,'STUDENT DETAILS'!C22,"")</f>
        <v/>
      </c>
      <c r="D21" s="121"/>
      <c r="E21" s="121"/>
      <c r="F21" s="121"/>
      <c r="G21" s="121"/>
      <c r="H21" s="121"/>
      <c r="I21" s="270" t="str">
        <f>IF(OR(ISNUMBER(D21),ISNUMBER(E21),ISNUMBER(#REF!),ISNUMBER(F21),ISNUMBER(G21),ISNUMBER(H21)),SUM(D21:H21),"")</f>
        <v/>
      </c>
      <c r="J21" s="121"/>
      <c r="K21" s="121"/>
      <c r="L21" s="121"/>
      <c r="M21" s="121"/>
      <c r="N21" s="121"/>
      <c r="O21" s="270" t="str">
        <f>IF(OR(ISNUMBER(J21),ISNUMBER(K21),ISNUMBER(#REF!),ISNUMBER(L21),ISNUMBER(M21),ISNUMBER(N21)),SUM(J21:N21),"")</f>
        <v/>
      </c>
      <c r="P21" s="121"/>
      <c r="Q21" s="121"/>
      <c r="R21" s="121"/>
      <c r="S21" s="121"/>
      <c r="T21" s="121"/>
      <c r="U21" s="270" t="str">
        <f>IF(OR(ISNUMBER(P21),ISNUMBER(Q21),ISNUMBER(#REF!),ISNUMBER(R21),ISNUMBER(S21),ISNUMBER(T21)),SUM(P21:T21),"")</f>
        <v/>
      </c>
    </row>
    <row r="22" spans="1:21" x14ac:dyDescent="0.3">
      <c r="A22" s="278" t="str">
        <f>'STUDENT DETAILS'!A23</f>
        <v/>
      </c>
      <c r="B22" s="278" t="str">
        <f>IF(ISNUMBER('STUDENT DETAILS'!D23),('STUDENT DETAILS'!D23),"")</f>
        <v/>
      </c>
      <c r="C22" s="279" t="str">
        <f>IF('STUDENT DETAILS'!C23&gt;0,'STUDENT DETAILS'!C23,"")</f>
        <v/>
      </c>
      <c r="D22" s="121"/>
      <c r="E22" s="121"/>
      <c r="F22" s="121"/>
      <c r="G22" s="121"/>
      <c r="H22" s="121"/>
      <c r="I22" s="270" t="str">
        <f>IF(OR(ISNUMBER(D22),ISNUMBER(E22),ISNUMBER(#REF!),ISNUMBER(F22),ISNUMBER(G22),ISNUMBER(H22)),SUM(D22:H22),"")</f>
        <v/>
      </c>
      <c r="J22" s="121"/>
      <c r="K22" s="121"/>
      <c r="L22" s="121"/>
      <c r="M22" s="121"/>
      <c r="N22" s="121"/>
      <c r="O22" s="270" t="str">
        <f>IF(OR(ISNUMBER(J22),ISNUMBER(K22),ISNUMBER(#REF!),ISNUMBER(L22),ISNUMBER(M22),ISNUMBER(N22)),SUM(J22:N22),"")</f>
        <v/>
      </c>
      <c r="P22" s="121"/>
      <c r="Q22" s="121"/>
      <c r="R22" s="121"/>
      <c r="S22" s="121"/>
      <c r="T22" s="121"/>
      <c r="U22" s="270" t="str">
        <f>IF(OR(ISNUMBER(P22),ISNUMBER(Q22),ISNUMBER(#REF!),ISNUMBER(R22),ISNUMBER(S22),ISNUMBER(T22)),SUM(P22:T22),"")</f>
        <v/>
      </c>
    </row>
    <row r="23" spans="1:21" x14ac:dyDescent="0.3">
      <c r="A23" s="278" t="str">
        <f>'STUDENT DETAILS'!A24</f>
        <v/>
      </c>
      <c r="B23" s="278" t="str">
        <f>IF(ISNUMBER('STUDENT DETAILS'!D24),('STUDENT DETAILS'!D24),"")</f>
        <v/>
      </c>
      <c r="C23" s="279" t="str">
        <f>IF('STUDENT DETAILS'!C24&gt;0,'STUDENT DETAILS'!C24,"")</f>
        <v/>
      </c>
      <c r="D23" s="121"/>
      <c r="E23" s="121"/>
      <c r="F23" s="121"/>
      <c r="G23" s="121"/>
      <c r="H23" s="121"/>
      <c r="I23" s="270" t="str">
        <f>IF(OR(ISNUMBER(D23),ISNUMBER(E23),ISNUMBER(#REF!),ISNUMBER(F23),ISNUMBER(G23),ISNUMBER(H23)),SUM(D23:H23),"")</f>
        <v/>
      </c>
      <c r="J23" s="121"/>
      <c r="K23" s="121"/>
      <c r="L23" s="121"/>
      <c r="M23" s="121"/>
      <c r="N23" s="121"/>
      <c r="O23" s="270" t="str">
        <f>IF(OR(ISNUMBER(J23),ISNUMBER(K23),ISNUMBER(#REF!),ISNUMBER(L23),ISNUMBER(M23),ISNUMBER(N23)),SUM(J23:N23),"")</f>
        <v/>
      </c>
      <c r="P23" s="121"/>
      <c r="Q23" s="121"/>
      <c r="R23" s="121"/>
      <c r="S23" s="121"/>
      <c r="T23" s="121"/>
      <c r="U23" s="270" t="str">
        <f>IF(OR(ISNUMBER(P23),ISNUMBER(Q23),ISNUMBER(#REF!),ISNUMBER(R23),ISNUMBER(S23),ISNUMBER(T23)),SUM(P23:T23),"")</f>
        <v/>
      </c>
    </row>
    <row r="24" spans="1:21" x14ac:dyDescent="0.3">
      <c r="A24" s="278" t="str">
        <f>'STUDENT DETAILS'!A25</f>
        <v/>
      </c>
      <c r="B24" s="278" t="str">
        <f>IF(ISNUMBER('STUDENT DETAILS'!D25),('STUDENT DETAILS'!D25),"")</f>
        <v/>
      </c>
      <c r="C24" s="279" t="str">
        <f>IF('STUDENT DETAILS'!C25&gt;0,'STUDENT DETAILS'!C25,"")</f>
        <v/>
      </c>
      <c r="D24" s="121"/>
      <c r="E24" s="121"/>
      <c r="F24" s="121"/>
      <c r="G24" s="121"/>
      <c r="H24" s="121"/>
      <c r="I24" s="270" t="str">
        <f>IF(OR(ISNUMBER(D24),ISNUMBER(E24),ISNUMBER(#REF!),ISNUMBER(F24),ISNUMBER(G24),ISNUMBER(H24)),SUM(D24:H24),"")</f>
        <v/>
      </c>
      <c r="J24" s="121"/>
      <c r="K24" s="121"/>
      <c r="L24" s="121"/>
      <c r="M24" s="121"/>
      <c r="N24" s="121"/>
      <c r="O24" s="270" t="str">
        <f>IF(OR(ISNUMBER(J24),ISNUMBER(K24),ISNUMBER(#REF!),ISNUMBER(L24),ISNUMBER(M24),ISNUMBER(N24)),SUM(J24:N24),"")</f>
        <v/>
      </c>
      <c r="P24" s="121"/>
      <c r="Q24" s="121"/>
      <c r="R24" s="121"/>
      <c r="S24" s="121"/>
      <c r="T24" s="121"/>
      <c r="U24" s="270" t="str">
        <f>IF(OR(ISNUMBER(P24),ISNUMBER(Q24),ISNUMBER(#REF!),ISNUMBER(R24),ISNUMBER(S24),ISNUMBER(T24)),SUM(P24:T24),"")</f>
        <v/>
      </c>
    </row>
    <row r="25" spans="1:21" x14ac:dyDescent="0.3">
      <c r="A25" s="278" t="str">
        <f>'STUDENT DETAILS'!A26</f>
        <v/>
      </c>
      <c r="B25" s="278" t="str">
        <f>IF(ISNUMBER('STUDENT DETAILS'!D26),('STUDENT DETAILS'!D26),"")</f>
        <v/>
      </c>
      <c r="C25" s="279" t="str">
        <f>IF('STUDENT DETAILS'!C26&gt;0,'STUDENT DETAILS'!C26,"")</f>
        <v/>
      </c>
      <c r="D25" s="121"/>
      <c r="E25" s="121"/>
      <c r="F25" s="121"/>
      <c r="G25" s="121"/>
      <c r="H25" s="121"/>
      <c r="I25" s="270" t="str">
        <f>IF(OR(ISNUMBER(D25),ISNUMBER(E25),ISNUMBER(#REF!),ISNUMBER(F25),ISNUMBER(G25),ISNUMBER(H25)),SUM(D25:H25),"")</f>
        <v/>
      </c>
      <c r="J25" s="121"/>
      <c r="K25" s="121"/>
      <c r="L25" s="121"/>
      <c r="M25" s="121"/>
      <c r="N25" s="121"/>
      <c r="O25" s="270" t="str">
        <f>IF(OR(ISNUMBER(J25),ISNUMBER(K25),ISNUMBER(#REF!),ISNUMBER(L25),ISNUMBER(M25),ISNUMBER(N25)),SUM(J25:N25),"")</f>
        <v/>
      </c>
      <c r="P25" s="121"/>
      <c r="Q25" s="121"/>
      <c r="R25" s="121"/>
      <c r="S25" s="121"/>
      <c r="T25" s="121"/>
      <c r="U25" s="270" t="str">
        <f>IF(OR(ISNUMBER(P25),ISNUMBER(Q25),ISNUMBER(#REF!),ISNUMBER(R25),ISNUMBER(S25),ISNUMBER(T25)),SUM(P25:T25),"")</f>
        <v/>
      </c>
    </row>
    <row r="26" spans="1:21" x14ac:dyDescent="0.3">
      <c r="A26" s="278" t="str">
        <f>'STUDENT DETAILS'!A27</f>
        <v/>
      </c>
      <c r="B26" s="278" t="str">
        <f>IF(ISNUMBER('STUDENT DETAILS'!D27),('STUDENT DETAILS'!D27),"")</f>
        <v/>
      </c>
      <c r="C26" s="279" t="str">
        <f>IF('STUDENT DETAILS'!C27&gt;0,'STUDENT DETAILS'!C27,"")</f>
        <v/>
      </c>
      <c r="D26" s="121"/>
      <c r="E26" s="121"/>
      <c r="F26" s="121"/>
      <c r="G26" s="121"/>
      <c r="H26" s="121"/>
      <c r="I26" s="270" t="str">
        <f>IF(OR(ISNUMBER(D26),ISNUMBER(E26),ISNUMBER(#REF!),ISNUMBER(F26),ISNUMBER(G26),ISNUMBER(H26)),SUM(D26:H26),"")</f>
        <v/>
      </c>
      <c r="J26" s="121"/>
      <c r="K26" s="121"/>
      <c r="L26" s="121"/>
      <c r="M26" s="121"/>
      <c r="N26" s="121"/>
      <c r="O26" s="270" t="str">
        <f>IF(OR(ISNUMBER(J26),ISNUMBER(K26),ISNUMBER(#REF!),ISNUMBER(L26),ISNUMBER(M26),ISNUMBER(N26)),SUM(J26:N26),"")</f>
        <v/>
      </c>
      <c r="P26" s="121"/>
      <c r="Q26" s="121"/>
      <c r="R26" s="121"/>
      <c r="S26" s="121"/>
      <c r="T26" s="121"/>
      <c r="U26" s="270" t="str">
        <f>IF(OR(ISNUMBER(P26),ISNUMBER(Q26),ISNUMBER(#REF!),ISNUMBER(R26),ISNUMBER(S26),ISNUMBER(T26)),SUM(P26:T26),"")</f>
        <v/>
      </c>
    </row>
    <row r="27" spans="1:21" x14ac:dyDescent="0.3">
      <c r="A27" s="278" t="str">
        <f>'STUDENT DETAILS'!A28</f>
        <v/>
      </c>
      <c r="B27" s="278" t="str">
        <f>IF(ISNUMBER('STUDENT DETAILS'!D28),('STUDENT DETAILS'!D28),"")</f>
        <v/>
      </c>
      <c r="C27" s="279" t="str">
        <f>IF('STUDENT DETAILS'!C28&gt;0,'STUDENT DETAILS'!C28,"")</f>
        <v/>
      </c>
      <c r="D27" s="121"/>
      <c r="E27" s="121"/>
      <c r="F27" s="121"/>
      <c r="G27" s="121"/>
      <c r="H27" s="121"/>
      <c r="I27" s="270" t="str">
        <f>IF(OR(ISNUMBER(D27),ISNUMBER(E27),ISNUMBER(#REF!),ISNUMBER(F27),ISNUMBER(G27),ISNUMBER(H27)),SUM(D27:H27),"")</f>
        <v/>
      </c>
      <c r="J27" s="121"/>
      <c r="K27" s="121"/>
      <c r="L27" s="121"/>
      <c r="M27" s="121"/>
      <c r="N27" s="121"/>
      <c r="O27" s="270" t="str">
        <f>IF(OR(ISNUMBER(J27),ISNUMBER(K27),ISNUMBER(#REF!),ISNUMBER(L27),ISNUMBER(M27),ISNUMBER(N27)),SUM(J27:N27),"")</f>
        <v/>
      </c>
      <c r="P27" s="121"/>
      <c r="Q27" s="121"/>
      <c r="R27" s="121"/>
      <c r="S27" s="121"/>
      <c r="T27" s="121"/>
      <c r="U27" s="270" t="str">
        <f>IF(OR(ISNUMBER(P27),ISNUMBER(Q27),ISNUMBER(#REF!),ISNUMBER(R27),ISNUMBER(S27),ISNUMBER(T27)),SUM(P27:T27),"")</f>
        <v/>
      </c>
    </row>
    <row r="28" spans="1:21" x14ac:dyDescent="0.3">
      <c r="A28" s="278" t="str">
        <f>'STUDENT DETAILS'!A29</f>
        <v/>
      </c>
      <c r="B28" s="278" t="str">
        <f>IF(ISNUMBER('STUDENT DETAILS'!D29),('STUDENT DETAILS'!D29),"")</f>
        <v/>
      </c>
      <c r="C28" s="279" t="str">
        <f>IF('STUDENT DETAILS'!C29&gt;0,'STUDENT DETAILS'!C29,"")</f>
        <v/>
      </c>
      <c r="D28" s="121"/>
      <c r="E28" s="121"/>
      <c r="F28" s="121"/>
      <c r="G28" s="121"/>
      <c r="H28" s="121"/>
      <c r="I28" s="270" t="str">
        <f>IF(OR(ISNUMBER(D28),ISNUMBER(E28),ISNUMBER(#REF!),ISNUMBER(F28),ISNUMBER(G28),ISNUMBER(H28)),SUM(D28:H28),"")</f>
        <v/>
      </c>
      <c r="J28" s="121"/>
      <c r="K28" s="121"/>
      <c r="L28" s="121"/>
      <c r="M28" s="121"/>
      <c r="N28" s="121"/>
      <c r="O28" s="270" t="str">
        <f>IF(OR(ISNUMBER(J28),ISNUMBER(K28),ISNUMBER(#REF!),ISNUMBER(L28),ISNUMBER(M28),ISNUMBER(N28)),SUM(J28:N28),"")</f>
        <v/>
      </c>
      <c r="P28" s="121"/>
      <c r="Q28" s="121"/>
      <c r="R28" s="121"/>
      <c r="S28" s="121"/>
      <c r="T28" s="121"/>
      <c r="U28" s="270" t="str">
        <f>IF(OR(ISNUMBER(P28),ISNUMBER(Q28),ISNUMBER(#REF!),ISNUMBER(R28),ISNUMBER(S28),ISNUMBER(T28)),SUM(P28:T28),"")</f>
        <v/>
      </c>
    </row>
    <row r="29" spans="1:21" x14ac:dyDescent="0.3">
      <c r="A29" s="278" t="str">
        <f>'STUDENT DETAILS'!A30</f>
        <v/>
      </c>
      <c r="B29" s="278" t="str">
        <f>IF(ISNUMBER('STUDENT DETAILS'!D30),('STUDENT DETAILS'!D30),"")</f>
        <v/>
      </c>
      <c r="C29" s="279" t="str">
        <f>IF('STUDENT DETAILS'!C30&gt;0,'STUDENT DETAILS'!C30,"")</f>
        <v/>
      </c>
      <c r="D29" s="121"/>
      <c r="E29" s="121"/>
      <c r="F29" s="121"/>
      <c r="G29" s="121"/>
      <c r="H29" s="121"/>
      <c r="I29" s="270" t="str">
        <f>IF(OR(ISNUMBER(D29),ISNUMBER(E29),ISNUMBER(#REF!),ISNUMBER(F29),ISNUMBER(G29),ISNUMBER(H29)),SUM(D29:H29),"")</f>
        <v/>
      </c>
      <c r="J29" s="121"/>
      <c r="K29" s="121"/>
      <c r="L29" s="121"/>
      <c r="M29" s="121"/>
      <c r="N29" s="121"/>
      <c r="O29" s="270" t="str">
        <f>IF(OR(ISNUMBER(J29),ISNUMBER(K29),ISNUMBER(#REF!),ISNUMBER(L29),ISNUMBER(M29),ISNUMBER(N29)),SUM(J29:N29),"")</f>
        <v/>
      </c>
      <c r="P29" s="121"/>
      <c r="Q29" s="121"/>
      <c r="R29" s="121"/>
      <c r="S29" s="121"/>
      <c r="T29" s="121"/>
      <c r="U29" s="270" t="str">
        <f>IF(OR(ISNUMBER(P29),ISNUMBER(Q29),ISNUMBER(#REF!),ISNUMBER(R29),ISNUMBER(S29),ISNUMBER(T29)),SUM(P29:T29),"")</f>
        <v/>
      </c>
    </row>
    <row r="30" spans="1:21" x14ac:dyDescent="0.3">
      <c r="A30" s="278" t="str">
        <f>'STUDENT DETAILS'!A31</f>
        <v/>
      </c>
      <c r="B30" s="278" t="str">
        <f>IF(ISNUMBER('STUDENT DETAILS'!D31),('STUDENT DETAILS'!D31),"")</f>
        <v/>
      </c>
      <c r="C30" s="279" t="str">
        <f>IF('STUDENT DETAILS'!C31&gt;0,'STUDENT DETAILS'!C31,"")</f>
        <v/>
      </c>
      <c r="D30" s="121"/>
      <c r="E30" s="121"/>
      <c r="F30" s="121"/>
      <c r="G30" s="121"/>
      <c r="H30" s="121"/>
      <c r="I30" s="270" t="str">
        <f>IF(OR(ISNUMBER(D30),ISNUMBER(E30),ISNUMBER(#REF!),ISNUMBER(F30),ISNUMBER(G30),ISNUMBER(H30)),SUM(D30:H30),"")</f>
        <v/>
      </c>
      <c r="J30" s="121"/>
      <c r="K30" s="121"/>
      <c r="L30" s="121"/>
      <c r="M30" s="121"/>
      <c r="N30" s="121"/>
      <c r="O30" s="270" t="str">
        <f>IF(OR(ISNUMBER(J30),ISNUMBER(K30),ISNUMBER(#REF!),ISNUMBER(L30),ISNUMBER(M30),ISNUMBER(N30)),SUM(J30:N30),"")</f>
        <v/>
      </c>
      <c r="P30" s="121"/>
      <c r="Q30" s="121"/>
      <c r="R30" s="121"/>
      <c r="S30" s="121"/>
      <c r="T30" s="121"/>
      <c r="U30" s="270" t="str">
        <f>IF(OR(ISNUMBER(P30),ISNUMBER(Q30),ISNUMBER(#REF!),ISNUMBER(R30),ISNUMBER(S30),ISNUMBER(T30)),SUM(P30:T30),"")</f>
        <v/>
      </c>
    </row>
    <row r="31" spans="1:21" x14ac:dyDescent="0.3">
      <c r="A31" s="278" t="str">
        <f>'STUDENT DETAILS'!A32</f>
        <v/>
      </c>
      <c r="B31" s="278" t="str">
        <f>IF(ISNUMBER('STUDENT DETAILS'!D32),('STUDENT DETAILS'!D32),"")</f>
        <v/>
      </c>
      <c r="C31" s="279" t="str">
        <f>IF('STUDENT DETAILS'!C32&gt;0,'STUDENT DETAILS'!C32,"")</f>
        <v/>
      </c>
      <c r="D31" s="121"/>
      <c r="E31" s="121"/>
      <c r="F31" s="121"/>
      <c r="G31" s="121"/>
      <c r="H31" s="121"/>
      <c r="I31" s="270" t="str">
        <f>IF(OR(ISNUMBER(D31),ISNUMBER(E31),ISNUMBER(#REF!),ISNUMBER(F31),ISNUMBER(G31),ISNUMBER(H31)),SUM(D31:H31),"")</f>
        <v/>
      </c>
      <c r="J31" s="121"/>
      <c r="K31" s="121"/>
      <c r="L31" s="121"/>
      <c r="M31" s="121"/>
      <c r="N31" s="121"/>
      <c r="O31" s="270" t="str">
        <f>IF(OR(ISNUMBER(J31),ISNUMBER(K31),ISNUMBER(#REF!),ISNUMBER(L31),ISNUMBER(M31),ISNUMBER(N31)),SUM(J31:N31),"")</f>
        <v/>
      </c>
      <c r="P31" s="121"/>
      <c r="Q31" s="121"/>
      <c r="R31" s="121"/>
      <c r="S31" s="121"/>
      <c r="T31" s="121"/>
      <c r="U31" s="270" t="str">
        <f>IF(OR(ISNUMBER(P31),ISNUMBER(Q31),ISNUMBER(#REF!),ISNUMBER(R31),ISNUMBER(S31),ISNUMBER(T31)),SUM(P31:T31),"")</f>
        <v/>
      </c>
    </row>
    <row r="32" spans="1:21" x14ac:dyDescent="0.3">
      <c r="A32" s="278" t="str">
        <f>'STUDENT DETAILS'!A33</f>
        <v/>
      </c>
      <c r="B32" s="278" t="str">
        <f>IF(ISNUMBER('STUDENT DETAILS'!D33),('STUDENT DETAILS'!D33),"")</f>
        <v/>
      </c>
      <c r="C32" s="279" t="str">
        <f>IF('STUDENT DETAILS'!C33&gt;0,'STUDENT DETAILS'!C33,"")</f>
        <v/>
      </c>
      <c r="D32" s="121"/>
      <c r="E32" s="121"/>
      <c r="F32" s="121"/>
      <c r="G32" s="121"/>
      <c r="H32" s="121"/>
      <c r="I32" s="270" t="str">
        <f>IF(OR(ISNUMBER(D32),ISNUMBER(E32),ISNUMBER(#REF!),ISNUMBER(F32),ISNUMBER(G32),ISNUMBER(H32)),SUM(D32:H32),"")</f>
        <v/>
      </c>
      <c r="J32" s="121"/>
      <c r="K32" s="121"/>
      <c r="L32" s="121"/>
      <c r="M32" s="121"/>
      <c r="N32" s="121"/>
      <c r="O32" s="270" t="str">
        <f>IF(OR(ISNUMBER(J32),ISNUMBER(K32),ISNUMBER(#REF!),ISNUMBER(L32),ISNUMBER(M32),ISNUMBER(N32)),SUM(J32:N32),"")</f>
        <v/>
      </c>
      <c r="P32" s="121"/>
      <c r="Q32" s="121"/>
      <c r="R32" s="121"/>
      <c r="S32" s="121"/>
      <c r="T32" s="121"/>
      <c r="U32" s="270" t="str">
        <f>IF(OR(ISNUMBER(P32),ISNUMBER(Q32),ISNUMBER(#REF!),ISNUMBER(R32),ISNUMBER(S32),ISNUMBER(T32)),SUM(P32:T32),"")</f>
        <v/>
      </c>
    </row>
    <row r="33" spans="1:21" x14ac:dyDescent="0.3">
      <c r="A33" s="278" t="str">
        <f>'STUDENT DETAILS'!A34</f>
        <v/>
      </c>
      <c r="B33" s="278" t="str">
        <f>IF(ISNUMBER('STUDENT DETAILS'!D34),('STUDENT DETAILS'!D34),"")</f>
        <v/>
      </c>
      <c r="C33" s="279" t="str">
        <f>IF('STUDENT DETAILS'!C34&gt;0,'STUDENT DETAILS'!C34,"")</f>
        <v/>
      </c>
      <c r="D33" s="121"/>
      <c r="E33" s="121"/>
      <c r="F33" s="121"/>
      <c r="G33" s="121"/>
      <c r="H33" s="121"/>
      <c r="I33" s="270" t="str">
        <f>IF(OR(ISNUMBER(D33),ISNUMBER(E33),ISNUMBER(#REF!),ISNUMBER(F33),ISNUMBER(G33),ISNUMBER(H33)),SUM(D33:H33),"")</f>
        <v/>
      </c>
      <c r="J33" s="121"/>
      <c r="K33" s="121"/>
      <c r="L33" s="121"/>
      <c r="M33" s="121"/>
      <c r="N33" s="121"/>
      <c r="O33" s="270" t="str">
        <f>IF(OR(ISNUMBER(J33),ISNUMBER(K33),ISNUMBER(#REF!),ISNUMBER(L33),ISNUMBER(M33),ISNUMBER(N33)),SUM(J33:N33),"")</f>
        <v/>
      </c>
      <c r="P33" s="121"/>
      <c r="Q33" s="121"/>
      <c r="R33" s="121"/>
      <c r="S33" s="121"/>
      <c r="T33" s="121"/>
      <c r="U33" s="270" t="str">
        <f>IF(OR(ISNUMBER(P33),ISNUMBER(Q33),ISNUMBER(#REF!),ISNUMBER(R33),ISNUMBER(S33),ISNUMBER(T33)),SUM(P33:T33),"")</f>
        <v/>
      </c>
    </row>
    <row r="34" spans="1:21" x14ac:dyDescent="0.3">
      <c r="A34" s="278" t="str">
        <f>'STUDENT DETAILS'!A35</f>
        <v/>
      </c>
      <c r="B34" s="278" t="str">
        <f>IF(ISNUMBER('STUDENT DETAILS'!D35),('STUDENT DETAILS'!D35),"")</f>
        <v/>
      </c>
      <c r="C34" s="279" t="str">
        <f>IF('STUDENT DETAILS'!C35&gt;0,'STUDENT DETAILS'!C35,"")</f>
        <v/>
      </c>
      <c r="D34" s="121"/>
      <c r="E34" s="121"/>
      <c r="F34" s="121"/>
      <c r="G34" s="121"/>
      <c r="H34" s="121"/>
      <c r="I34" s="270" t="str">
        <f>IF(OR(ISNUMBER(D34),ISNUMBER(E34),ISNUMBER(#REF!),ISNUMBER(F34),ISNUMBER(G34),ISNUMBER(H34)),SUM(D34:H34),"")</f>
        <v/>
      </c>
      <c r="J34" s="121"/>
      <c r="K34" s="121"/>
      <c r="L34" s="121"/>
      <c r="M34" s="121"/>
      <c r="N34" s="121"/>
      <c r="O34" s="270" t="str">
        <f>IF(OR(ISNUMBER(J34),ISNUMBER(K34),ISNUMBER(#REF!),ISNUMBER(L34),ISNUMBER(M34),ISNUMBER(N34)),SUM(J34:N34),"")</f>
        <v/>
      </c>
      <c r="P34" s="121"/>
      <c r="Q34" s="121"/>
      <c r="R34" s="121"/>
      <c r="S34" s="121"/>
      <c r="T34" s="121"/>
      <c r="U34" s="270" t="str">
        <f>IF(OR(ISNUMBER(P34),ISNUMBER(Q34),ISNUMBER(#REF!),ISNUMBER(R34),ISNUMBER(S34),ISNUMBER(T34)),SUM(P34:T34),"")</f>
        <v/>
      </c>
    </row>
    <row r="35" spans="1:21" x14ac:dyDescent="0.3">
      <c r="A35" s="278" t="str">
        <f>'STUDENT DETAILS'!A36</f>
        <v/>
      </c>
      <c r="B35" s="278" t="str">
        <f>IF(ISNUMBER('STUDENT DETAILS'!D36),('STUDENT DETAILS'!D36),"")</f>
        <v/>
      </c>
      <c r="C35" s="279" t="str">
        <f>IF('STUDENT DETAILS'!C36&gt;0,'STUDENT DETAILS'!C36,"")</f>
        <v/>
      </c>
      <c r="D35" s="121"/>
      <c r="E35" s="121"/>
      <c r="F35" s="121"/>
      <c r="G35" s="121"/>
      <c r="H35" s="121"/>
      <c r="I35" s="270" t="str">
        <f>IF(OR(ISNUMBER(D35),ISNUMBER(E35),ISNUMBER(#REF!),ISNUMBER(F35),ISNUMBER(G35),ISNUMBER(H35)),SUM(D35:H35),"")</f>
        <v/>
      </c>
      <c r="J35" s="121"/>
      <c r="K35" s="121"/>
      <c r="L35" s="121"/>
      <c r="M35" s="121"/>
      <c r="N35" s="121"/>
      <c r="O35" s="270" t="str">
        <f>IF(OR(ISNUMBER(J35),ISNUMBER(K35),ISNUMBER(#REF!),ISNUMBER(L35),ISNUMBER(M35),ISNUMBER(N35)),SUM(J35:N35),"")</f>
        <v/>
      </c>
      <c r="P35" s="121"/>
      <c r="Q35" s="121"/>
      <c r="R35" s="121"/>
      <c r="S35" s="121"/>
      <c r="T35" s="121"/>
      <c r="U35" s="270" t="str">
        <f>IF(OR(ISNUMBER(P35),ISNUMBER(Q35),ISNUMBER(#REF!),ISNUMBER(R35),ISNUMBER(S35),ISNUMBER(T35)),SUM(P35:T35),"")</f>
        <v/>
      </c>
    </row>
    <row r="36" spans="1:21" x14ac:dyDescent="0.3">
      <c r="A36" s="278" t="str">
        <f>'STUDENT DETAILS'!A37</f>
        <v/>
      </c>
      <c r="B36" s="278" t="str">
        <f>IF(ISNUMBER('STUDENT DETAILS'!D37),('STUDENT DETAILS'!D37),"")</f>
        <v/>
      </c>
      <c r="C36" s="279" t="str">
        <f>IF('STUDENT DETAILS'!C37&gt;0,'STUDENT DETAILS'!C37,"")</f>
        <v/>
      </c>
      <c r="D36" s="121"/>
      <c r="E36" s="121"/>
      <c r="F36" s="121"/>
      <c r="G36" s="121"/>
      <c r="H36" s="121"/>
      <c r="I36" s="270" t="str">
        <f>IF(OR(ISNUMBER(D36),ISNUMBER(E36),ISNUMBER(#REF!),ISNUMBER(F36),ISNUMBER(G36),ISNUMBER(H36)),SUM(D36:H36),"")</f>
        <v/>
      </c>
      <c r="J36" s="121"/>
      <c r="K36" s="121"/>
      <c r="L36" s="121"/>
      <c r="M36" s="121"/>
      <c r="N36" s="121"/>
      <c r="O36" s="270" t="str">
        <f>IF(OR(ISNUMBER(J36),ISNUMBER(K36),ISNUMBER(#REF!),ISNUMBER(L36),ISNUMBER(M36),ISNUMBER(N36)),SUM(J36:N36),"")</f>
        <v/>
      </c>
      <c r="P36" s="121"/>
      <c r="Q36" s="121"/>
      <c r="R36" s="121"/>
      <c r="S36" s="121"/>
      <c r="T36" s="121"/>
      <c r="U36" s="270" t="str">
        <f>IF(OR(ISNUMBER(P36),ISNUMBER(Q36),ISNUMBER(#REF!),ISNUMBER(R36),ISNUMBER(S36),ISNUMBER(T36)),SUM(P36:T36),"")</f>
        <v/>
      </c>
    </row>
    <row r="37" spans="1:21" x14ac:dyDescent="0.3">
      <c r="A37" s="278" t="str">
        <f>'STUDENT DETAILS'!A38</f>
        <v/>
      </c>
      <c r="B37" s="278" t="str">
        <f>IF(ISNUMBER('STUDENT DETAILS'!D38),('STUDENT DETAILS'!D38),"")</f>
        <v/>
      </c>
      <c r="C37" s="279" t="str">
        <f>IF('STUDENT DETAILS'!C38&gt;0,'STUDENT DETAILS'!C38,"")</f>
        <v/>
      </c>
      <c r="D37" s="121"/>
      <c r="E37" s="121"/>
      <c r="F37" s="121"/>
      <c r="G37" s="121"/>
      <c r="H37" s="121"/>
      <c r="I37" s="270" t="str">
        <f>IF(OR(ISNUMBER(D37),ISNUMBER(E37),ISNUMBER(#REF!),ISNUMBER(F37),ISNUMBER(G37),ISNUMBER(H37)),SUM(D37:H37),"")</f>
        <v/>
      </c>
      <c r="J37" s="121"/>
      <c r="K37" s="121"/>
      <c r="L37" s="121"/>
      <c r="M37" s="121"/>
      <c r="N37" s="121"/>
      <c r="O37" s="270" t="str">
        <f>IF(OR(ISNUMBER(J37),ISNUMBER(K37),ISNUMBER(#REF!),ISNUMBER(L37),ISNUMBER(M37),ISNUMBER(N37)),SUM(J37:N37),"")</f>
        <v/>
      </c>
      <c r="P37" s="121"/>
      <c r="Q37" s="121"/>
      <c r="R37" s="121"/>
      <c r="S37" s="121"/>
      <c r="T37" s="121"/>
      <c r="U37" s="270" t="str">
        <f>IF(OR(ISNUMBER(P37),ISNUMBER(Q37),ISNUMBER(#REF!),ISNUMBER(R37),ISNUMBER(S37),ISNUMBER(T37)),SUM(P37:T37),"")</f>
        <v/>
      </c>
    </row>
    <row r="38" spans="1:21" x14ac:dyDescent="0.3">
      <c r="A38" s="278" t="str">
        <f>'STUDENT DETAILS'!A39</f>
        <v/>
      </c>
      <c r="B38" s="278" t="str">
        <f>IF(ISNUMBER('STUDENT DETAILS'!D39),('STUDENT DETAILS'!D39),"")</f>
        <v/>
      </c>
      <c r="C38" s="279" t="str">
        <f>IF('STUDENT DETAILS'!C39&gt;0,'STUDENT DETAILS'!C39,"")</f>
        <v/>
      </c>
      <c r="D38" s="121"/>
      <c r="E38" s="121"/>
      <c r="F38" s="121"/>
      <c r="G38" s="121"/>
      <c r="H38" s="121"/>
      <c r="I38" s="270" t="str">
        <f>IF(OR(ISNUMBER(D38),ISNUMBER(E38),ISNUMBER(#REF!),ISNUMBER(F38),ISNUMBER(G38),ISNUMBER(H38)),SUM(D38:H38),"")</f>
        <v/>
      </c>
      <c r="J38" s="121"/>
      <c r="K38" s="121"/>
      <c r="L38" s="121"/>
      <c r="M38" s="121"/>
      <c r="N38" s="121"/>
      <c r="O38" s="270" t="str">
        <f>IF(OR(ISNUMBER(J38),ISNUMBER(K38),ISNUMBER(#REF!),ISNUMBER(L38),ISNUMBER(M38),ISNUMBER(N38)),SUM(J38:N38),"")</f>
        <v/>
      </c>
      <c r="P38" s="121"/>
      <c r="Q38" s="121"/>
      <c r="R38" s="121"/>
      <c r="S38" s="121"/>
      <c r="T38" s="121"/>
      <c r="U38" s="270" t="str">
        <f>IF(OR(ISNUMBER(P38),ISNUMBER(Q38),ISNUMBER(#REF!),ISNUMBER(R38),ISNUMBER(S38),ISNUMBER(T38)),SUM(P38:T38),"")</f>
        <v/>
      </c>
    </row>
    <row r="39" spans="1:21" x14ac:dyDescent="0.3">
      <c r="A39" s="278" t="str">
        <f>'STUDENT DETAILS'!A40</f>
        <v/>
      </c>
      <c r="B39" s="278" t="str">
        <f>IF(ISNUMBER('STUDENT DETAILS'!D40),('STUDENT DETAILS'!D40),"")</f>
        <v/>
      </c>
      <c r="C39" s="279" t="str">
        <f>IF('STUDENT DETAILS'!C40&gt;0,'STUDENT DETAILS'!C40,"")</f>
        <v/>
      </c>
      <c r="D39" s="121"/>
      <c r="E39" s="121"/>
      <c r="F39" s="121"/>
      <c r="G39" s="121"/>
      <c r="H39" s="121"/>
      <c r="I39" s="270" t="str">
        <f>IF(OR(ISNUMBER(D39),ISNUMBER(E39),ISNUMBER(#REF!),ISNUMBER(F39),ISNUMBER(G39),ISNUMBER(H39)),SUM(D39:H39),"")</f>
        <v/>
      </c>
      <c r="J39" s="121"/>
      <c r="K39" s="121"/>
      <c r="L39" s="121"/>
      <c r="M39" s="121"/>
      <c r="N39" s="121"/>
      <c r="O39" s="270" t="str">
        <f>IF(OR(ISNUMBER(J39),ISNUMBER(K39),ISNUMBER(#REF!),ISNUMBER(L39),ISNUMBER(M39),ISNUMBER(N39)),SUM(J39:N39),"")</f>
        <v/>
      </c>
      <c r="P39" s="121"/>
      <c r="Q39" s="121"/>
      <c r="R39" s="121"/>
      <c r="S39" s="121"/>
      <c r="T39" s="121"/>
      <c r="U39" s="270" t="str">
        <f>IF(OR(ISNUMBER(P39),ISNUMBER(Q39),ISNUMBER(#REF!),ISNUMBER(R39),ISNUMBER(S39),ISNUMBER(T39)),SUM(P39:T39),"")</f>
        <v/>
      </c>
    </row>
    <row r="40" spans="1:21" x14ac:dyDescent="0.3">
      <c r="A40" s="278" t="str">
        <f>'STUDENT DETAILS'!A41</f>
        <v/>
      </c>
      <c r="B40" s="278" t="str">
        <f>IF(ISNUMBER('STUDENT DETAILS'!D41),('STUDENT DETAILS'!D41),"")</f>
        <v/>
      </c>
      <c r="C40" s="279" t="str">
        <f>IF('STUDENT DETAILS'!C41&gt;0,'STUDENT DETAILS'!C41,"")</f>
        <v/>
      </c>
      <c r="D40" s="121"/>
      <c r="E40" s="121"/>
      <c r="F40" s="121"/>
      <c r="G40" s="121"/>
      <c r="H40" s="121"/>
      <c r="I40" s="270" t="str">
        <f>IF(OR(ISNUMBER(D40),ISNUMBER(E40),ISNUMBER(#REF!),ISNUMBER(F40),ISNUMBER(G40),ISNUMBER(H40)),SUM(D40:H40),"")</f>
        <v/>
      </c>
      <c r="J40" s="121"/>
      <c r="K40" s="121"/>
      <c r="L40" s="121"/>
      <c r="M40" s="121"/>
      <c r="N40" s="121"/>
      <c r="O40" s="270" t="str">
        <f>IF(OR(ISNUMBER(J40),ISNUMBER(K40),ISNUMBER(#REF!),ISNUMBER(L40),ISNUMBER(M40),ISNUMBER(N40)),SUM(J40:N40),"")</f>
        <v/>
      </c>
      <c r="P40" s="121"/>
      <c r="Q40" s="121"/>
      <c r="R40" s="121"/>
      <c r="S40" s="121"/>
      <c r="T40" s="121"/>
      <c r="U40" s="270" t="str">
        <f>IF(OR(ISNUMBER(P40),ISNUMBER(Q40),ISNUMBER(#REF!),ISNUMBER(R40),ISNUMBER(S40),ISNUMBER(T40)),SUM(P40:T40),"")</f>
        <v/>
      </c>
    </row>
    <row r="41" spans="1:21" x14ac:dyDescent="0.3">
      <c r="A41" s="278" t="str">
        <f>'STUDENT DETAILS'!A42</f>
        <v/>
      </c>
      <c r="B41" s="278" t="str">
        <f>IF(ISNUMBER('STUDENT DETAILS'!D42),('STUDENT DETAILS'!D42),"")</f>
        <v/>
      </c>
      <c r="C41" s="279" t="str">
        <f>IF('STUDENT DETAILS'!C42&gt;0,'STUDENT DETAILS'!C42,"")</f>
        <v/>
      </c>
      <c r="D41" s="121"/>
      <c r="E41" s="121"/>
      <c r="F41" s="121"/>
      <c r="G41" s="121"/>
      <c r="H41" s="121"/>
      <c r="I41" s="270" t="str">
        <f>IF(OR(ISNUMBER(D41),ISNUMBER(E41),ISNUMBER(#REF!),ISNUMBER(F41),ISNUMBER(G41),ISNUMBER(H41)),SUM(D41:H41),"")</f>
        <v/>
      </c>
      <c r="J41" s="121"/>
      <c r="K41" s="121"/>
      <c r="L41" s="121"/>
      <c r="M41" s="121"/>
      <c r="N41" s="121"/>
      <c r="O41" s="270" t="str">
        <f>IF(OR(ISNUMBER(J41),ISNUMBER(K41),ISNUMBER(#REF!),ISNUMBER(L41),ISNUMBER(M41),ISNUMBER(N41)),SUM(J41:N41),"")</f>
        <v/>
      </c>
      <c r="P41" s="121"/>
      <c r="Q41" s="121"/>
      <c r="R41" s="121"/>
      <c r="S41" s="121"/>
      <c r="T41" s="121"/>
      <c r="U41" s="270" t="str">
        <f>IF(OR(ISNUMBER(P41),ISNUMBER(Q41),ISNUMBER(#REF!),ISNUMBER(R41),ISNUMBER(S41),ISNUMBER(T41)),SUM(P41:T41),"")</f>
        <v/>
      </c>
    </row>
    <row r="42" spans="1:21" x14ac:dyDescent="0.3">
      <c r="A42" s="278" t="str">
        <f>'STUDENT DETAILS'!A43</f>
        <v/>
      </c>
      <c r="B42" s="278" t="str">
        <f>IF(ISNUMBER('STUDENT DETAILS'!D43),('STUDENT DETAILS'!D43),"")</f>
        <v/>
      </c>
      <c r="C42" s="279" t="str">
        <f>IF('STUDENT DETAILS'!C43&gt;0,'STUDENT DETAILS'!C43,"")</f>
        <v/>
      </c>
      <c r="D42" s="121"/>
      <c r="E42" s="121"/>
      <c r="F42" s="121"/>
      <c r="G42" s="121"/>
      <c r="H42" s="121"/>
      <c r="I42" s="270" t="str">
        <f>IF(OR(ISNUMBER(D42),ISNUMBER(E42),ISNUMBER(#REF!),ISNUMBER(F42),ISNUMBER(G42),ISNUMBER(H42)),SUM(D42:H42),"")</f>
        <v/>
      </c>
      <c r="J42" s="121"/>
      <c r="K42" s="121"/>
      <c r="L42" s="121"/>
      <c r="M42" s="121"/>
      <c r="N42" s="121"/>
      <c r="O42" s="270" t="str">
        <f>IF(OR(ISNUMBER(J42),ISNUMBER(K42),ISNUMBER(#REF!),ISNUMBER(L42),ISNUMBER(M42),ISNUMBER(N42)),SUM(J42:N42),"")</f>
        <v/>
      </c>
      <c r="P42" s="121"/>
      <c r="Q42" s="121"/>
      <c r="R42" s="121"/>
      <c r="S42" s="121"/>
      <c r="T42" s="121"/>
      <c r="U42" s="270" t="str">
        <f>IF(OR(ISNUMBER(P42),ISNUMBER(Q42),ISNUMBER(#REF!),ISNUMBER(R42),ISNUMBER(S42),ISNUMBER(T42)),SUM(P42:T42),"")</f>
        <v/>
      </c>
    </row>
    <row r="43" spans="1:21" x14ac:dyDescent="0.3">
      <c r="A43" s="278" t="str">
        <f>'STUDENT DETAILS'!A44</f>
        <v/>
      </c>
      <c r="B43" s="278" t="str">
        <f>IF(ISNUMBER('STUDENT DETAILS'!D44),('STUDENT DETAILS'!D44),"")</f>
        <v/>
      </c>
      <c r="C43" s="279" t="str">
        <f>IF('STUDENT DETAILS'!C44&gt;0,'STUDENT DETAILS'!C44,"")</f>
        <v/>
      </c>
      <c r="D43" s="121"/>
      <c r="E43" s="121"/>
      <c r="F43" s="121"/>
      <c r="G43" s="121"/>
      <c r="H43" s="121"/>
      <c r="I43" s="270" t="str">
        <f>IF(OR(ISNUMBER(D43),ISNUMBER(E43),ISNUMBER(#REF!),ISNUMBER(F43),ISNUMBER(G43),ISNUMBER(H43)),SUM(D43:H43),"")</f>
        <v/>
      </c>
      <c r="J43" s="121"/>
      <c r="K43" s="121"/>
      <c r="L43" s="121"/>
      <c r="M43" s="121"/>
      <c r="N43" s="121"/>
      <c r="O43" s="270" t="str">
        <f>IF(OR(ISNUMBER(J43),ISNUMBER(K43),ISNUMBER(#REF!),ISNUMBER(L43),ISNUMBER(M43),ISNUMBER(N43)),SUM(J43:N43),"")</f>
        <v/>
      </c>
      <c r="P43" s="121"/>
      <c r="Q43" s="121"/>
      <c r="R43" s="121"/>
      <c r="S43" s="121"/>
      <c r="T43" s="121"/>
      <c r="U43" s="270" t="str">
        <f>IF(OR(ISNUMBER(P43),ISNUMBER(Q43),ISNUMBER(#REF!),ISNUMBER(R43),ISNUMBER(S43),ISNUMBER(T43)),SUM(P43:T43),"")</f>
        <v/>
      </c>
    </row>
    <row r="44" spans="1:21" x14ac:dyDescent="0.3">
      <c r="A44" s="278" t="str">
        <f>'STUDENT DETAILS'!A45</f>
        <v/>
      </c>
      <c r="B44" s="278" t="str">
        <f>IF(ISNUMBER('STUDENT DETAILS'!D45),('STUDENT DETAILS'!D45),"")</f>
        <v/>
      </c>
      <c r="C44" s="279" t="str">
        <f>IF('STUDENT DETAILS'!C45&gt;0,'STUDENT DETAILS'!C45,"")</f>
        <v/>
      </c>
      <c r="D44" s="121"/>
      <c r="E44" s="121"/>
      <c r="F44" s="121"/>
      <c r="G44" s="121"/>
      <c r="H44" s="121"/>
      <c r="I44" s="270" t="str">
        <f>IF(OR(ISNUMBER(D44),ISNUMBER(E44),ISNUMBER(#REF!),ISNUMBER(F44),ISNUMBER(G44),ISNUMBER(H44)),SUM(D44:H44),"")</f>
        <v/>
      </c>
      <c r="J44" s="121"/>
      <c r="K44" s="121"/>
      <c r="L44" s="121"/>
      <c r="M44" s="121"/>
      <c r="N44" s="121"/>
      <c r="O44" s="270" t="str">
        <f>IF(OR(ISNUMBER(J44),ISNUMBER(K44),ISNUMBER(#REF!),ISNUMBER(L44),ISNUMBER(M44),ISNUMBER(N44)),SUM(J44:N44),"")</f>
        <v/>
      </c>
      <c r="P44" s="121"/>
      <c r="Q44" s="121"/>
      <c r="R44" s="121"/>
      <c r="S44" s="121"/>
      <c r="T44" s="121"/>
      <c r="U44" s="270" t="str">
        <f>IF(OR(ISNUMBER(P44),ISNUMBER(Q44),ISNUMBER(#REF!),ISNUMBER(R44),ISNUMBER(S44),ISNUMBER(T44)),SUM(P44:T44),"")</f>
        <v/>
      </c>
    </row>
    <row r="45" spans="1:21" x14ac:dyDescent="0.3">
      <c r="A45" s="278" t="str">
        <f>'STUDENT DETAILS'!A46</f>
        <v/>
      </c>
      <c r="B45" s="278" t="str">
        <f>IF(ISNUMBER('STUDENT DETAILS'!D46),('STUDENT DETAILS'!D46),"")</f>
        <v/>
      </c>
      <c r="C45" s="279" t="str">
        <f>IF('STUDENT DETAILS'!C46&gt;0,'STUDENT DETAILS'!C46,"")</f>
        <v/>
      </c>
      <c r="D45" s="121"/>
      <c r="E45" s="121"/>
      <c r="F45" s="121"/>
      <c r="G45" s="121"/>
      <c r="H45" s="121"/>
      <c r="I45" s="270" t="str">
        <f>IF(OR(ISNUMBER(D45),ISNUMBER(E45),ISNUMBER(#REF!),ISNUMBER(F45),ISNUMBER(G45),ISNUMBER(H45)),SUM(D45:H45),"")</f>
        <v/>
      </c>
      <c r="J45" s="121"/>
      <c r="K45" s="121"/>
      <c r="L45" s="121"/>
      <c r="M45" s="121"/>
      <c r="N45" s="121"/>
      <c r="O45" s="270" t="str">
        <f>IF(OR(ISNUMBER(J45),ISNUMBER(K45),ISNUMBER(#REF!),ISNUMBER(L45),ISNUMBER(M45),ISNUMBER(N45)),SUM(J45:N45),"")</f>
        <v/>
      </c>
      <c r="P45" s="121"/>
      <c r="Q45" s="121"/>
      <c r="R45" s="121"/>
      <c r="S45" s="121"/>
      <c r="T45" s="121"/>
      <c r="U45" s="270" t="str">
        <f>IF(OR(ISNUMBER(P45),ISNUMBER(Q45),ISNUMBER(#REF!),ISNUMBER(R45),ISNUMBER(S45),ISNUMBER(T45)),SUM(P45:T45),"")</f>
        <v/>
      </c>
    </row>
    <row r="46" spans="1:21" x14ac:dyDescent="0.3">
      <c r="A46" s="278" t="str">
        <f>'STUDENT DETAILS'!A47</f>
        <v/>
      </c>
      <c r="B46" s="278" t="str">
        <f>IF(ISNUMBER('STUDENT DETAILS'!D47),('STUDENT DETAILS'!D47),"")</f>
        <v/>
      </c>
      <c r="C46" s="279" t="str">
        <f>IF('STUDENT DETAILS'!C47&gt;0,'STUDENT DETAILS'!C47,"")</f>
        <v/>
      </c>
      <c r="D46" s="121"/>
      <c r="E46" s="121"/>
      <c r="F46" s="121"/>
      <c r="G46" s="121"/>
      <c r="H46" s="121"/>
      <c r="I46" s="270" t="str">
        <f>IF(OR(ISNUMBER(D46),ISNUMBER(E46),ISNUMBER(#REF!),ISNUMBER(F46),ISNUMBER(G46),ISNUMBER(H46)),SUM(D46:H46),"")</f>
        <v/>
      </c>
      <c r="J46" s="121"/>
      <c r="K46" s="121"/>
      <c r="L46" s="121"/>
      <c r="M46" s="121"/>
      <c r="N46" s="121"/>
      <c r="O46" s="270" t="str">
        <f>IF(OR(ISNUMBER(J46),ISNUMBER(K46),ISNUMBER(#REF!),ISNUMBER(L46),ISNUMBER(M46),ISNUMBER(N46)),SUM(J46:N46),"")</f>
        <v/>
      </c>
      <c r="P46" s="121"/>
      <c r="Q46" s="121"/>
      <c r="R46" s="121"/>
      <c r="S46" s="121"/>
      <c r="T46" s="121"/>
      <c r="U46" s="270" t="str">
        <f>IF(OR(ISNUMBER(P46),ISNUMBER(Q46),ISNUMBER(#REF!),ISNUMBER(R46),ISNUMBER(S46),ISNUMBER(T46)),SUM(P46:T46),"")</f>
        <v/>
      </c>
    </row>
    <row r="47" spans="1:21" x14ac:dyDescent="0.3">
      <c r="A47" s="278" t="str">
        <f>'STUDENT DETAILS'!A48</f>
        <v/>
      </c>
      <c r="B47" s="278" t="str">
        <f>IF(ISNUMBER('STUDENT DETAILS'!D48),('STUDENT DETAILS'!D48),"")</f>
        <v/>
      </c>
      <c r="C47" s="279" t="str">
        <f>IF('STUDENT DETAILS'!C48&gt;0,'STUDENT DETAILS'!C48,"")</f>
        <v/>
      </c>
      <c r="D47" s="121"/>
      <c r="E47" s="121"/>
      <c r="F47" s="121"/>
      <c r="G47" s="121"/>
      <c r="H47" s="121"/>
      <c r="I47" s="270" t="str">
        <f>IF(OR(ISNUMBER(D47),ISNUMBER(E47),ISNUMBER(#REF!),ISNUMBER(F47),ISNUMBER(G47),ISNUMBER(H47)),SUM(D47:H47),"")</f>
        <v/>
      </c>
      <c r="J47" s="121"/>
      <c r="K47" s="121"/>
      <c r="L47" s="121"/>
      <c r="M47" s="121"/>
      <c r="N47" s="121"/>
      <c r="O47" s="270" t="str">
        <f>IF(OR(ISNUMBER(J47),ISNUMBER(K47),ISNUMBER(#REF!),ISNUMBER(L47),ISNUMBER(M47),ISNUMBER(N47)),SUM(J47:N47),"")</f>
        <v/>
      </c>
      <c r="P47" s="121"/>
      <c r="Q47" s="121"/>
      <c r="R47" s="121"/>
      <c r="S47" s="121"/>
      <c r="T47" s="121"/>
      <c r="U47" s="270" t="str">
        <f>IF(OR(ISNUMBER(P47),ISNUMBER(Q47),ISNUMBER(#REF!),ISNUMBER(R47),ISNUMBER(S47),ISNUMBER(T47)),SUM(P47:T47),"")</f>
        <v/>
      </c>
    </row>
    <row r="48" spans="1:21" x14ac:dyDescent="0.3">
      <c r="A48" s="278" t="str">
        <f>'STUDENT DETAILS'!A49</f>
        <v/>
      </c>
      <c r="B48" s="278" t="str">
        <f>IF(ISNUMBER('STUDENT DETAILS'!D49),('STUDENT DETAILS'!D49),"")</f>
        <v/>
      </c>
      <c r="C48" s="279" t="str">
        <f>IF('STUDENT DETAILS'!C49&gt;0,'STUDENT DETAILS'!C49,"")</f>
        <v/>
      </c>
      <c r="D48" s="121"/>
      <c r="E48" s="121"/>
      <c r="F48" s="121"/>
      <c r="G48" s="121"/>
      <c r="H48" s="121"/>
      <c r="I48" s="270" t="str">
        <f>IF(OR(ISNUMBER(D48),ISNUMBER(E48),ISNUMBER(#REF!),ISNUMBER(F48),ISNUMBER(G48),ISNUMBER(H48)),SUM(D48:H48),"")</f>
        <v/>
      </c>
      <c r="J48" s="121"/>
      <c r="K48" s="121"/>
      <c r="L48" s="121"/>
      <c r="M48" s="121"/>
      <c r="N48" s="121"/>
      <c r="O48" s="270" t="str">
        <f>IF(OR(ISNUMBER(J48),ISNUMBER(K48),ISNUMBER(#REF!),ISNUMBER(L48),ISNUMBER(M48),ISNUMBER(N48)),SUM(J48:N48),"")</f>
        <v/>
      </c>
      <c r="P48" s="121"/>
      <c r="Q48" s="121"/>
      <c r="R48" s="121"/>
      <c r="S48" s="121"/>
      <c r="T48" s="121"/>
      <c r="U48" s="270" t="str">
        <f>IF(OR(ISNUMBER(P48),ISNUMBER(Q48),ISNUMBER(#REF!),ISNUMBER(R48),ISNUMBER(S48),ISNUMBER(T48)),SUM(P48:T48),"")</f>
        <v/>
      </c>
    </row>
    <row r="49" spans="1:21" x14ac:dyDescent="0.3">
      <c r="A49" s="278" t="str">
        <f>'STUDENT DETAILS'!A50</f>
        <v/>
      </c>
      <c r="B49" s="278" t="str">
        <f>IF(ISNUMBER('STUDENT DETAILS'!D50),('STUDENT DETAILS'!D50),"")</f>
        <v/>
      </c>
      <c r="C49" s="279" t="str">
        <f>IF('STUDENT DETAILS'!C50&gt;0,'STUDENT DETAILS'!C50,"")</f>
        <v/>
      </c>
      <c r="D49" s="121"/>
      <c r="E49" s="121"/>
      <c r="F49" s="121"/>
      <c r="G49" s="121"/>
      <c r="H49" s="121"/>
      <c r="I49" s="270" t="str">
        <f>IF(OR(ISNUMBER(D49),ISNUMBER(E49),ISNUMBER(#REF!),ISNUMBER(F49),ISNUMBER(G49),ISNUMBER(H49)),SUM(D49:H49),"")</f>
        <v/>
      </c>
      <c r="J49" s="121"/>
      <c r="K49" s="121"/>
      <c r="L49" s="121"/>
      <c r="M49" s="121"/>
      <c r="N49" s="121"/>
      <c r="O49" s="270" t="str">
        <f>IF(OR(ISNUMBER(J49),ISNUMBER(K49),ISNUMBER(#REF!),ISNUMBER(L49),ISNUMBER(M49),ISNUMBER(N49)),SUM(J49:N49),"")</f>
        <v/>
      </c>
      <c r="P49" s="121"/>
      <c r="Q49" s="121"/>
      <c r="R49" s="121"/>
      <c r="S49" s="121"/>
      <c r="T49" s="121"/>
      <c r="U49" s="270" t="str">
        <f>IF(OR(ISNUMBER(P49),ISNUMBER(Q49),ISNUMBER(#REF!),ISNUMBER(R49),ISNUMBER(S49),ISNUMBER(T49)),SUM(P49:T49),"")</f>
        <v/>
      </c>
    </row>
    <row r="50" spans="1:21" x14ac:dyDescent="0.3">
      <c r="A50" s="278" t="str">
        <f>'STUDENT DETAILS'!A51</f>
        <v/>
      </c>
      <c r="B50" s="278" t="str">
        <f>IF(ISNUMBER('STUDENT DETAILS'!D51),('STUDENT DETAILS'!D51),"")</f>
        <v/>
      </c>
      <c r="C50" s="279" t="str">
        <f>IF('STUDENT DETAILS'!C51&gt;0,'STUDENT DETAILS'!C51,"")</f>
        <v/>
      </c>
      <c r="D50" s="121"/>
      <c r="E50" s="121"/>
      <c r="F50" s="121"/>
      <c r="G50" s="121"/>
      <c r="H50" s="121"/>
      <c r="I50" s="270" t="str">
        <f>IF(OR(ISNUMBER(D50),ISNUMBER(E50),ISNUMBER(#REF!),ISNUMBER(F50),ISNUMBER(G50),ISNUMBER(H50)),SUM(D50:H50),"")</f>
        <v/>
      </c>
      <c r="J50" s="121"/>
      <c r="K50" s="121"/>
      <c r="L50" s="121"/>
      <c r="M50" s="121"/>
      <c r="N50" s="121"/>
      <c r="O50" s="270" t="str">
        <f>IF(OR(ISNUMBER(J50),ISNUMBER(K50),ISNUMBER(#REF!),ISNUMBER(L50),ISNUMBER(M50),ISNUMBER(N50)),SUM(J50:N50),"")</f>
        <v/>
      </c>
      <c r="P50" s="121"/>
      <c r="Q50" s="121"/>
      <c r="R50" s="121"/>
      <c r="S50" s="121"/>
      <c r="T50" s="121"/>
      <c r="U50" s="270" t="str">
        <f>IF(OR(ISNUMBER(P50),ISNUMBER(Q50),ISNUMBER(#REF!),ISNUMBER(R50),ISNUMBER(S50),ISNUMBER(T50)),SUM(P50:T50),"")</f>
        <v/>
      </c>
    </row>
    <row r="51" spans="1:21" x14ac:dyDescent="0.3">
      <c r="A51" s="278" t="str">
        <f>'STUDENT DETAILS'!A52</f>
        <v/>
      </c>
      <c r="B51" s="278" t="str">
        <f>IF(ISNUMBER('STUDENT DETAILS'!D52),('STUDENT DETAILS'!D52),"")</f>
        <v/>
      </c>
      <c r="C51" s="279" t="str">
        <f>IF('STUDENT DETAILS'!C52&gt;0,'STUDENT DETAILS'!C52,"")</f>
        <v/>
      </c>
      <c r="D51" s="121"/>
      <c r="E51" s="121"/>
      <c r="F51" s="121"/>
      <c r="G51" s="121"/>
      <c r="H51" s="121"/>
      <c r="I51" s="270" t="str">
        <f>IF(OR(ISNUMBER(D51),ISNUMBER(E51),ISNUMBER(#REF!),ISNUMBER(F51),ISNUMBER(G51),ISNUMBER(H51)),SUM(D51:H51),"")</f>
        <v/>
      </c>
      <c r="J51" s="121"/>
      <c r="K51" s="121"/>
      <c r="L51" s="121"/>
      <c r="M51" s="121"/>
      <c r="N51" s="121"/>
      <c r="O51" s="270" t="str">
        <f>IF(OR(ISNUMBER(J51),ISNUMBER(K51),ISNUMBER(#REF!),ISNUMBER(L51),ISNUMBER(M51),ISNUMBER(N51)),SUM(J51:N51),"")</f>
        <v/>
      </c>
      <c r="P51" s="121"/>
      <c r="Q51" s="121"/>
      <c r="R51" s="121"/>
      <c r="S51" s="121"/>
      <c r="T51" s="121"/>
      <c r="U51" s="270" t="str">
        <f>IF(OR(ISNUMBER(P51),ISNUMBER(Q51),ISNUMBER(#REF!),ISNUMBER(R51),ISNUMBER(S51),ISNUMBER(T51)),SUM(P51:T51),"")</f>
        <v/>
      </c>
    </row>
    <row r="52" spans="1:21" x14ac:dyDescent="0.3">
      <c r="A52" s="278" t="str">
        <f>'STUDENT DETAILS'!A53</f>
        <v/>
      </c>
      <c r="B52" s="278" t="str">
        <f>IF(ISNUMBER('STUDENT DETAILS'!D53),('STUDENT DETAILS'!D53),"")</f>
        <v/>
      </c>
      <c r="C52" s="279" t="str">
        <f>IF('STUDENT DETAILS'!C53&gt;0,'STUDENT DETAILS'!C53,"")</f>
        <v/>
      </c>
      <c r="D52" s="121"/>
      <c r="E52" s="121"/>
      <c r="F52" s="121"/>
      <c r="G52" s="121"/>
      <c r="H52" s="121"/>
      <c r="I52" s="270" t="str">
        <f>IF(OR(ISNUMBER(D52),ISNUMBER(E52),ISNUMBER(#REF!),ISNUMBER(F52),ISNUMBER(G52),ISNUMBER(H52)),SUM(D52:H52),"")</f>
        <v/>
      </c>
      <c r="J52" s="121"/>
      <c r="K52" s="121"/>
      <c r="L52" s="121"/>
      <c r="M52" s="121"/>
      <c r="N52" s="121"/>
      <c r="O52" s="270" t="str">
        <f>IF(OR(ISNUMBER(J52),ISNUMBER(K52),ISNUMBER(#REF!),ISNUMBER(L52),ISNUMBER(M52),ISNUMBER(N52)),SUM(J52:N52),"")</f>
        <v/>
      </c>
      <c r="P52" s="121"/>
      <c r="Q52" s="121"/>
      <c r="R52" s="121"/>
      <c r="S52" s="121"/>
      <c r="T52" s="121"/>
      <c r="U52" s="270" t="str">
        <f>IF(OR(ISNUMBER(P52),ISNUMBER(Q52),ISNUMBER(#REF!),ISNUMBER(R52),ISNUMBER(S52),ISNUMBER(T52)),SUM(P52:T52),"")</f>
        <v/>
      </c>
    </row>
    <row r="53" spans="1:21" x14ac:dyDescent="0.3">
      <c r="A53" s="278" t="str">
        <f>'STUDENT DETAILS'!A54</f>
        <v/>
      </c>
      <c r="B53" s="278" t="str">
        <f>IF(ISNUMBER('STUDENT DETAILS'!D54),('STUDENT DETAILS'!D54),"")</f>
        <v/>
      </c>
      <c r="C53" s="279" t="str">
        <f>IF('STUDENT DETAILS'!C54&gt;0,'STUDENT DETAILS'!C54,"")</f>
        <v/>
      </c>
      <c r="D53" s="121"/>
      <c r="E53" s="121"/>
      <c r="F53" s="121"/>
      <c r="G53" s="121"/>
      <c r="H53" s="121"/>
      <c r="I53" s="270" t="str">
        <f>IF(OR(ISNUMBER(D53),ISNUMBER(E53),ISNUMBER(#REF!),ISNUMBER(F53),ISNUMBER(G53),ISNUMBER(H53)),SUM(D53:H53),"")</f>
        <v/>
      </c>
      <c r="J53" s="121"/>
      <c r="K53" s="121"/>
      <c r="L53" s="121"/>
      <c r="M53" s="121"/>
      <c r="N53" s="121"/>
      <c r="O53" s="270" t="str">
        <f>IF(OR(ISNUMBER(J53),ISNUMBER(K53),ISNUMBER(#REF!),ISNUMBER(L53),ISNUMBER(M53),ISNUMBER(N53)),SUM(J53:N53),"")</f>
        <v/>
      </c>
      <c r="P53" s="121"/>
      <c r="Q53" s="121"/>
      <c r="R53" s="121"/>
      <c r="S53" s="121"/>
      <c r="T53" s="121"/>
      <c r="U53" s="270" t="str">
        <f>IF(OR(ISNUMBER(P53),ISNUMBER(Q53),ISNUMBER(#REF!),ISNUMBER(R53),ISNUMBER(S53),ISNUMBER(T53)),SUM(P53:T53),"")</f>
        <v/>
      </c>
    </row>
    <row r="54" spans="1:21" x14ac:dyDescent="0.3">
      <c r="A54" s="278" t="str">
        <f>'STUDENT DETAILS'!A55</f>
        <v/>
      </c>
      <c r="B54" s="278" t="str">
        <f>IF(ISNUMBER('STUDENT DETAILS'!D55),('STUDENT DETAILS'!D55),"")</f>
        <v/>
      </c>
      <c r="C54" s="279" t="str">
        <f>IF('STUDENT DETAILS'!C55&gt;0,'STUDENT DETAILS'!C55,"")</f>
        <v/>
      </c>
      <c r="D54" s="121"/>
      <c r="E54" s="121"/>
      <c r="F54" s="121"/>
      <c r="G54" s="121"/>
      <c r="H54" s="121"/>
      <c r="I54" s="270" t="str">
        <f>IF(OR(ISNUMBER(D54),ISNUMBER(E54),ISNUMBER(#REF!),ISNUMBER(F54),ISNUMBER(G54),ISNUMBER(H54)),SUM(D54:H54),"")</f>
        <v/>
      </c>
      <c r="J54" s="121"/>
      <c r="K54" s="121"/>
      <c r="L54" s="121"/>
      <c r="M54" s="121"/>
      <c r="N54" s="121"/>
      <c r="O54" s="270" t="str">
        <f>IF(OR(ISNUMBER(J54),ISNUMBER(K54),ISNUMBER(#REF!),ISNUMBER(L54),ISNUMBER(M54),ISNUMBER(N54)),SUM(J54:N54),"")</f>
        <v/>
      </c>
      <c r="P54" s="121"/>
      <c r="Q54" s="121"/>
      <c r="R54" s="121"/>
      <c r="S54" s="121"/>
      <c r="T54" s="121"/>
      <c r="U54" s="270" t="str">
        <f>IF(OR(ISNUMBER(P54),ISNUMBER(Q54),ISNUMBER(#REF!),ISNUMBER(R54),ISNUMBER(S54),ISNUMBER(T54)),SUM(P54:T54),"")</f>
        <v/>
      </c>
    </row>
    <row r="55" spans="1:21" x14ac:dyDescent="0.3">
      <c r="A55" s="278" t="str">
        <f>'STUDENT DETAILS'!A56</f>
        <v/>
      </c>
      <c r="B55" s="278" t="str">
        <f>IF(ISNUMBER('STUDENT DETAILS'!D56),('STUDENT DETAILS'!D56),"")</f>
        <v/>
      </c>
      <c r="C55" s="279" t="str">
        <f>IF('STUDENT DETAILS'!C56&gt;0,'STUDENT DETAILS'!C56,"")</f>
        <v/>
      </c>
      <c r="D55" s="121"/>
      <c r="E55" s="121"/>
      <c r="F55" s="121"/>
      <c r="G55" s="121"/>
      <c r="H55" s="121"/>
      <c r="I55" s="270" t="str">
        <f>IF(OR(ISNUMBER(D55),ISNUMBER(E55),ISNUMBER(#REF!),ISNUMBER(F55),ISNUMBER(G55),ISNUMBER(H55)),SUM(D55:H55),"")</f>
        <v/>
      </c>
      <c r="J55" s="121"/>
      <c r="K55" s="121"/>
      <c r="L55" s="121"/>
      <c r="M55" s="121"/>
      <c r="N55" s="121"/>
      <c r="O55" s="270" t="str">
        <f>IF(OR(ISNUMBER(J55),ISNUMBER(K55),ISNUMBER(#REF!),ISNUMBER(L55),ISNUMBER(M55),ISNUMBER(N55)),SUM(J55:N55),"")</f>
        <v/>
      </c>
      <c r="P55" s="121"/>
      <c r="Q55" s="121"/>
      <c r="R55" s="121"/>
      <c r="S55" s="121"/>
      <c r="T55" s="121"/>
      <c r="U55" s="270" t="str">
        <f>IF(OR(ISNUMBER(P55),ISNUMBER(Q55),ISNUMBER(#REF!),ISNUMBER(R55),ISNUMBER(S55),ISNUMBER(T55)),SUM(P55:T55),"")</f>
        <v/>
      </c>
    </row>
    <row r="56" spans="1:21" x14ac:dyDescent="0.3">
      <c r="A56" s="278" t="str">
        <f>'STUDENT DETAILS'!A57</f>
        <v/>
      </c>
      <c r="B56" s="278" t="str">
        <f>IF(ISNUMBER('STUDENT DETAILS'!D57),('STUDENT DETAILS'!D57),"")</f>
        <v/>
      </c>
      <c r="C56" s="279" t="str">
        <f>IF('STUDENT DETAILS'!C57&gt;0,'STUDENT DETAILS'!C57,"")</f>
        <v/>
      </c>
      <c r="D56" s="121"/>
      <c r="E56" s="121"/>
      <c r="F56" s="121"/>
      <c r="G56" s="121"/>
      <c r="H56" s="121"/>
      <c r="I56" s="270" t="str">
        <f>IF(OR(ISNUMBER(D56),ISNUMBER(E56),ISNUMBER(#REF!),ISNUMBER(F56),ISNUMBER(G56),ISNUMBER(H56)),SUM(D56:H56),"")</f>
        <v/>
      </c>
      <c r="J56" s="121"/>
      <c r="K56" s="121"/>
      <c r="L56" s="121"/>
      <c r="M56" s="121"/>
      <c r="N56" s="121"/>
      <c r="O56" s="270" t="str">
        <f>IF(OR(ISNUMBER(J56),ISNUMBER(K56),ISNUMBER(#REF!),ISNUMBER(L56),ISNUMBER(M56),ISNUMBER(N56)),SUM(J56:N56),"")</f>
        <v/>
      </c>
      <c r="P56" s="121"/>
      <c r="Q56" s="121"/>
      <c r="R56" s="121"/>
      <c r="S56" s="121"/>
      <c r="T56" s="121"/>
      <c r="U56" s="270" t="str">
        <f>IF(OR(ISNUMBER(P56),ISNUMBER(Q56),ISNUMBER(#REF!),ISNUMBER(R56),ISNUMBER(S56),ISNUMBER(T56)),SUM(P56:T56),"")</f>
        <v/>
      </c>
    </row>
    <row r="57" spans="1:21" x14ac:dyDescent="0.3">
      <c r="A57" s="278" t="str">
        <f>'STUDENT DETAILS'!A58</f>
        <v/>
      </c>
      <c r="B57" s="278" t="str">
        <f>IF(ISNUMBER('STUDENT DETAILS'!D58),('STUDENT DETAILS'!D58),"")</f>
        <v/>
      </c>
      <c r="C57" s="279" t="str">
        <f>IF('STUDENT DETAILS'!C58&gt;0,'STUDENT DETAILS'!C58,"")</f>
        <v/>
      </c>
      <c r="D57" s="121"/>
      <c r="E57" s="121"/>
      <c r="F57" s="121"/>
      <c r="G57" s="121"/>
      <c r="H57" s="121"/>
      <c r="I57" s="270" t="str">
        <f>IF(OR(ISNUMBER(D57),ISNUMBER(E57),ISNUMBER(#REF!),ISNUMBER(F57),ISNUMBER(G57),ISNUMBER(H57)),SUM(D57:H57),"")</f>
        <v/>
      </c>
      <c r="J57" s="121"/>
      <c r="K57" s="121"/>
      <c r="L57" s="121"/>
      <c r="M57" s="121"/>
      <c r="N57" s="121"/>
      <c r="O57" s="270" t="str">
        <f>IF(OR(ISNUMBER(J57),ISNUMBER(K57),ISNUMBER(#REF!),ISNUMBER(L57),ISNUMBER(M57),ISNUMBER(N57)),SUM(J57:N57),"")</f>
        <v/>
      </c>
      <c r="P57" s="121"/>
      <c r="Q57" s="121"/>
      <c r="R57" s="121"/>
      <c r="S57" s="121"/>
      <c r="T57" s="121"/>
      <c r="U57" s="270" t="str">
        <f>IF(OR(ISNUMBER(P57),ISNUMBER(Q57),ISNUMBER(#REF!),ISNUMBER(R57),ISNUMBER(S57),ISNUMBER(T57)),SUM(P57:T57),"")</f>
        <v/>
      </c>
    </row>
    <row r="58" spans="1:21" x14ac:dyDescent="0.3">
      <c r="A58" s="278" t="str">
        <f>'STUDENT DETAILS'!A59</f>
        <v/>
      </c>
      <c r="B58" s="278" t="str">
        <f>IF(ISNUMBER('STUDENT DETAILS'!D59),('STUDENT DETAILS'!D59),"")</f>
        <v/>
      </c>
      <c r="C58" s="279" t="str">
        <f>IF('STUDENT DETAILS'!C59&gt;0,'STUDENT DETAILS'!C59,"")</f>
        <v/>
      </c>
      <c r="D58" s="121"/>
      <c r="E58" s="121"/>
      <c r="F58" s="121"/>
      <c r="G58" s="121"/>
      <c r="H58" s="121"/>
      <c r="I58" s="270" t="str">
        <f>IF(OR(ISNUMBER(D58),ISNUMBER(E58),ISNUMBER(#REF!),ISNUMBER(F58),ISNUMBER(G58),ISNUMBER(H58)),SUM(D58:H58),"")</f>
        <v/>
      </c>
      <c r="J58" s="121"/>
      <c r="K58" s="121"/>
      <c r="L58" s="121"/>
      <c r="M58" s="121"/>
      <c r="N58" s="121"/>
      <c r="O58" s="270" t="str">
        <f>IF(OR(ISNUMBER(J58),ISNUMBER(K58),ISNUMBER(#REF!),ISNUMBER(L58),ISNUMBER(M58),ISNUMBER(N58)),SUM(J58:N58),"")</f>
        <v/>
      </c>
      <c r="P58" s="121"/>
      <c r="Q58" s="121"/>
      <c r="R58" s="121"/>
      <c r="S58" s="121"/>
      <c r="T58" s="121"/>
      <c r="U58" s="270" t="str">
        <f>IF(OR(ISNUMBER(P58),ISNUMBER(Q58),ISNUMBER(#REF!),ISNUMBER(R58),ISNUMBER(S58),ISNUMBER(T58)),SUM(P58:T58),"")</f>
        <v/>
      </c>
    </row>
    <row r="59" spans="1:21" x14ac:dyDescent="0.3">
      <c r="A59" s="278" t="str">
        <f>'STUDENT DETAILS'!A60</f>
        <v/>
      </c>
      <c r="B59" s="278" t="str">
        <f>IF(ISNUMBER('STUDENT DETAILS'!D60),('STUDENT DETAILS'!D60),"")</f>
        <v/>
      </c>
      <c r="C59" s="279" t="str">
        <f>IF('STUDENT DETAILS'!C60&gt;0,'STUDENT DETAILS'!C60,"")</f>
        <v/>
      </c>
      <c r="D59" s="121"/>
      <c r="E59" s="121"/>
      <c r="F59" s="121"/>
      <c r="G59" s="121"/>
      <c r="H59" s="121"/>
      <c r="I59" s="270" t="str">
        <f>IF(OR(ISNUMBER(D59),ISNUMBER(E59),ISNUMBER(#REF!),ISNUMBER(F59),ISNUMBER(G59),ISNUMBER(H59)),SUM(D59:H59),"")</f>
        <v/>
      </c>
      <c r="J59" s="121"/>
      <c r="K59" s="121"/>
      <c r="L59" s="121"/>
      <c r="M59" s="121"/>
      <c r="N59" s="121"/>
      <c r="O59" s="270" t="str">
        <f>IF(OR(ISNUMBER(J59),ISNUMBER(K59),ISNUMBER(#REF!),ISNUMBER(L59),ISNUMBER(M59),ISNUMBER(N59)),SUM(J59:N59),"")</f>
        <v/>
      </c>
      <c r="P59" s="121"/>
      <c r="Q59" s="121"/>
      <c r="R59" s="121"/>
      <c r="S59" s="121"/>
      <c r="T59" s="121"/>
      <c r="U59" s="270" t="str">
        <f>IF(OR(ISNUMBER(P59),ISNUMBER(Q59),ISNUMBER(#REF!),ISNUMBER(R59),ISNUMBER(S59),ISNUMBER(T59)),SUM(P59:T59),"")</f>
        <v/>
      </c>
    </row>
    <row r="60" spans="1:21" x14ac:dyDescent="0.3">
      <c r="A60" s="278" t="str">
        <f>'STUDENT DETAILS'!A61</f>
        <v/>
      </c>
      <c r="B60" s="278" t="str">
        <f>IF(ISNUMBER('STUDENT DETAILS'!D61),('STUDENT DETAILS'!D61),"")</f>
        <v/>
      </c>
      <c r="C60" s="279" t="str">
        <f>IF('STUDENT DETAILS'!C61&gt;0,'STUDENT DETAILS'!C61,"")</f>
        <v/>
      </c>
      <c r="D60" s="121"/>
      <c r="E60" s="121"/>
      <c r="F60" s="121"/>
      <c r="G60" s="121"/>
      <c r="H60" s="121"/>
      <c r="I60" s="270" t="str">
        <f>IF(OR(ISNUMBER(D60),ISNUMBER(E60),ISNUMBER(#REF!),ISNUMBER(F60),ISNUMBER(G60),ISNUMBER(H60)),SUM(D60:H60),"")</f>
        <v/>
      </c>
      <c r="J60" s="121"/>
      <c r="K60" s="121"/>
      <c r="L60" s="121"/>
      <c r="M60" s="121"/>
      <c r="N60" s="121"/>
      <c r="O60" s="270" t="str">
        <f>IF(OR(ISNUMBER(J60),ISNUMBER(K60),ISNUMBER(#REF!),ISNUMBER(L60),ISNUMBER(M60),ISNUMBER(N60)),SUM(J60:N60),"")</f>
        <v/>
      </c>
      <c r="P60" s="121"/>
      <c r="Q60" s="121"/>
      <c r="R60" s="121"/>
      <c r="S60" s="121"/>
      <c r="T60" s="121"/>
      <c r="U60" s="270" t="str">
        <f>IF(OR(ISNUMBER(P60),ISNUMBER(Q60),ISNUMBER(#REF!),ISNUMBER(R60),ISNUMBER(S60),ISNUMBER(T60)),SUM(P60:T60),"")</f>
        <v/>
      </c>
    </row>
    <row r="61" spans="1:21" x14ac:dyDescent="0.3">
      <c r="A61" s="278" t="str">
        <f>'STUDENT DETAILS'!A62</f>
        <v/>
      </c>
      <c r="B61" s="278" t="str">
        <f>IF(ISNUMBER('STUDENT DETAILS'!D62),('STUDENT DETAILS'!D62),"")</f>
        <v/>
      </c>
      <c r="C61" s="279" t="str">
        <f>IF('STUDENT DETAILS'!C62&gt;0,'STUDENT DETAILS'!C62,"")</f>
        <v/>
      </c>
      <c r="D61" s="121"/>
      <c r="E61" s="121"/>
      <c r="F61" s="121"/>
      <c r="G61" s="121"/>
      <c r="H61" s="121"/>
      <c r="I61" s="270" t="str">
        <f>IF(OR(ISNUMBER(D61),ISNUMBER(E61),ISNUMBER(#REF!),ISNUMBER(F61),ISNUMBER(G61),ISNUMBER(H61)),SUM(D61:H61),"")</f>
        <v/>
      </c>
      <c r="J61" s="121"/>
      <c r="K61" s="121"/>
      <c r="L61" s="121"/>
      <c r="M61" s="121"/>
      <c r="N61" s="121"/>
      <c r="O61" s="270" t="str">
        <f>IF(OR(ISNUMBER(J61),ISNUMBER(K61),ISNUMBER(#REF!),ISNUMBER(L61),ISNUMBER(M61),ISNUMBER(N61)),SUM(J61:N61),"")</f>
        <v/>
      </c>
      <c r="P61" s="121"/>
      <c r="Q61" s="121"/>
      <c r="R61" s="121"/>
      <c r="S61" s="121"/>
      <c r="T61" s="121"/>
      <c r="U61" s="270" t="str">
        <f>IF(OR(ISNUMBER(P61),ISNUMBER(Q61),ISNUMBER(#REF!),ISNUMBER(R61),ISNUMBER(S61),ISNUMBER(T61)),SUM(P61:T61),"")</f>
        <v/>
      </c>
    </row>
    <row r="62" spans="1:21" x14ac:dyDescent="0.3">
      <c r="A62" s="278" t="str">
        <f>'STUDENT DETAILS'!A63</f>
        <v/>
      </c>
      <c r="B62" s="278" t="str">
        <f>IF(ISNUMBER('STUDENT DETAILS'!D63),('STUDENT DETAILS'!D63),"")</f>
        <v/>
      </c>
      <c r="C62" s="279" t="str">
        <f>IF('STUDENT DETAILS'!C63&gt;0,'STUDENT DETAILS'!C63,"")</f>
        <v/>
      </c>
      <c r="D62" s="121"/>
      <c r="E62" s="121"/>
      <c r="F62" s="121"/>
      <c r="G62" s="121"/>
      <c r="H62" s="121"/>
      <c r="I62" s="270" t="str">
        <f>IF(OR(ISNUMBER(D62),ISNUMBER(E62),ISNUMBER(#REF!),ISNUMBER(F62),ISNUMBER(G62),ISNUMBER(H62)),SUM(D62:H62),"")</f>
        <v/>
      </c>
      <c r="J62" s="121"/>
      <c r="K62" s="121"/>
      <c r="L62" s="121"/>
      <c r="M62" s="121"/>
      <c r="N62" s="121"/>
      <c r="O62" s="270" t="str">
        <f>IF(OR(ISNUMBER(J62),ISNUMBER(K62),ISNUMBER(#REF!),ISNUMBER(L62),ISNUMBER(M62),ISNUMBER(N62)),SUM(J62:N62),"")</f>
        <v/>
      </c>
      <c r="P62" s="121"/>
      <c r="Q62" s="121"/>
      <c r="R62" s="121"/>
      <c r="S62" s="121"/>
      <c r="T62" s="121"/>
      <c r="U62" s="270" t="str">
        <f>IF(OR(ISNUMBER(P62),ISNUMBER(Q62),ISNUMBER(#REF!),ISNUMBER(R62),ISNUMBER(S62),ISNUMBER(T62)),SUM(P62:T62),"")</f>
        <v/>
      </c>
    </row>
    <row r="63" spans="1:21" x14ac:dyDescent="0.3">
      <c r="A63" s="278" t="str">
        <f>'STUDENT DETAILS'!A64</f>
        <v/>
      </c>
      <c r="B63" s="278" t="str">
        <f>IF(ISNUMBER('STUDENT DETAILS'!D64),('STUDENT DETAILS'!D64),"")</f>
        <v/>
      </c>
      <c r="C63" s="279" t="str">
        <f>IF('STUDENT DETAILS'!C64&gt;0,'STUDENT DETAILS'!C64,"")</f>
        <v/>
      </c>
      <c r="D63" s="121"/>
      <c r="E63" s="121"/>
      <c r="F63" s="121"/>
      <c r="G63" s="121"/>
      <c r="H63" s="121"/>
      <c r="I63" s="270" t="str">
        <f>IF(OR(ISNUMBER(D63),ISNUMBER(E63),ISNUMBER(#REF!),ISNUMBER(F63),ISNUMBER(G63),ISNUMBER(H63)),SUM(D63:H63),"")</f>
        <v/>
      </c>
      <c r="J63" s="121"/>
      <c r="K63" s="121"/>
      <c r="L63" s="121"/>
      <c r="M63" s="121"/>
      <c r="N63" s="121"/>
      <c r="O63" s="270" t="str">
        <f>IF(OR(ISNUMBER(J63),ISNUMBER(K63),ISNUMBER(#REF!),ISNUMBER(L63),ISNUMBER(M63),ISNUMBER(N63)),SUM(J63:N63),"")</f>
        <v/>
      </c>
      <c r="P63" s="121"/>
      <c r="Q63" s="121"/>
      <c r="R63" s="121"/>
      <c r="S63" s="121"/>
      <c r="T63" s="121"/>
      <c r="U63" s="270" t="str">
        <f>IF(OR(ISNUMBER(P63),ISNUMBER(Q63),ISNUMBER(#REF!),ISNUMBER(R63),ISNUMBER(S63),ISNUMBER(T63)),SUM(P63:T63),"")</f>
        <v/>
      </c>
    </row>
    <row r="64" spans="1:21" x14ac:dyDescent="0.3">
      <c r="A64" s="278" t="str">
        <f>'STUDENT DETAILS'!A65</f>
        <v/>
      </c>
      <c r="B64" s="278" t="str">
        <f>IF(ISNUMBER('STUDENT DETAILS'!D65),('STUDENT DETAILS'!D65),"")</f>
        <v/>
      </c>
      <c r="C64" s="279" t="str">
        <f>IF('STUDENT DETAILS'!C65&gt;0,'STUDENT DETAILS'!C65,"")</f>
        <v/>
      </c>
      <c r="D64" s="121"/>
      <c r="E64" s="121"/>
      <c r="F64" s="121"/>
      <c r="G64" s="121"/>
      <c r="H64" s="121"/>
      <c r="I64" s="270" t="str">
        <f>IF(OR(ISNUMBER(D64),ISNUMBER(E64),ISNUMBER(#REF!),ISNUMBER(F64),ISNUMBER(G64),ISNUMBER(H64)),SUM(D64:H64),"")</f>
        <v/>
      </c>
      <c r="J64" s="121"/>
      <c r="K64" s="121"/>
      <c r="L64" s="121"/>
      <c r="M64" s="121"/>
      <c r="N64" s="121"/>
      <c r="O64" s="270" t="str">
        <f>IF(OR(ISNUMBER(J64),ISNUMBER(K64),ISNUMBER(#REF!),ISNUMBER(L64),ISNUMBER(M64),ISNUMBER(N64)),SUM(J64:N64),"")</f>
        <v/>
      </c>
      <c r="P64" s="121"/>
      <c r="Q64" s="121"/>
      <c r="R64" s="121"/>
      <c r="S64" s="121"/>
      <c r="T64" s="121"/>
      <c r="U64" s="270" t="str">
        <f>IF(OR(ISNUMBER(P64),ISNUMBER(Q64),ISNUMBER(#REF!),ISNUMBER(R64),ISNUMBER(S64),ISNUMBER(T64)),SUM(P64:T64),"")</f>
        <v/>
      </c>
    </row>
    <row r="65" spans="1:21" x14ac:dyDescent="0.3">
      <c r="A65" s="278" t="str">
        <f>'STUDENT DETAILS'!A66</f>
        <v/>
      </c>
      <c r="B65" s="278" t="str">
        <f>IF(ISNUMBER('STUDENT DETAILS'!D66),('STUDENT DETAILS'!D66),"")</f>
        <v/>
      </c>
      <c r="C65" s="279" t="str">
        <f>IF('STUDENT DETAILS'!C66&gt;0,'STUDENT DETAILS'!C66,"")</f>
        <v/>
      </c>
      <c r="D65" s="121"/>
      <c r="E65" s="121"/>
      <c r="F65" s="121"/>
      <c r="G65" s="121"/>
      <c r="H65" s="121"/>
      <c r="I65" s="270" t="str">
        <f>IF(OR(ISNUMBER(D65),ISNUMBER(E65),ISNUMBER(#REF!),ISNUMBER(F65),ISNUMBER(G65),ISNUMBER(H65)),SUM(D65:H65),"")</f>
        <v/>
      </c>
      <c r="J65" s="121"/>
      <c r="K65" s="121"/>
      <c r="L65" s="121"/>
      <c r="M65" s="121"/>
      <c r="N65" s="121"/>
      <c r="O65" s="270" t="str">
        <f>IF(OR(ISNUMBER(J65),ISNUMBER(K65),ISNUMBER(#REF!),ISNUMBER(L65),ISNUMBER(M65),ISNUMBER(N65)),SUM(J65:N65),"")</f>
        <v/>
      </c>
      <c r="P65" s="121"/>
      <c r="Q65" s="121"/>
      <c r="R65" s="121"/>
      <c r="S65" s="121"/>
      <c r="T65" s="121"/>
      <c r="U65" s="270" t="str">
        <f>IF(OR(ISNUMBER(P65),ISNUMBER(Q65),ISNUMBER(#REF!),ISNUMBER(R65),ISNUMBER(S65),ISNUMBER(T65)),SUM(P65:T65),"")</f>
        <v/>
      </c>
    </row>
    <row r="66" spans="1:21" x14ac:dyDescent="0.3">
      <c r="A66" s="278" t="str">
        <f>'STUDENT DETAILS'!A67</f>
        <v/>
      </c>
      <c r="B66" s="278" t="str">
        <f>IF(ISNUMBER('STUDENT DETAILS'!D67),('STUDENT DETAILS'!D67),"")</f>
        <v/>
      </c>
      <c r="C66" s="279" t="str">
        <f>IF('STUDENT DETAILS'!C67&gt;0,'STUDENT DETAILS'!C67,"")</f>
        <v/>
      </c>
      <c r="D66" s="121"/>
      <c r="E66" s="121"/>
      <c r="F66" s="121"/>
      <c r="G66" s="121"/>
      <c r="H66" s="121"/>
      <c r="I66" s="270" t="str">
        <f>IF(OR(ISNUMBER(D66),ISNUMBER(E66),ISNUMBER(#REF!),ISNUMBER(F66),ISNUMBER(G66),ISNUMBER(H66)),SUM(D66:H66),"")</f>
        <v/>
      </c>
      <c r="J66" s="121"/>
      <c r="K66" s="121"/>
      <c r="L66" s="121"/>
      <c r="M66" s="121"/>
      <c r="N66" s="121"/>
      <c r="O66" s="270" t="str">
        <f>IF(OR(ISNUMBER(J66),ISNUMBER(K66),ISNUMBER(#REF!),ISNUMBER(L66),ISNUMBER(M66),ISNUMBER(N66)),SUM(J66:N66),"")</f>
        <v/>
      </c>
      <c r="P66" s="121"/>
      <c r="Q66" s="121"/>
      <c r="R66" s="121"/>
      <c r="S66" s="121"/>
      <c r="T66" s="121"/>
      <c r="U66" s="270" t="str">
        <f>IF(OR(ISNUMBER(P66),ISNUMBER(Q66),ISNUMBER(#REF!),ISNUMBER(R66),ISNUMBER(S66),ISNUMBER(T66)),SUM(P66:T66),"")</f>
        <v/>
      </c>
    </row>
    <row r="67" spans="1:21" x14ac:dyDescent="0.3">
      <c r="A67" s="278" t="str">
        <f>'STUDENT DETAILS'!A68</f>
        <v/>
      </c>
      <c r="B67" s="278" t="str">
        <f>IF(ISNUMBER('STUDENT DETAILS'!D68),('STUDENT DETAILS'!D68),"")</f>
        <v/>
      </c>
      <c r="C67" s="279" t="str">
        <f>IF('STUDENT DETAILS'!C68&gt;0,'STUDENT DETAILS'!C68,"")</f>
        <v/>
      </c>
      <c r="D67" s="121"/>
      <c r="E67" s="121"/>
      <c r="F67" s="121"/>
      <c r="G67" s="121"/>
      <c r="H67" s="121"/>
      <c r="I67" s="270" t="str">
        <f>IF(OR(ISNUMBER(D67),ISNUMBER(E67),ISNUMBER(#REF!),ISNUMBER(F67),ISNUMBER(G67),ISNUMBER(H67)),SUM(D67:H67),"")</f>
        <v/>
      </c>
      <c r="J67" s="121"/>
      <c r="K67" s="121"/>
      <c r="L67" s="121"/>
      <c r="M67" s="121"/>
      <c r="N67" s="121"/>
      <c r="O67" s="270" t="str">
        <f>IF(OR(ISNUMBER(J67),ISNUMBER(K67),ISNUMBER(#REF!),ISNUMBER(L67),ISNUMBER(M67),ISNUMBER(N67)),SUM(J67:N67),"")</f>
        <v/>
      </c>
      <c r="P67" s="121"/>
      <c r="Q67" s="121"/>
      <c r="R67" s="121"/>
      <c r="S67" s="121"/>
      <c r="T67" s="121"/>
      <c r="U67" s="270" t="str">
        <f>IF(OR(ISNUMBER(P67),ISNUMBER(Q67),ISNUMBER(#REF!),ISNUMBER(R67),ISNUMBER(S67),ISNUMBER(T67)),SUM(P67:T67),"")</f>
        <v/>
      </c>
    </row>
    <row r="68" spans="1:21" x14ac:dyDescent="0.3">
      <c r="A68" s="278" t="str">
        <f>'STUDENT DETAILS'!A69</f>
        <v/>
      </c>
      <c r="B68" s="278" t="str">
        <f>IF(ISNUMBER('STUDENT DETAILS'!D69),('STUDENT DETAILS'!D69),"")</f>
        <v/>
      </c>
      <c r="C68" s="279" t="str">
        <f>IF('STUDENT DETAILS'!C69&gt;0,'STUDENT DETAILS'!C69,"")</f>
        <v/>
      </c>
      <c r="D68" s="121"/>
      <c r="E68" s="121"/>
      <c r="F68" s="121"/>
      <c r="G68" s="121"/>
      <c r="H68" s="121"/>
      <c r="I68" s="270" t="str">
        <f>IF(OR(ISNUMBER(D68),ISNUMBER(E68),ISNUMBER(#REF!),ISNUMBER(F68),ISNUMBER(G68),ISNUMBER(H68)),SUM(D68:H68),"")</f>
        <v/>
      </c>
      <c r="J68" s="121"/>
      <c r="K68" s="121"/>
      <c r="L68" s="121"/>
      <c r="M68" s="121"/>
      <c r="N68" s="121"/>
      <c r="O68" s="270" t="str">
        <f>IF(OR(ISNUMBER(J68),ISNUMBER(K68),ISNUMBER(#REF!),ISNUMBER(L68),ISNUMBER(M68),ISNUMBER(N68)),SUM(J68:N68),"")</f>
        <v/>
      </c>
      <c r="P68" s="121"/>
      <c r="Q68" s="121"/>
      <c r="R68" s="121"/>
      <c r="S68" s="121"/>
      <c r="T68" s="121"/>
      <c r="U68" s="270" t="str">
        <f>IF(OR(ISNUMBER(P68),ISNUMBER(Q68),ISNUMBER(#REF!),ISNUMBER(R68),ISNUMBER(S68),ISNUMBER(T68)),SUM(P68:T68),"")</f>
        <v/>
      </c>
    </row>
    <row r="69" spans="1:21" x14ac:dyDescent="0.3">
      <c r="A69" s="278" t="str">
        <f>'STUDENT DETAILS'!A70</f>
        <v/>
      </c>
      <c r="B69" s="278" t="str">
        <f>IF(ISNUMBER('STUDENT DETAILS'!D70),('STUDENT DETAILS'!D70),"")</f>
        <v/>
      </c>
      <c r="C69" s="279" t="str">
        <f>IF('STUDENT DETAILS'!C70&gt;0,'STUDENT DETAILS'!C70,"")</f>
        <v/>
      </c>
      <c r="D69" s="121"/>
      <c r="E69" s="121"/>
      <c r="F69" s="121"/>
      <c r="G69" s="121"/>
      <c r="H69" s="121"/>
      <c r="I69" s="270" t="str">
        <f>IF(OR(ISNUMBER(D69),ISNUMBER(E69),ISNUMBER(#REF!),ISNUMBER(F69),ISNUMBER(G69),ISNUMBER(H69)),SUM(D69:H69),"")</f>
        <v/>
      </c>
      <c r="J69" s="121"/>
      <c r="K69" s="121"/>
      <c r="L69" s="121"/>
      <c r="M69" s="121"/>
      <c r="N69" s="121"/>
      <c r="O69" s="270" t="str">
        <f>IF(OR(ISNUMBER(J69),ISNUMBER(K69),ISNUMBER(#REF!),ISNUMBER(L69),ISNUMBER(M69),ISNUMBER(N69)),SUM(J69:N69),"")</f>
        <v/>
      </c>
      <c r="P69" s="121"/>
      <c r="Q69" s="121"/>
      <c r="R69" s="121"/>
      <c r="S69" s="121"/>
      <c r="T69" s="121"/>
      <c r="U69" s="270" t="str">
        <f>IF(OR(ISNUMBER(P69),ISNUMBER(Q69),ISNUMBER(#REF!),ISNUMBER(R69),ISNUMBER(S69),ISNUMBER(T69)),SUM(P69:T69),"")</f>
        <v/>
      </c>
    </row>
    <row r="70" spans="1:21" x14ac:dyDescent="0.3">
      <c r="A70" s="278" t="str">
        <f>'STUDENT DETAILS'!A71</f>
        <v/>
      </c>
      <c r="B70" s="278" t="str">
        <f>IF(ISNUMBER('STUDENT DETAILS'!D71),('STUDENT DETAILS'!D71),"")</f>
        <v/>
      </c>
      <c r="C70" s="279" t="str">
        <f>IF('STUDENT DETAILS'!C71&gt;0,'STUDENT DETAILS'!C71,"")</f>
        <v/>
      </c>
      <c r="D70" s="121"/>
      <c r="E70" s="121"/>
      <c r="F70" s="121"/>
      <c r="G70" s="121"/>
      <c r="H70" s="121"/>
      <c r="I70" s="270" t="str">
        <f>IF(OR(ISNUMBER(D70),ISNUMBER(E70),ISNUMBER(#REF!),ISNUMBER(F70),ISNUMBER(G70),ISNUMBER(H70)),SUM(D70:H70),"")</f>
        <v/>
      </c>
      <c r="J70" s="121"/>
      <c r="K70" s="121"/>
      <c r="L70" s="121"/>
      <c r="M70" s="121"/>
      <c r="N70" s="121"/>
      <c r="O70" s="270" t="str">
        <f>IF(OR(ISNUMBER(J70),ISNUMBER(K70),ISNUMBER(#REF!),ISNUMBER(L70),ISNUMBER(M70),ISNUMBER(N70)),SUM(J70:N70),"")</f>
        <v/>
      </c>
      <c r="P70" s="121"/>
      <c r="Q70" s="121"/>
      <c r="R70" s="121"/>
      <c r="S70" s="121"/>
      <c r="T70" s="121"/>
      <c r="U70" s="270" t="str">
        <f>IF(OR(ISNUMBER(P70),ISNUMBER(Q70),ISNUMBER(#REF!),ISNUMBER(R70),ISNUMBER(S70),ISNUMBER(T70)),SUM(P70:T70),"")</f>
        <v/>
      </c>
    </row>
    <row r="71" spans="1:21" x14ac:dyDescent="0.3">
      <c r="A71" s="278" t="str">
        <f>'STUDENT DETAILS'!A72</f>
        <v/>
      </c>
      <c r="B71" s="278" t="str">
        <f>IF(ISNUMBER('STUDENT DETAILS'!D72),('STUDENT DETAILS'!D72),"")</f>
        <v/>
      </c>
      <c r="C71" s="279" t="str">
        <f>IF('STUDENT DETAILS'!C72&gt;0,'STUDENT DETAILS'!C72,"")</f>
        <v/>
      </c>
      <c r="D71" s="121"/>
      <c r="E71" s="121"/>
      <c r="F71" s="121"/>
      <c r="G71" s="121"/>
      <c r="H71" s="121"/>
      <c r="I71" s="270" t="str">
        <f>IF(OR(ISNUMBER(D71),ISNUMBER(E71),ISNUMBER(#REF!),ISNUMBER(F71),ISNUMBER(G71),ISNUMBER(H71)),SUM(D71:H71),"")</f>
        <v/>
      </c>
      <c r="J71" s="121"/>
      <c r="K71" s="121"/>
      <c r="L71" s="121"/>
      <c r="M71" s="121"/>
      <c r="N71" s="121"/>
      <c r="O71" s="270" t="str">
        <f>IF(OR(ISNUMBER(J71),ISNUMBER(K71),ISNUMBER(#REF!),ISNUMBER(L71),ISNUMBER(M71),ISNUMBER(N71)),SUM(J71:N71),"")</f>
        <v/>
      </c>
      <c r="P71" s="121"/>
      <c r="Q71" s="121"/>
      <c r="R71" s="121"/>
      <c r="S71" s="121"/>
      <c r="T71" s="121"/>
      <c r="U71" s="270" t="str">
        <f>IF(OR(ISNUMBER(P71),ISNUMBER(Q71),ISNUMBER(#REF!),ISNUMBER(R71),ISNUMBER(S71),ISNUMBER(T71)),SUM(P71:T71),"")</f>
        <v/>
      </c>
    </row>
    <row r="72" spans="1:21" x14ac:dyDescent="0.3">
      <c r="A72" s="278" t="str">
        <f>'STUDENT DETAILS'!A73</f>
        <v/>
      </c>
      <c r="B72" s="278" t="str">
        <f>IF(ISNUMBER('STUDENT DETAILS'!D73),('STUDENT DETAILS'!D73),"")</f>
        <v/>
      </c>
      <c r="C72" s="279" t="str">
        <f>IF('STUDENT DETAILS'!C73&gt;0,'STUDENT DETAILS'!C73,"")</f>
        <v/>
      </c>
      <c r="D72" s="121"/>
      <c r="E72" s="121"/>
      <c r="F72" s="121"/>
      <c r="G72" s="121"/>
      <c r="H72" s="121"/>
      <c r="I72" s="270" t="str">
        <f>IF(OR(ISNUMBER(D72),ISNUMBER(E72),ISNUMBER(#REF!),ISNUMBER(F72),ISNUMBER(G72),ISNUMBER(H72)),SUM(D72:H72),"")</f>
        <v/>
      </c>
      <c r="J72" s="121"/>
      <c r="K72" s="121"/>
      <c r="L72" s="121"/>
      <c r="M72" s="121"/>
      <c r="N72" s="121"/>
      <c r="O72" s="270" t="str">
        <f>IF(OR(ISNUMBER(J72),ISNUMBER(K72),ISNUMBER(#REF!),ISNUMBER(L72),ISNUMBER(M72),ISNUMBER(N72)),SUM(J72:N72),"")</f>
        <v/>
      </c>
      <c r="P72" s="121"/>
      <c r="Q72" s="121"/>
      <c r="R72" s="121"/>
      <c r="S72" s="121"/>
      <c r="T72" s="121"/>
      <c r="U72" s="270" t="str">
        <f>IF(OR(ISNUMBER(P72),ISNUMBER(Q72),ISNUMBER(#REF!),ISNUMBER(R72),ISNUMBER(S72),ISNUMBER(T72)),SUM(P72:T72),"")</f>
        <v/>
      </c>
    </row>
    <row r="73" spans="1:21" x14ac:dyDescent="0.3">
      <c r="A73" s="278" t="str">
        <f>'STUDENT DETAILS'!A74</f>
        <v/>
      </c>
      <c r="B73" s="278" t="str">
        <f>IF(ISNUMBER('STUDENT DETAILS'!D74),('STUDENT DETAILS'!D74),"")</f>
        <v/>
      </c>
      <c r="C73" s="279" t="str">
        <f>IF('STUDENT DETAILS'!C74&gt;0,'STUDENT DETAILS'!C74,"")</f>
        <v/>
      </c>
      <c r="D73" s="121"/>
      <c r="E73" s="121"/>
      <c r="F73" s="121"/>
      <c r="G73" s="121"/>
      <c r="H73" s="121"/>
      <c r="I73" s="270" t="str">
        <f>IF(OR(ISNUMBER(D73),ISNUMBER(E73),ISNUMBER(#REF!),ISNUMBER(F73),ISNUMBER(G73),ISNUMBER(H73)),SUM(D73:H73),"")</f>
        <v/>
      </c>
      <c r="J73" s="121"/>
      <c r="K73" s="121"/>
      <c r="L73" s="121"/>
      <c r="M73" s="121"/>
      <c r="N73" s="121"/>
      <c r="O73" s="270" t="str">
        <f>IF(OR(ISNUMBER(J73),ISNUMBER(K73),ISNUMBER(#REF!),ISNUMBER(L73),ISNUMBER(M73),ISNUMBER(N73)),SUM(J73:N73),"")</f>
        <v/>
      </c>
      <c r="P73" s="121"/>
      <c r="Q73" s="121"/>
      <c r="R73" s="121"/>
      <c r="S73" s="121"/>
      <c r="T73" s="121"/>
      <c r="U73" s="270" t="str">
        <f>IF(OR(ISNUMBER(P73),ISNUMBER(Q73),ISNUMBER(#REF!),ISNUMBER(R73),ISNUMBER(S73),ISNUMBER(T73)),SUM(P73:T73),"")</f>
        <v/>
      </c>
    </row>
    <row r="74" spans="1:21" x14ac:dyDescent="0.3">
      <c r="A74" s="278" t="str">
        <f>'STUDENT DETAILS'!A75</f>
        <v/>
      </c>
      <c r="B74" s="278" t="str">
        <f>IF(ISNUMBER('STUDENT DETAILS'!D75),('STUDENT DETAILS'!D75),"")</f>
        <v/>
      </c>
      <c r="C74" s="279" t="str">
        <f>IF('STUDENT DETAILS'!C75&gt;0,'STUDENT DETAILS'!C75,"")</f>
        <v/>
      </c>
      <c r="D74" s="121"/>
      <c r="E74" s="121"/>
      <c r="F74" s="121"/>
      <c r="G74" s="121"/>
      <c r="H74" s="121"/>
      <c r="I74" s="270" t="str">
        <f>IF(OR(ISNUMBER(D74),ISNUMBER(E74),ISNUMBER(#REF!),ISNUMBER(F74),ISNUMBER(G74),ISNUMBER(H74)),SUM(D74:H74),"")</f>
        <v/>
      </c>
      <c r="J74" s="121"/>
      <c r="K74" s="121"/>
      <c r="L74" s="121"/>
      <c r="M74" s="121"/>
      <c r="N74" s="121"/>
      <c r="O74" s="270" t="str">
        <f>IF(OR(ISNUMBER(J74),ISNUMBER(K74),ISNUMBER(#REF!),ISNUMBER(L74),ISNUMBER(M74),ISNUMBER(N74)),SUM(J74:N74),"")</f>
        <v/>
      </c>
      <c r="P74" s="121"/>
      <c r="Q74" s="121"/>
      <c r="R74" s="121"/>
      <c r="S74" s="121"/>
      <c r="T74" s="121"/>
      <c r="U74" s="270" t="str">
        <f>IF(OR(ISNUMBER(P74),ISNUMBER(Q74),ISNUMBER(#REF!),ISNUMBER(R74),ISNUMBER(S74),ISNUMBER(T74)),SUM(P74:T74),"")</f>
        <v/>
      </c>
    </row>
    <row r="75" spans="1:21" x14ac:dyDescent="0.3">
      <c r="A75" s="278" t="str">
        <f>'STUDENT DETAILS'!A76</f>
        <v/>
      </c>
      <c r="B75" s="278" t="str">
        <f>IF(ISNUMBER('STUDENT DETAILS'!D76),('STUDENT DETAILS'!D76),"")</f>
        <v/>
      </c>
      <c r="C75" s="279" t="str">
        <f>IF('STUDENT DETAILS'!C76&gt;0,'STUDENT DETAILS'!C76,"")</f>
        <v/>
      </c>
      <c r="D75" s="121"/>
      <c r="E75" s="121"/>
      <c r="F75" s="121"/>
      <c r="G75" s="121"/>
      <c r="H75" s="121"/>
      <c r="I75" s="270" t="str">
        <f>IF(OR(ISNUMBER(D75),ISNUMBER(E75),ISNUMBER(#REF!),ISNUMBER(F75),ISNUMBER(G75),ISNUMBER(H75)),SUM(D75:H75),"")</f>
        <v/>
      </c>
      <c r="J75" s="121"/>
      <c r="K75" s="121"/>
      <c r="L75" s="121"/>
      <c r="M75" s="121"/>
      <c r="N75" s="121"/>
      <c r="O75" s="270" t="str">
        <f>IF(OR(ISNUMBER(J75),ISNUMBER(K75),ISNUMBER(#REF!),ISNUMBER(L75),ISNUMBER(M75),ISNUMBER(N75)),SUM(J75:N75),"")</f>
        <v/>
      </c>
      <c r="P75" s="121"/>
      <c r="Q75" s="121"/>
      <c r="R75" s="121"/>
      <c r="S75" s="121"/>
      <c r="T75" s="121"/>
      <c r="U75" s="270" t="str">
        <f>IF(OR(ISNUMBER(P75),ISNUMBER(Q75),ISNUMBER(#REF!),ISNUMBER(R75),ISNUMBER(S75),ISNUMBER(T75)),SUM(P75:T75),"")</f>
        <v/>
      </c>
    </row>
    <row r="76" spans="1:21" x14ac:dyDescent="0.3">
      <c r="A76" s="278" t="str">
        <f>'STUDENT DETAILS'!A77</f>
        <v/>
      </c>
      <c r="B76" s="278" t="str">
        <f>IF(ISNUMBER('STUDENT DETAILS'!D77),('STUDENT DETAILS'!D77),"")</f>
        <v/>
      </c>
      <c r="C76" s="279" t="str">
        <f>IF('STUDENT DETAILS'!C77&gt;0,'STUDENT DETAILS'!C77,"")</f>
        <v/>
      </c>
      <c r="D76" s="121"/>
      <c r="E76" s="121"/>
      <c r="F76" s="121"/>
      <c r="G76" s="121"/>
      <c r="H76" s="121"/>
      <c r="I76" s="270" t="str">
        <f>IF(OR(ISNUMBER(D76),ISNUMBER(E76),ISNUMBER(#REF!),ISNUMBER(F76),ISNUMBER(G76),ISNUMBER(H76)),SUM(D76:H76),"")</f>
        <v/>
      </c>
      <c r="J76" s="121"/>
      <c r="K76" s="121"/>
      <c r="L76" s="121"/>
      <c r="M76" s="121"/>
      <c r="N76" s="121"/>
      <c r="O76" s="270" t="str">
        <f>IF(OR(ISNUMBER(J76),ISNUMBER(K76),ISNUMBER(#REF!),ISNUMBER(L76),ISNUMBER(M76),ISNUMBER(N76)),SUM(J76:N76),"")</f>
        <v/>
      </c>
      <c r="P76" s="121"/>
      <c r="Q76" s="121"/>
      <c r="R76" s="121"/>
      <c r="S76" s="121"/>
      <c r="T76" s="121"/>
      <c r="U76" s="270" t="str">
        <f>IF(OR(ISNUMBER(P76),ISNUMBER(Q76),ISNUMBER(#REF!),ISNUMBER(R76),ISNUMBER(S76),ISNUMBER(T76)),SUM(P76:T76),"")</f>
        <v/>
      </c>
    </row>
    <row r="77" spans="1:21" x14ac:dyDescent="0.3">
      <c r="A77" s="278" t="str">
        <f>'STUDENT DETAILS'!A78</f>
        <v/>
      </c>
      <c r="B77" s="278" t="str">
        <f>IF(ISNUMBER('STUDENT DETAILS'!D78),('STUDENT DETAILS'!D78),"")</f>
        <v/>
      </c>
      <c r="C77" s="279" t="str">
        <f>IF('STUDENT DETAILS'!C78&gt;0,'STUDENT DETAILS'!C78,"")</f>
        <v/>
      </c>
      <c r="D77" s="121"/>
      <c r="E77" s="121"/>
      <c r="F77" s="121"/>
      <c r="G77" s="121"/>
      <c r="H77" s="121"/>
      <c r="I77" s="270" t="str">
        <f>IF(OR(ISNUMBER(D77),ISNUMBER(E77),ISNUMBER(#REF!),ISNUMBER(F77),ISNUMBER(G77),ISNUMBER(H77)),SUM(D77:H77),"")</f>
        <v/>
      </c>
      <c r="J77" s="121"/>
      <c r="K77" s="121"/>
      <c r="L77" s="121"/>
      <c r="M77" s="121"/>
      <c r="N77" s="121"/>
      <c r="O77" s="270" t="str">
        <f>IF(OR(ISNUMBER(J77),ISNUMBER(K77),ISNUMBER(#REF!),ISNUMBER(L77),ISNUMBER(M77),ISNUMBER(N77)),SUM(J77:N77),"")</f>
        <v/>
      </c>
      <c r="P77" s="121"/>
      <c r="Q77" s="121"/>
      <c r="R77" s="121"/>
      <c r="S77" s="121"/>
      <c r="T77" s="121"/>
      <c r="U77" s="270" t="str">
        <f>IF(OR(ISNUMBER(P77),ISNUMBER(Q77),ISNUMBER(#REF!),ISNUMBER(R77),ISNUMBER(S77),ISNUMBER(T77)),SUM(P77:T77),"")</f>
        <v/>
      </c>
    </row>
    <row r="78" spans="1:21" x14ac:dyDescent="0.3">
      <c r="A78" s="278" t="str">
        <f>'STUDENT DETAILS'!A79</f>
        <v/>
      </c>
      <c r="B78" s="278" t="str">
        <f>IF(ISNUMBER('STUDENT DETAILS'!D79),('STUDENT DETAILS'!D79),"")</f>
        <v/>
      </c>
      <c r="C78" s="279" t="str">
        <f>IF('STUDENT DETAILS'!C79&gt;0,'STUDENT DETAILS'!C79,"")</f>
        <v/>
      </c>
      <c r="D78" s="121"/>
      <c r="E78" s="121"/>
      <c r="F78" s="121"/>
      <c r="G78" s="121"/>
      <c r="H78" s="121"/>
      <c r="I78" s="270" t="str">
        <f>IF(OR(ISNUMBER(D78),ISNUMBER(E78),ISNUMBER(#REF!),ISNUMBER(F78),ISNUMBER(G78),ISNUMBER(H78)),SUM(D78:H78),"")</f>
        <v/>
      </c>
      <c r="J78" s="121"/>
      <c r="K78" s="121"/>
      <c r="L78" s="121"/>
      <c r="M78" s="121"/>
      <c r="N78" s="121"/>
      <c r="O78" s="270" t="str">
        <f>IF(OR(ISNUMBER(J78),ISNUMBER(K78),ISNUMBER(#REF!),ISNUMBER(L78),ISNUMBER(M78),ISNUMBER(N78)),SUM(J78:N78),"")</f>
        <v/>
      </c>
      <c r="P78" s="121"/>
      <c r="Q78" s="121"/>
      <c r="R78" s="121"/>
      <c r="S78" s="121"/>
      <c r="T78" s="121"/>
      <c r="U78" s="270" t="str">
        <f>IF(OR(ISNUMBER(P78),ISNUMBER(Q78),ISNUMBER(#REF!),ISNUMBER(R78),ISNUMBER(S78),ISNUMBER(T78)),SUM(P78:T78),"")</f>
        <v/>
      </c>
    </row>
    <row r="79" spans="1:21" x14ac:dyDescent="0.3">
      <c r="A79" s="278" t="str">
        <f>'STUDENT DETAILS'!A80</f>
        <v/>
      </c>
      <c r="B79" s="278" t="str">
        <f>IF(ISNUMBER('STUDENT DETAILS'!D80),('STUDENT DETAILS'!D80),"")</f>
        <v/>
      </c>
      <c r="C79" s="279" t="str">
        <f>IF('STUDENT DETAILS'!C80&gt;0,'STUDENT DETAILS'!C80,"")</f>
        <v/>
      </c>
      <c r="D79" s="121"/>
      <c r="E79" s="121"/>
      <c r="F79" s="121"/>
      <c r="G79" s="121"/>
      <c r="H79" s="121"/>
      <c r="I79" s="270" t="str">
        <f>IF(OR(ISNUMBER(D79),ISNUMBER(E79),ISNUMBER(#REF!),ISNUMBER(F79),ISNUMBER(G79),ISNUMBER(H79)),SUM(D79:H79),"")</f>
        <v/>
      </c>
      <c r="J79" s="121"/>
      <c r="K79" s="121"/>
      <c r="L79" s="121"/>
      <c r="M79" s="121"/>
      <c r="N79" s="121"/>
      <c r="O79" s="270" t="str">
        <f>IF(OR(ISNUMBER(J79),ISNUMBER(K79),ISNUMBER(#REF!),ISNUMBER(L79),ISNUMBER(M79),ISNUMBER(N79)),SUM(J79:N79),"")</f>
        <v/>
      </c>
      <c r="P79" s="121"/>
      <c r="Q79" s="121"/>
      <c r="R79" s="121"/>
      <c r="S79" s="121"/>
      <c r="T79" s="121"/>
      <c r="U79" s="270" t="str">
        <f>IF(OR(ISNUMBER(P79),ISNUMBER(Q79),ISNUMBER(#REF!),ISNUMBER(R79),ISNUMBER(S79),ISNUMBER(T79)),SUM(P79:T79),"")</f>
        <v/>
      </c>
    </row>
    <row r="80" spans="1:21" x14ac:dyDescent="0.3">
      <c r="A80" s="278" t="str">
        <f>'STUDENT DETAILS'!A81</f>
        <v/>
      </c>
      <c r="B80" s="278" t="str">
        <f>IF(ISNUMBER('STUDENT DETAILS'!D81),('STUDENT DETAILS'!D81),"")</f>
        <v/>
      </c>
      <c r="C80" s="279" t="str">
        <f>IF('STUDENT DETAILS'!C81&gt;0,'STUDENT DETAILS'!C81,"")</f>
        <v/>
      </c>
      <c r="D80" s="121"/>
      <c r="E80" s="121"/>
      <c r="F80" s="121"/>
      <c r="G80" s="121"/>
      <c r="H80" s="121"/>
      <c r="I80" s="270" t="str">
        <f>IF(OR(ISNUMBER(D80),ISNUMBER(E80),ISNUMBER(#REF!),ISNUMBER(F80),ISNUMBER(G80),ISNUMBER(H80)),SUM(D80:H80),"")</f>
        <v/>
      </c>
      <c r="J80" s="121"/>
      <c r="K80" s="121"/>
      <c r="L80" s="121"/>
      <c r="M80" s="121"/>
      <c r="N80" s="121"/>
      <c r="O80" s="270" t="str">
        <f>IF(OR(ISNUMBER(J80),ISNUMBER(K80),ISNUMBER(#REF!),ISNUMBER(L80),ISNUMBER(M80),ISNUMBER(N80)),SUM(J80:N80),"")</f>
        <v/>
      </c>
      <c r="P80" s="121"/>
      <c r="Q80" s="121"/>
      <c r="R80" s="121"/>
      <c r="S80" s="121"/>
      <c r="T80" s="121"/>
      <c r="U80" s="270" t="str">
        <f>IF(OR(ISNUMBER(P80),ISNUMBER(Q80),ISNUMBER(#REF!),ISNUMBER(R80),ISNUMBER(S80),ISNUMBER(T80)),SUM(P80:T80),"")</f>
        <v/>
      </c>
    </row>
    <row r="81" spans="1:21" x14ac:dyDescent="0.3">
      <c r="A81" s="278" t="str">
        <f>'STUDENT DETAILS'!A82</f>
        <v/>
      </c>
      <c r="B81" s="278" t="str">
        <f>IF(ISNUMBER('STUDENT DETAILS'!D82),('STUDENT DETAILS'!D82),"")</f>
        <v/>
      </c>
      <c r="C81" s="279" t="str">
        <f>IF('STUDENT DETAILS'!C82&gt;0,'STUDENT DETAILS'!C82,"")</f>
        <v/>
      </c>
      <c r="D81" s="121"/>
      <c r="E81" s="121"/>
      <c r="F81" s="121"/>
      <c r="G81" s="121"/>
      <c r="H81" s="121"/>
      <c r="I81" s="270" t="str">
        <f>IF(OR(ISNUMBER(D81),ISNUMBER(E81),ISNUMBER(#REF!),ISNUMBER(F81),ISNUMBER(G81),ISNUMBER(H81)),SUM(D81:H81),"")</f>
        <v/>
      </c>
      <c r="J81" s="121"/>
      <c r="K81" s="121"/>
      <c r="L81" s="121"/>
      <c r="M81" s="121"/>
      <c r="N81" s="121"/>
      <c r="O81" s="270" t="str">
        <f>IF(OR(ISNUMBER(J81),ISNUMBER(K81),ISNUMBER(#REF!),ISNUMBER(L81),ISNUMBER(M81),ISNUMBER(N81)),SUM(J81:N81),"")</f>
        <v/>
      </c>
      <c r="P81" s="121"/>
      <c r="Q81" s="121"/>
      <c r="R81" s="121"/>
      <c r="S81" s="121"/>
      <c r="T81" s="121"/>
      <c r="U81" s="270" t="str">
        <f>IF(OR(ISNUMBER(P81),ISNUMBER(Q81),ISNUMBER(#REF!),ISNUMBER(R81),ISNUMBER(S81),ISNUMBER(T81)),SUM(P81:T81),"")</f>
        <v/>
      </c>
    </row>
    <row r="82" spans="1:21" x14ac:dyDescent="0.3">
      <c r="A82" s="278" t="str">
        <f>'STUDENT DETAILS'!A83</f>
        <v/>
      </c>
      <c r="B82" s="278" t="str">
        <f>IF(ISNUMBER('STUDENT DETAILS'!D83),('STUDENT DETAILS'!D83),"")</f>
        <v/>
      </c>
      <c r="C82" s="279" t="str">
        <f>IF('STUDENT DETAILS'!C83&gt;0,'STUDENT DETAILS'!C83,"")</f>
        <v/>
      </c>
      <c r="D82" s="121"/>
      <c r="E82" s="121"/>
      <c r="F82" s="121"/>
      <c r="G82" s="121"/>
      <c r="H82" s="121"/>
      <c r="I82" s="270" t="str">
        <f>IF(OR(ISNUMBER(D82),ISNUMBER(E82),ISNUMBER(#REF!),ISNUMBER(F82),ISNUMBER(G82),ISNUMBER(H82)),SUM(D82:H82),"")</f>
        <v/>
      </c>
      <c r="J82" s="121"/>
      <c r="K82" s="121"/>
      <c r="L82" s="121"/>
      <c r="M82" s="121"/>
      <c r="N82" s="121"/>
      <c r="O82" s="270" t="str">
        <f>IF(OR(ISNUMBER(J82),ISNUMBER(K82),ISNUMBER(#REF!),ISNUMBER(L82),ISNUMBER(M82),ISNUMBER(N82)),SUM(J82:N82),"")</f>
        <v/>
      </c>
      <c r="P82" s="121"/>
      <c r="Q82" s="121"/>
      <c r="R82" s="121"/>
      <c r="S82" s="121"/>
      <c r="T82" s="121"/>
      <c r="U82" s="270" t="str">
        <f>IF(OR(ISNUMBER(P82),ISNUMBER(Q82),ISNUMBER(#REF!),ISNUMBER(R82),ISNUMBER(S82),ISNUMBER(T82)),SUM(P82:T82),"")</f>
        <v/>
      </c>
    </row>
    <row r="83" spans="1:21" x14ac:dyDescent="0.3">
      <c r="A83" s="278" t="str">
        <f>'STUDENT DETAILS'!A84</f>
        <v/>
      </c>
      <c r="B83" s="278" t="str">
        <f>IF(ISNUMBER('STUDENT DETAILS'!D84),('STUDENT DETAILS'!D84),"")</f>
        <v/>
      </c>
      <c r="C83" s="279" t="str">
        <f>IF('STUDENT DETAILS'!C84&gt;0,'STUDENT DETAILS'!C84,"")</f>
        <v/>
      </c>
      <c r="D83" s="121"/>
      <c r="E83" s="121"/>
      <c r="F83" s="121"/>
      <c r="G83" s="121"/>
      <c r="H83" s="121"/>
      <c r="I83" s="270" t="str">
        <f>IF(OR(ISNUMBER(D83),ISNUMBER(E83),ISNUMBER(#REF!),ISNUMBER(F83),ISNUMBER(G83),ISNUMBER(H83)),SUM(D83:H83),"")</f>
        <v/>
      </c>
      <c r="J83" s="121"/>
      <c r="K83" s="121"/>
      <c r="L83" s="121"/>
      <c r="M83" s="121"/>
      <c r="N83" s="121"/>
      <c r="O83" s="270" t="str">
        <f>IF(OR(ISNUMBER(J83),ISNUMBER(K83),ISNUMBER(#REF!),ISNUMBER(L83),ISNUMBER(M83),ISNUMBER(N83)),SUM(J83:N83),"")</f>
        <v/>
      </c>
      <c r="P83" s="121"/>
      <c r="Q83" s="121"/>
      <c r="R83" s="121"/>
      <c r="S83" s="121"/>
      <c r="T83" s="121"/>
      <c r="U83" s="270" t="str">
        <f>IF(OR(ISNUMBER(P83),ISNUMBER(Q83),ISNUMBER(#REF!),ISNUMBER(R83),ISNUMBER(S83),ISNUMBER(T83)),SUM(P83:T83),"")</f>
        <v/>
      </c>
    </row>
    <row r="84" spans="1:21" x14ac:dyDescent="0.3">
      <c r="A84" s="278" t="str">
        <f>'STUDENT DETAILS'!A85</f>
        <v/>
      </c>
      <c r="B84" s="278" t="str">
        <f>IF(ISNUMBER('STUDENT DETAILS'!D85),('STUDENT DETAILS'!D85),"")</f>
        <v/>
      </c>
      <c r="C84" s="279" t="str">
        <f>IF('STUDENT DETAILS'!C85&gt;0,'STUDENT DETAILS'!C85,"")</f>
        <v/>
      </c>
      <c r="D84" s="121"/>
      <c r="E84" s="121"/>
      <c r="F84" s="121"/>
      <c r="G84" s="121"/>
      <c r="H84" s="121"/>
      <c r="I84" s="270" t="str">
        <f>IF(OR(ISNUMBER(D84),ISNUMBER(E84),ISNUMBER(#REF!),ISNUMBER(F84),ISNUMBER(G84),ISNUMBER(H84)),SUM(D84:H84),"")</f>
        <v/>
      </c>
      <c r="J84" s="121"/>
      <c r="K84" s="121"/>
      <c r="L84" s="121"/>
      <c r="M84" s="121"/>
      <c r="N84" s="121"/>
      <c r="O84" s="270" t="str">
        <f>IF(OR(ISNUMBER(J84),ISNUMBER(K84),ISNUMBER(#REF!),ISNUMBER(L84),ISNUMBER(M84),ISNUMBER(N84)),SUM(J84:N84),"")</f>
        <v/>
      </c>
      <c r="P84" s="121"/>
      <c r="Q84" s="121"/>
      <c r="R84" s="121"/>
      <c r="S84" s="121"/>
      <c r="T84" s="121"/>
      <c r="U84" s="270" t="str">
        <f>IF(OR(ISNUMBER(P84),ISNUMBER(Q84),ISNUMBER(#REF!),ISNUMBER(R84),ISNUMBER(S84),ISNUMBER(T84)),SUM(P84:T84),"")</f>
        <v/>
      </c>
    </row>
    <row r="85" spans="1:21" x14ac:dyDescent="0.3">
      <c r="A85" s="278" t="str">
        <f>'STUDENT DETAILS'!A86</f>
        <v/>
      </c>
      <c r="B85" s="278" t="str">
        <f>IF(ISNUMBER('STUDENT DETAILS'!D86),('STUDENT DETAILS'!D86),"")</f>
        <v/>
      </c>
      <c r="C85" s="279" t="str">
        <f>IF('STUDENT DETAILS'!C86&gt;0,'STUDENT DETAILS'!C86,"")</f>
        <v/>
      </c>
      <c r="D85" s="121"/>
      <c r="E85" s="121"/>
      <c r="F85" s="121"/>
      <c r="G85" s="121"/>
      <c r="H85" s="121"/>
      <c r="I85" s="270" t="str">
        <f>IF(OR(ISNUMBER(D85),ISNUMBER(E85),ISNUMBER(#REF!),ISNUMBER(F85),ISNUMBER(G85),ISNUMBER(H85)),SUM(D85:H85),"")</f>
        <v/>
      </c>
      <c r="J85" s="121"/>
      <c r="K85" s="121"/>
      <c r="L85" s="121"/>
      <c r="M85" s="121"/>
      <c r="N85" s="121"/>
      <c r="O85" s="270" t="str">
        <f>IF(OR(ISNUMBER(J85),ISNUMBER(K85),ISNUMBER(#REF!),ISNUMBER(L85),ISNUMBER(M85),ISNUMBER(N85)),SUM(J85:N85),"")</f>
        <v/>
      </c>
      <c r="P85" s="121"/>
      <c r="Q85" s="121"/>
      <c r="R85" s="121"/>
      <c r="S85" s="121"/>
      <c r="T85" s="121"/>
      <c r="U85" s="270" t="str">
        <f>IF(OR(ISNUMBER(P85),ISNUMBER(Q85),ISNUMBER(#REF!),ISNUMBER(R85),ISNUMBER(S85),ISNUMBER(T85)),SUM(P85:T85),"")</f>
        <v/>
      </c>
    </row>
    <row r="86" spans="1:21" x14ac:dyDescent="0.3">
      <c r="A86" s="278" t="str">
        <f>'STUDENT DETAILS'!A87</f>
        <v/>
      </c>
      <c r="B86" s="278" t="str">
        <f>IF(ISNUMBER('STUDENT DETAILS'!D87),('STUDENT DETAILS'!D87),"")</f>
        <v/>
      </c>
      <c r="C86" s="279" t="str">
        <f>IF('STUDENT DETAILS'!C87&gt;0,'STUDENT DETAILS'!C87,"")</f>
        <v/>
      </c>
      <c r="D86" s="121"/>
      <c r="E86" s="121"/>
      <c r="F86" s="121"/>
      <c r="G86" s="121"/>
      <c r="H86" s="121"/>
      <c r="I86" s="270" t="str">
        <f>IF(OR(ISNUMBER(D86),ISNUMBER(E86),ISNUMBER(#REF!),ISNUMBER(F86),ISNUMBER(G86),ISNUMBER(H86)),SUM(D86:H86),"")</f>
        <v/>
      </c>
      <c r="J86" s="121"/>
      <c r="K86" s="121"/>
      <c r="L86" s="121"/>
      <c r="M86" s="121"/>
      <c r="N86" s="121"/>
      <c r="O86" s="270" t="str">
        <f>IF(OR(ISNUMBER(J86),ISNUMBER(K86),ISNUMBER(#REF!),ISNUMBER(L86),ISNUMBER(M86),ISNUMBER(N86)),SUM(J86:N86),"")</f>
        <v/>
      </c>
      <c r="P86" s="121"/>
      <c r="Q86" s="121"/>
      <c r="R86" s="121"/>
      <c r="S86" s="121"/>
      <c r="T86" s="121"/>
      <c r="U86" s="270" t="str">
        <f>IF(OR(ISNUMBER(P86),ISNUMBER(Q86),ISNUMBER(#REF!),ISNUMBER(R86),ISNUMBER(S86),ISNUMBER(T86)),SUM(P86:T86),"")</f>
        <v/>
      </c>
    </row>
    <row r="87" spans="1:21" x14ac:dyDescent="0.3">
      <c r="A87" s="278" t="str">
        <f>'STUDENT DETAILS'!A88</f>
        <v/>
      </c>
      <c r="B87" s="278" t="str">
        <f>IF(ISNUMBER('STUDENT DETAILS'!D88),('STUDENT DETAILS'!D88),"")</f>
        <v/>
      </c>
      <c r="C87" s="279" t="str">
        <f>IF('STUDENT DETAILS'!C88&gt;0,'STUDENT DETAILS'!C88,"")</f>
        <v/>
      </c>
      <c r="D87" s="121"/>
      <c r="E87" s="121"/>
      <c r="F87" s="121"/>
      <c r="G87" s="121"/>
      <c r="H87" s="121"/>
      <c r="I87" s="270" t="str">
        <f>IF(OR(ISNUMBER(D87),ISNUMBER(E87),ISNUMBER(#REF!),ISNUMBER(F87),ISNUMBER(G87),ISNUMBER(H87)),SUM(D87:H87),"")</f>
        <v/>
      </c>
      <c r="J87" s="121"/>
      <c r="K87" s="121"/>
      <c r="L87" s="121"/>
      <c r="M87" s="121"/>
      <c r="N87" s="121"/>
      <c r="O87" s="270" t="str">
        <f>IF(OR(ISNUMBER(J87),ISNUMBER(K87),ISNUMBER(#REF!),ISNUMBER(L87),ISNUMBER(M87),ISNUMBER(N87)),SUM(J87:N87),"")</f>
        <v/>
      </c>
      <c r="P87" s="121"/>
      <c r="Q87" s="121"/>
      <c r="R87" s="121"/>
      <c r="S87" s="121"/>
      <c r="T87" s="121"/>
      <c r="U87" s="270" t="str">
        <f>IF(OR(ISNUMBER(P87),ISNUMBER(Q87),ISNUMBER(#REF!),ISNUMBER(R87),ISNUMBER(S87),ISNUMBER(T87)),SUM(P87:T87),"")</f>
        <v/>
      </c>
    </row>
    <row r="88" spans="1:21" x14ac:dyDescent="0.3">
      <c r="A88" s="278" t="str">
        <f>'STUDENT DETAILS'!A89</f>
        <v/>
      </c>
      <c r="B88" s="278" t="str">
        <f>IF(ISNUMBER('STUDENT DETAILS'!D89),('STUDENT DETAILS'!D89),"")</f>
        <v/>
      </c>
      <c r="C88" s="279" t="str">
        <f>IF('STUDENT DETAILS'!C89&gt;0,'STUDENT DETAILS'!C89,"")</f>
        <v/>
      </c>
      <c r="D88" s="121"/>
      <c r="E88" s="121"/>
      <c r="F88" s="121"/>
      <c r="G88" s="121"/>
      <c r="H88" s="121"/>
      <c r="I88" s="270" t="str">
        <f>IF(OR(ISNUMBER(D88),ISNUMBER(E88),ISNUMBER(#REF!),ISNUMBER(F88),ISNUMBER(G88),ISNUMBER(H88)),SUM(D88:H88),"")</f>
        <v/>
      </c>
      <c r="J88" s="121"/>
      <c r="K88" s="121"/>
      <c r="L88" s="121"/>
      <c r="M88" s="121"/>
      <c r="N88" s="121"/>
      <c r="O88" s="270" t="str">
        <f>IF(OR(ISNUMBER(J88),ISNUMBER(K88),ISNUMBER(#REF!),ISNUMBER(L88),ISNUMBER(M88),ISNUMBER(N88)),SUM(J88:N88),"")</f>
        <v/>
      </c>
      <c r="P88" s="121"/>
      <c r="Q88" s="121"/>
      <c r="R88" s="121"/>
      <c r="S88" s="121"/>
      <c r="T88" s="121"/>
      <c r="U88" s="270" t="str">
        <f>IF(OR(ISNUMBER(P88),ISNUMBER(Q88),ISNUMBER(#REF!),ISNUMBER(R88),ISNUMBER(S88),ISNUMBER(T88)),SUM(P88:T88),"")</f>
        <v/>
      </c>
    </row>
    <row r="89" spans="1:21" x14ac:dyDescent="0.3">
      <c r="A89" s="278" t="str">
        <f>'STUDENT DETAILS'!A90</f>
        <v/>
      </c>
      <c r="B89" s="278" t="str">
        <f>IF(ISNUMBER('STUDENT DETAILS'!D90),('STUDENT DETAILS'!D90),"")</f>
        <v/>
      </c>
      <c r="C89" s="279" t="str">
        <f>IF('STUDENT DETAILS'!C90&gt;0,'STUDENT DETAILS'!C90,"")</f>
        <v/>
      </c>
      <c r="D89" s="121"/>
      <c r="E89" s="121"/>
      <c r="F89" s="121"/>
      <c r="G89" s="121"/>
      <c r="H89" s="121"/>
      <c r="I89" s="270" t="str">
        <f>IF(OR(ISNUMBER(D89),ISNUMBER(E89),ISNUMBER(#REF!),ISNUMBER(F89),ISNUMBER(G89),ISNUMBER(H89)),SUM(D89:H89),"")</f>
        <v/>
      </c>
      <c r="J89" s="121"/>
      <c r="K89" s="121"/>
      <c r="L89" s="121"/>
      <c r="M89" s="121"/>
      <c r="N89" s="121"/>
      <c r="O89" s="270" t="str">
        <f>IF(OR(ISNUMBER(J89),ISNUMBER(K89),ISNUMBER(#REF!),ISNUMBER(L89),ISNUMBER(M89),ISNUMBER(N89)),SUM(J89:N89),"")</f>
        <v/>
      </c>
      <c r="P89" s="121"/>
      <c r="Q89" s="121"/>
      <c r="R89" s="121"/>
      <c r="S89" s="121"/>
      <c r="T89" s="121"/>
      <c r="U89" s="270" t="str">
        <f>IF(OR(ISNUMBER(P89),ISNUMBER(Q89),ISNUMBER(#REF!),ISNUMBER(R89),ISNUMBER(S89),ISNUMBER(T89)),SUM(P89:T89),"")</f>
        <v/>
      </c>
    </row>
    <row r="90" spans="1:21" x14ac:dyDescent="0.3">
      <c r="A90" s="278" t="str">
        <f>'STUDENT DETAILS'!A91</f>
        <v/>
      </c>
      <c r="B90" s="278" t="str">
        <f>IF(ISNUMBER('STUDENT DETAILS'!D91),('STUDENT DETAILS'!D91),"")</f>
        <v/>
      </c>
      <c r="C90" s="279" t="str">
        <f>IF('STUDENT DETAILS'!C91&gt;0,'STUDENT DETAILS'!C91,"")</f>
        <v/>
      </c>
      <c r="D90" s="121"/>
      <c r="E90" s="121"/>
      <c r="F90" s="121"/>
      <c r="G90" s="121"/>
      <c r="H90" s="121"/>
      <c r="I90" s="270" t="str">
        <f>IF(OR(ISNUMBER(D90),ISNUMBER(E90),ISNUMBER(#REF!),ISNUMBER(F90),ISNUMBER(G90),ISNUMBER(H90)),SUM(D90:H90),"")</f>
        <v/>
      </c>
      <c r="J90" s="121"/>
      <c r="K90" s="121"/>
      <c r="L90" s="121"/>
      <c r="M90" s="121"/>
      <c r="N90" s="121"/>
      <c r="O90" s="270" t="str">
        <f>IF(OR(ISNUMBER(J90),ISNUMBER(K90),ISNUMBER(#REF!),ISNUMBER(L90),ISNUMBER(M90),ISNUMBER(N90)),SUM(J90:N90),"")</f>
        <v/>
      </c>
      <c r="P90" s="121"/>
      <c r="Q90" s="121"/>
      <c r="R90" s="121"/>
      <c r="S90" s="121"/>
      <c r="T90" s="121"/>
      <c r="U90" s="270" t="str">
        <f>IF(OR(ISNUMBER(P90),ISNUMBER(Q90),ISNUMBER(#REF!),ISNUMBER(R90),ISNUMBER(S90),ISNUMBER(T90)),SUM(P90:T90),"")</f>
        <v/>
      </c>
    </row>
    <row r="91" spans="1:21" x14ac:dyDescent="0.3">
      <c r="A91" s="278" t="str">
        <f>'STUDENT DETAILS'!A92</f>
        <v/>
      </c>
      <c r="B91" s="278" t="str">
        <f>IF(ISNUMBER('STUDENT DETAILS'!D92),('STUDENT DETAILS'!D92),"")</f>
        <v/>
      </c>
      <c r="C91" s="279" t="str">
        <f>IF('STUDENT DETAILS'!C92&gt;0,'STUDENT DETAILS'!C92,"")</f>
        <v/>
      </c>
      <c r="D91" s="121"/>
      <c r="E91" s="121"/>
      <c r="F91" s="121"/>
      <c r="G91" s="121"/>
      <c r="H91" s="121"/>
      <c r="I91" s="270" t="str">
        <f>IF(OR(ISNUMBER(D91),ISNUMBER(E91),ISNUMBER(#REF!),ISNUMBER(F91),ISNUMBER(G91),ISNUMBER(H91)),SUM(D91:H91),"")</f>
        <v/>
      </c>
      <c r="J91" s="121"/>
      <c r="K91" s="121"/>
      <c r="L91" s="121"/>
      <c r="M91" s="121"/>
      <c r="N91" s="121"/>
      <c r="O91" s="270" t="str">
        <f>IF(OR(ISNUMBER(J91),ISNUMBER(K91),ISNUMBER(#REF!),ISNUMBER(L91),ISNUMBER(M91),ISNUMBER(N91)),SUM(J91:N91),"")</f>
        <v/>
      </c>
      <c r="P91" s="121"/>
      <c r="Q91" s="121"/>
      <c r="R91" s="121"/>
      <c r="S91" s="121"/>
      <c r="T91" s="121"/>
      <c r="U91" s="270" t="str">
        <f>IF(OR(ISNUMBER(P91),ISNUMBER(Q91),ISNUMBER(#REF!),ISNUMBER(R91),ISNUMBER(S91),ISNUMBER(T91)),SUM(P91:T91),"")</f>
        <v/>
      </c>
    </row>
    <row r="92" spans="1:21" x14ac:dyDescent="0.3">
      <c r="A92" s="278" t="str">
        <f>'STUDENT DETAILS'!A93</f>
        <v/>
      </c>
      <c r="B92" s="278" t="str">
        <f>IF(ISNUMBER('STUDENT DETAILS'!D93),('STUDENT DETAILS'!D93),"")</f>
        <v/>
      </c>
      <c r="C92" s="279" t="str">
        <f>IF('STUDENT DETAILS'!C93&gt;0,'STUDENT DETAILS'!C93,"")</f>
        <v/>
      </c>
      <c r="D92" s="121"/>
      <c r="E92" s="121"/>
      <c r="F92" s="121"/>
      <c r="G92" s="121"/>
      <c r="H92" s="121"/>
      <c r="I92" s="270" t="str">
        <f>IF(OR(ISNUMBER(D92),ISNUMBER(E92),ISNUMBER(#REF!),ISNUMBER(F92),ISNUMBER(G92),ISNUMBER(H92)),SUM(D92:H92),"")</f>
        <v/>
      </c>
      <c r="J92" s="121"/>
      <c r="K92" s="121"/>
      <c r="L92" s="121"/>
      <c r="M92" s="121"/>
      <c r="N92" s="121"/>
      <c r="O92" s="270" t="str">
        <f>IF(OR(ISNUMBER(J92),ISNUMBER(K92),ISNUMBER(#REF!),ISNUMBER(L92),ISNUMBER(M92),ISNUMBER(N92)),SUM(J92:N92),"")</f>
        <v/>
      </c>
      <c r="P92" s="121"/>
      <c r="Q92" s="121"/>
      <c r="R92" s="121"/>
      <c r="S92" s="121"/>
      <c r="T92" s="121"/>
      <c r="U92" s="270" t="str">
        <f>IF(OR(ISNUMBER(P92),ISNUMBER(Q92),ISNUMBER(#REF!),ISNUMBER(R92),ISNUMBER(S92),ISNUMBER(T92)),SUM(P92:T92),"")</f>
        <v/>
      </c>
    </row>
    <row r="93" spans="1:21" x14ac:dyDescent="0.3">
      <c r="A93" s="278" t="str">
        <f>'STUDENT DETAILS'!A94</f>
        <v/>
      </c>
      <c r="B93" s="278" t="str">
        <f>IF(ISNUMBER('STUDENT DETAILS'!D94),('STUDENT DETAILS'!D94),"")</f>
        <v/>
      </c>
      <c r="C93" s="279" t="str">
        <f>IF('STUDENT DETAILS'!C94&gt;0,'STUDENT DETAILS'!C94,"")</f>
        <v/>
      </c>
      <c r="D93" s="121"/>
      <c r="E93" s="121"/>
      <c r="F93" s="121"/>
      <c r="G93" s="121"/>
      <c r="H93" s="121"/>
      <c r="I93" s="270" t="str">
        <f>IF(OR(ISNUMBER(D93),ISNUMBER(E93),ISNUMBER(#REF!),ISNUMBER(F93),ISNUMBER(G93),ISNUMBER(H93)),SUM(D93:H93),"")</f>
        <v/>
      </c>
      <c r="J93" s="121"/>
      <c r="K93" s="121"/>
      <c r="L93" s="121"/>
      <c r="M93" s="121"/>
      <c r="N93" s="121"/>
      <c r="O93" s="270" t="str">
        <f>IF(OR(ISNUMBER(J93),ISNUMBER(K93),ISNUMBER(#REF!),ISNUMBER(L93),ISNUMBER(M93),ISNUMBER(N93)),SUM(J93:N93),"")</f>
        <v/>
      </c>
      <c r="P93" s="121"/>
      <c r="Q93" s="121"/>
      <c r="R93" s="121"/>
      <c r="S93" s="121"/>
      <c r="T93" s="121"/>
      <c r="U93" s="270" t="str">
        <f>IF(OR(ISNUMBER(P93),ISNUMBER(Q93),ISNUMBER(#REF!),ISNUMBER(R93),ISNUMBER(S93),ISNUMBER(T93)),SUM(P93:T93),"")</f>
        <v/>
      </c>
    </row>
    <row r="94" spans="1:21" x14ac:dyDescent="0.3">
      <c r="A94" s="278" t="str">
        <f>'STUDENT DETAILS'!A95</f>
        <v/>
      </c>
      <c r="B94" s="278" t="str">
        <f>IF(ISNUMBER('STUDENT DETAILS'!D95),('STUDENT DETAILS'!D95),"")</f>
        <v/>
      </c>
      <c r="C94" s="279" t="str">
        <f>IF('STUDENT DETAILS'!C95&gt;0,'STUDENT DETAILS'!C95,"")</f>
        <v/>
      </c>
      <c r="D94" s="121"/>
      <c r="E94" s="121"/>
      <c r="F94" s="121"/>
      <c r="G94" s="121"/>
      <c r="H94" s="121"/>
      <c r="I94" s="270" t="str">
        <f>IF(OR(ISNUMBER(D94),ISNUMBER(E94),ISNUMBER(#REF!),ISNUMBER(F94),ISNUMBER(G94),ISNUMBER(H94)),SUM(D94:H94),"")</f>
        <v/>
      </c>
      <c r="J94" s="121"/>
      <c r="K94" s="121"/>
      <c r="L94" s="121"/>
      <c r="M94" s="121"/>
      <c r="N94" s="121"/>
      <c r="O94" s="270" t="str">
        <f>IF(OR(ISNUMBER(J94),ISNUMBER(K94),ISNUMBER(#REF!),ISNUMBER(L94),ISNUMBER(M94),ISNUMBER(N94)),SUM(J94:N94),"")</f>
        <v/>
      </c>
      <c r="P94" s="121"/>
      <c r="Q94" s="121"/>
      <c r="R94" s="121"/>
      <c r="S94" s="121"/>
      <c r="T94" s="121"/>
      <c r="U94" s="270" t="str">
        <f>IF(OR(ISNUMBER(P94),ISNUMBER(Q94),ISNUMBER(#REF!),ISNUMBER(R94),ISNUMBER(S94),ISNUMBER(T94)),SUM(P94:T94),"")</f>
        <v/>
      </c>
    </row>
    <row r="95" spans="1:21" x14ac:dyDescent="0.3">
      <c r="A95" s="278" t="str">
        <f>'STUDENT DETAILS'!A96</f>
        <v/>
      </c>
      <c r="B95" s="278" t="str">
        <f>IF(ISNUMBER('STUDENT DETAILS'!D96),('STUDENT DETAILS'!D96),"")</f>
        <v/>
      </c>
      <c r="C95" s="279" t="str">
        <f>IF('STUDENT DETAILS'!C96&gt;0,'STUDENT DETAILS'!C96,"")</f>
        <v/>
      </c>
      <c r="D95" s="121"/>
      <c r="E95" s="121"/>
      <c r="F95" s="121"/>
      <c r="G95" s="121"/>
      <c r="H95" s="121"/>
      <c r="I95" s="270" t="str">
        <f>IF(OR(ISNUMBER(D95),ISNUMBER(E95),ISNUMBER(#REF!),ISNUMBER(F95),ISNUMBER(G95),ISNUMBER(H95)),SUM(D95:H95),"")</f>
        <v/>
      </c>
      <c r="J95" s="121"/>
      <c r="K95" s="121"/>
      <c r="L95" s="121"/>
      <c r="M95" s="121"/>
      <c r="N95" s="121"/>
      <c r="O95" s="270" t="str">
        <f>IF(OR(ISNUMBER(J95),ISNUMBER(K95),ISNUMBER(#REF!),ISNUMBER(L95),ISNUMBER(M95),ISNUMBER(N95)),SUM(J95:N95),"")</f>
        <v/>
      </c>
      <c r="P95" s="121"/>
      <c r="Q95" s="121"/>
      <c r="R95" s="121"/>
      <c r="S95" s="121"/>
      <c r="T95" s="121"/>
      <c r="U95" s="270" t="str">
        <f>IF(OR(ISNUMBER(P95),ISNUMBER(Q95),ISNUMBER(#REF!),ISNUMBER(R95),ISNUMBER(S95),ISNUMBER(T95)),SUM(P95:T95),"")</f>
        <v/>
      </c>
    </row>
    <row r="96" spans="1:21" x14ac:dyDescent="0.3">
      <c r="A96" s="278" t="str">
        <f>'STUDENT DETAILS'!A97</f>
        <v/>
      </c>
      <c r="B96" s="278" t="str">
        <f>IF(ISNUMBER('STUDENT DETAILS'!D97),('STUDENT DETAILS'!D97),"")</f>
        <v/>
      </c>
      <c r="C96" s="279" t="str">
        <f>IF('STUDENT DETAILS'!C97&gt;0,'STUDENT DETAILS'!C97,"")</f>
        <v/>
      </c>
      <c r="D96" s="121"/>
      <c r="E96" s="121"/>
      <c r="F96" s="121"/>
      <c r="G96" s="121"/>
      <c r="H96" s="121"/>
      <c r="I96" s="270" t="str">
        <f>IF(OR(ISNUMBER(D96),ISNUMBER(E96),ISNUMBER(#REF!),ISNUMBER(F96),ISNUMBER(G96),ISNUMBER(H96)),SUM(D96:H96),"")</f>
        <v/>
      </c>
      <c r="J96" s="121"/>
      <c r="K96" s="121"/>
      <c r="L96" s="121"/>
      <c r="M96" s="121"/>
      <c r="N96" s="121"/>
      <c r="O96" s="270" t="str">
        <f>IF(OR(ISNUMBER(J96),ISNUMBER(K96),ISNUMBER(#REF!),ISNUMBER(L96),ISNUMBER(M96),ISNUMBER(N96)),SUM(J96:N96),"")</f>
        <v/>
      </c>
      <c r="P96" s="121"/>
      <c r="Q96" s="121"/>
      <c r="R96" s="121"/>
      <c r="S96" s="121"/>
      <c r="T96" s="121"/>
      <c r="U96" s="270" t="str">
        <f>IF(OR(ISNUMBER(P96),ISNUMBER(Q96),ISNUMBER(#REF!),ISNUMBER(R96),ISNUMBER(S96),ISNUMBER(T96)),SUM(P96:T96),"")</f>
        <v/>
      </c>
    </row>
    <row r="97" spans="1:21" x14ac:dyDescent="0.3">
      <c r="A97" s="278" t="str">
        <f>'STUDENT DETAILS'!A98</f>
        <v/>
      </c>
      <c r="B97" s="278" t="str">
        <f>IF(ISNUMBER('STUDENT DETAILS'!D98),('STUDENT DETAILS'!D98),"")</f>
        <v/>
      </c>
      <c r="C97" s="279" t="str">
        <f>IF('STUDENT DETAILS'!C98&gt;0,'STUDENT DETAILS'!C98,"")</f>
        <v/>
      </c>
      <c r="D97" s="121"/>
      <c r="E97" s="121"/>
      <c r="F97" s="121"/>
      <c r="G97" s="121"/>
      <c r="H97" s="121"/>
      <c r="I97" s="270" t="str">
        <f>IF(OR(ISNUMBER(D97),ISNUMBER(E97),ISNUMBER(#REF!),ISNUMBER(F97),ISNUMBER(G97),ISNUMBER(H97)),SUM(D97:H97),"")</f>
        <v/>
      </c>
      <c r="J97" s="121"/>
      <c r="K97" s="121"/>
      <c r="L97" s="121"/>
      <c r="M97" s="121"/>
      <c r="N97" s="121"/>
      <c r="O97" s="270" t="str">
        <f>IF(OR(ISNUMBER(J97),ISNUMBER(K97),ISNUMBER(#REF!),ISNUMBER(L97),ISNUMBER(M97),ISNUMBER(N97)),SUM(J97:N97),"")</f>
        <v/>
      </c>
      <c r="P97" s="121"/>
      <c r="Q97" s="121"/>
      <c r="R97" s="121"/>
      <c r="S97" s="121"/>
      <c r="T97" s="121"/>
      <c r="U97" s="270" t="str">
        <f>IF(OR(ISNUMBER(P97),ISNUMBER(Q97),ISNUMBER(#REF!),ISNUMBER(R97),ISNUMBER(S97),ISNUMBER(T97)),SUM(P97:T97),"")</f>
        <v/>
      </c>
    </row>
    <row r="98" spans="1:21" x14ac:dyDescent="0.3">
      <c r="A98" s="278" t="str">
        <f>'STUDENT DETAILS'!A99</f>
        <v/>
      </c>
      <c r="B98" s="278" t="str">
        <f>IF(ISNUMBER('STUDENT DETAILS'!D99),('STUDENT DETAILS'!D99),"")</f>
        <v/>
      </c>
      <c r="C98" s="279" t="str">
        <f>IF('STUDENT DETAILS'!C99&gt;0,'STUDENT DETAILS'!C99,"")</f>
        <v/>
      </c>
      <c r="D98" s="121"/>
      <c r="E98" s="121"/>
      <c r="F98" s="121"/>
      <c r="G98" s="121"/>
      <c r="H98" s="121"/>
      <c r="I98" s="270" t="str">
        <f>IF(OR(ISNUMBER(D98),ISNUMBER(E98),ISNUMBER(#REF!),ISNUMBER(F98),ISNUMBER(G98),ISNUMBER(H98)),SUM(D98:H98),"")</f>
        <v/>
      </c>
      <c r="J98" s="121"/>
      <c r="K98" s="121"/>
      <c r="L98" s="121"/>
      <c r="M98" s="121"/>
      <c r="N98" s="121"/>
      <c r="O98" s="270" t="str">
        <f>IF(OR(ISNUMBER(J98),ISNUMBER(K98),ISNUMBER(#REF!),ISNUMBER(L98),ISNUMBER(M98),ISNUMBER(N98)),SUM(J98:N98),"")</f>
        <v/>
      </c>
      <c r="P98" s="121"/>
      <c r="Q98" s="121"/>
      <c r="R98" s="121"/>
      <c r="S98" s="121"/>
      <c r="T98" s="121"/>
      <c r="U98" s="270" t="str">
        <f>IF(OR(ISNUMBER(P98),ISNUMBER(Q98),ISNUMBER(#REF!),ISNUMBER(R98),ISNUMBER(S98),ISNUMBER(T98)),SUM(P98:T98),"")</f>
        <v/>
      </c>
    </row>
    <row r="99" spans="1:21" x14ac:dyDescent="0.3">
      <c r="A99" s="278" t="str">
        <f>'STUDENT DETAILS'!A100</f>
        <v/>
      </c>
      <c r="B99" s="278" t="str">
        <f>IF(ISNUMBER('STUDENT DETAILS'!D100),('STUDENT DETAILS'!D100),"")</f>
        <v/>
      </c>
      <c r="C99" s="279" t="str">
        <f>IF('STUDENT DETAILS'!C100&gt;0,'STUDENT DETAILS'!C100,"")</f>
        <v/>
      </c>
      <c r="D99" s="121"/>
      <c r="E99" s="121"/>
      <c r="F99" s="121"/>
      <c r="G99" s="121"/>
      <c r="H99" s="121"/>
      <c r="I99" s="270" t="str">
        <f>IF(OR(ISNUMBER(D99),ISNUMBER(E99),ISNUMBER(#REF!),ISNUMBER(F99),ISNUMBER(G99),ISNUMBER(H99)),SUM(D99:H99),"")</f>
        <v/>
      </c>
      <c r="J99" s="121"/>
      <c r="K99" s="121"/>
      <c r="L99" s="121"/>
      <c r="M99" s="121"/>
      <c r="N99" s="121"/>
      <c r="O99" s="270" t="str">
        <f>IF(OR(ISNUMBER(J99),ISNUMBER(K99),ISNUMBER(#REF!),ISNUMBER(L99),ISNUMBER(M99),ISNUMBER(N99)),SUM(J99:N99),"")</f>
        <v/>
      </c>
      <c r="P99" s="121"/>
      <c r="Q99" s="121"/>
      <c r="R99" s="121"/>
      <c r="S99" s="121"/>
      <c r="T99" s="121"/>
      <c r="U99" s="270" t="str">
        <f>IF(OR(ISNUMBER(P99),ISNUMBER(Q99),ISNUMBER(#REF!),ISNUMBER(R99),ISNUMBER(S99),ISNUMBER(T99)),SUM(P99:T99),"")</f>
        <v/>
      </c>
    </row>
    <row r="100" spans="1:21" x14ac:dyDescent="0.3">
      <c r="A100" s="278" t="str">
        <f>'STUDENT DETAILS'!A101</f>
        <v/>
      </c>
      <c r="B100" s="278" t="str">
        <f>IF(ISNUMBER('STUDENT DETAILS'!D101),('STUDENT DETAILS'!D101),"")</f>
        <v/>
      </c>
      <c r="C100" s="279" t="str">
        <f>IF('STUDENT DETAILS'!C101&gt;0,'STUDENT DETAILS'!C101,"")</f>
        <v/>
      </c>
      <c r="D100" s="121"/>
      <c r="E100" s="121"/>
      <c r="F100" s="121"/>
      <c r="G100" s="121"/>
      <c r="H100" s="121"/>
      <c r="I100" s="270" t="str">
        <f>IF(OR(ISNUMBER(D100),ISNUMBER(E100),ISNUMBER(#REF!),ISNUMBER(F100),ISNUMBER(G100),ISNUMBER(H100)),SUM(D100:H100),"")</f>
        <v/>
      </c>
      <c r="J100" s="121"/>
      <c r="K100" s="121"/>
      <c r="L100" s="121"/>
      <c r="M100" s="121"/>
      <c r="N100" s="121"/>
      <c r="O100" s="270" t="str">
        <f>IF(OR(ISNUMBER(J100),ISNUMBER(K100),ISNUMBER(#REF!),ISNUMBER(L100),ISNUMBER(M100),ISNUMBER(N100)),SUM(J100:N100),"")</f>
        <v/>
      </c>
      <c r="P100" s="121"/>
      <c r="Q100" s="121"/>
      <c r="R100" s="121"/>
      <c r="S100" s="121"/>
      <c r="T100" s="121"/>
      <c r="U100" s="270" t="str">
        <f>IF(OR(ISNUMBER(P100),ISNUMBER(Q100),ISNUMBER(#REF!),ISNUMBER(R100),ISNUMBER(S100),ISNUMBER(T100)),SUM(P100:T100),"")</f>
        <v/>
      </c>
    </row>
    <row r="101" spans="1:21" x14ac:dyDescent="0.3">
      <c r="A101" s="278" t="str">
        <f>'STUDENT DETAILS'!A102</f>
        <v/>
      </c>
      <c r="B101" s="278" t="str">
        <f>IF(ISNUMBER('STUDENT DETAILS'!D102),('STUDENT DETAILS'!D102),"")</f>
        <v/>
      </c>
      <c r="C101" s="279" t="str">
        <f>IF('STUDENT DETAILS'!C102&gt;0,'STUDENT DETAILS'!C102,"")</f>
        <v/>
      </c>
      <c r="D101" s="121"/>
      <c r="E101" s="121"/>
      <c r="F101" s="121"/>
      <c r="G101" s="121"/>
      <c r="H101" s="121"/>
      <c r="I101" s="270" t="str">
        <f>IF(OR(ISNUMBER(D101),ISNUMBER(E101),ISNUMBER(#REF!),ISNUMBER(F101),ISNUMBER(G101),ISNUMBER(H101)),SUM(D101:H101),"")</f>
        <v/>
      </c>
      <c r="J101" s="121"/>
      <c r="K101" s="121"/>
      <c r="L101" s="121"/>
      <c r="M101" s="121"/>
      <c r="N101" s="121"/>
      <c r="O101" s="270" t="str">
        <f>IF(OR(ISNUMBER(J101),ISNUMBER(K101),ISNUMBER(#REF!),ISNUMBER(L101),ISNUMBER(M101),ISNUMBER(N101)),SUM(J101:N101),"")</f>
        <v/>
      </c>
      <c r="P101" s="121"/>
      <c r="Q101" s="121"/>
      <c r="R101" s="121"/>
      <c r="S101" s="121"/>
      <c r="T101" s="121"/>
      <c r="U101" s="270" t="str">
        <f>IF(OR(ISNUMBER(P101),ISNUMBER(Q101),ISNUMBER(#REF!),ISNUMBER(R101),ISNUMBER(S101),ISNUMBER(T101)),SUM(P101:T101),"")</f>
        <v/>
      </c>
    </row>
    <row r="102" spans="1:21" x14ac:dyDescent="0.3">
      <c r="A102" s="278" t="str">
        <f>'STUDENT DETAILS'!A103</f>
        <v/>
      </c>
      <c r="B102" s="278" t="str">
        <f>IF(ISNUMBER('STUDENT DETAILS'!D103),('STUDENT DETAILS'!D103),"")</f>
        <v/>
      </c>
      <c r="C102" s="279" t="str">
        <f>IF('STUDENT DETAILS'!C103&gt;0,'STUDENT DETAILS'!C103,"")</f>
        <v/>
      </c>
      <c r="D102" s="121"/>
      <c r="E102" s="121"/>
      <c r="F102" s="121"/>
      <c r="G102" s="121"/>
      <c r="H102" s="121"/>
      <c r="I102" s="270" t="str">
        <f>IF(OR(ISNUMBER(D102),ISNUMBER(E102),ISNUMBER(#REF!),ISNUMBER(F102),ISNUMBER(G102),ISNUMBER(H102)),SUM(D102:H102),"")</f>
        <v/>
      </c>
      <c r="J102" s="121"/>
      <c r="K102" s="121"/>
      <c r="L102" s="121"/>
      <c r="M102" s="121"/>
      <c r="N102" s="121"/>
      <c r="O102" s="270" t="str">
        <f>IF(OR(ISNUMBER(J102),ISNUMBER(K102),ISNUMBER(#REF!),ISNUMBER(L102),ISNUMBER(M102),ISNUMBER(N102)),SUM(J102:N102),"")</f>
        <v/>
      </c>
      <c r="P102" s="121"/>
      <c r="Q102" s="121"/>
      <c r="R102" s="121"/>
      <c r="S102" s="121"/>
      <c r="T102" s="121"/>
      <c r="U102" s="270" t="str">
        <f>IF(OR(ISNUMBER(P102),ISNUMBER(Q102),ISNUMBER(#REF!),ISNUMBER(R102),ISNUMBER(S102),ISNUMBER(T102)),SUM(P102:T102),"")</f>
        <v/>
      </c>
    </row>
    <row r="103" spans="1:21" x14ac:dyDescent="0.3">
      <c r="A103" s="278" t="str">
        <f>'STUDENT DETAILS'!A104</f>
        <v/>
      </c>
      <c r="B103" s="278" t="str">
        <f>IF(ISNUMBER('STUDENT DETAILS'!D104),('STUDENT DETAILS'!D104),"")</f>
        <v/>
      </c>
      <c r="C103" s="279" t="str">
        <f>IF('STUDENT DETAILS'!C104&gt;0,'STUDENT DETAILS'!C104,"")</f>
        <v/>
      </c>
      <c r="D103" s="121"/>
      <c r="E103" s="121"/>
      <c r="F103" s="121"/>
      <c r="G103" s="121"/>
      <c r="H103" s="121"/>
      <c r="I103" s="270" t="str">
        <f>IF(OR(ISNUMBER(D103),ISNUMBER(E103),ISNUMBER(#REF!),ISNUMBER(F103),ISNUMBER(G103),ISNUMBER(H103)),SUM(D103:H103),"")</f>
        <v/>
      </c>
      <c r="J103" s="121"/>
      <c r="K103" s="121"/>
      <c r="L103" s="121"/>
      <c r="M103" s="121"/>
      <c r="N103" s="121"/>
      <c r="O103" s="270" t="str">
        <f>IF(OR(ISNUMBER(J103),ISNUMBER(K103),ISNUMBER(#REF!),ISNUMBER(L103),ISNUMBER(M103),ISNUMBER(N103)),SUM(J103:N103),"")</f>
        <v/>
      </c>
      <c r="P103" s="121"/>
      <c r="Q103" s="121"/>
      <c r="R103" s="121"/>
      <c r="S103" s="121"/>
      <c r="T103" s="121"/>
      <c r="U103" s="270" t="str">
        <f>IF(OR(ISNUMBER(P103),ISNUMBER(Q103),ISNUMBER(#REF!),ISNUMBER(R103),ISNUMBER(S103),ISNUMBER(T103)),SUM(P103:T103),"")</f>
        <v/>
      </c>
    </row>
    <row r="104" spans="1:21" x14ac:dyDescent="0.3">
      <c r="A104" s="278" t="str">
        <f>'STUDENT DETAILS'!A105</f>
        <v/>
      </c>
      <c r="B104" s="278" t="str">
        <f>IF(ISNUMBER('STUDENT DETAILS'!D105),('STUDENT DETAILS'!D105),"")</f>
        <v/>
      </c>
      <c r="C104" s="279" t="str">
        <f>IF('STUDENT DETAILS'!C105&gt;0,'STUDENT DETAILS'!C105,"")</f>
        <v/>
      </c>
      <c r="D104" s="121"/>
      <c r="E104" s="121"/>
      <c r="F104" s="121"/>
      <c r="G104" s="121"/>
      <c r="H104" s="121"/>
      <c r="I104" s="270" t="str">
        <f>IF(OR(ISNUMBER(D104),ISNUMBER(E104),ISNUMBER(#REF!),ISNUMBER(F104),ISNUMBER(G104),ISNUMBER(H104)),SUM(D104:H104),"")</f>
        <v/>
      </c>
      <c r="J104" s="121"/>
      <c r="K104" s="121"/>
      <c r="L104" s="121"/>
      <c r="M104" s="121"/>
      <c r="N104" s="121"/>
      <c r="O104" s="270" t="str">
        <f>IF(OR(ISNUMBER(J104),ISNUMBER(K104),ISNUMBER(#REF!),ISNUMBER(L104),ISNUMBER(M104),ISNUMBER(N104)),SUM(J104:N104),"")</f>
        <v/>
      </c>
      <c r="P104" s="121"/>
      <c r="Q104" s="121"/>
      <c r="R104" s="121"/>
      <c r="S104" s="121"/>
      <c r="T104" s="121"/>
      <c r="U104" s="270" t="str">
        <f>IF(OR(ISNUMBER(P104),ISNUMBER(Q104),ISNUMBER(#REF!),ISNUMBER(R104),ISNUMBER(S104),ISNUMBER(T104)),SUM(P104:T104),"")</f>
        <v/>
      </c>
    </row>
    <row r="105" spans="1:21" x14ac:dyDescent="0.3">
      <c r="A105" s="278" t="str">
        <f>'STUDENT DETAILS'!A106</f>
        <v/>
      </c>
      <c r="B105" s="278" t="str">
        <f>IF(ISNUMBER('STUDENT DETAILS'!D106),('STUDENT DETAILS'!D106),"")</f>
        <v/>
      </c>
      <c r="C105" s="279" t="str">
        <f>IF('STUDENT DETAILS'!C106&gt;0,'STUDENT DETAILS'!C106,"")</f>
        <v/>
      </c>
      <c r="D105" s="121"/>
      <c r="E105" s="121"/>
      <c r="F105" s="121"/>
      <c r="G105" s="121"/>
      <c r="H105" s="121"/>
      <c r="I105" s="270" t="str">
        <f>IF(OR(ISNUMBER(D105),ISNUMBER(E105),ISNUMBER(#REF!),ISNUMBER(F105),ISNUMBER(G105),ISNUMBER(H105)),SUM(D105:H105),"")</f>
        <v/>
      </c>
      <c r="J105" s="121"/>
      <c r="K105" s="121"/>
      <c r="L105" s="121"/>
      <c r="M105" s="121"/>
      <c r="N105" s="121"/>
      <c r="O105" s="270" t="str">
        <f>IF(OR(ISNUMBER(J105),ISNUMBER(K105),ISNUMBER(#REF!),ISNUMBER(L105),ISNUMBER(M105),ISNUMBER(N105)),SUM(J105:N105),"")</f>
        <v/>
      </c>
      <c r="P105" s="121"/>
      <c r="Q105" s="121"/>
      <c r="R105" s="121"/>
      <c r="S105" s="121"/>
      <c r="T105" s="121"/>
      <c r="U105" s="270" t="str">
        <f>IF(OR(ISNUMBER(P105),ISNUMBER(Q105),ISNUMBER(#REF!),ISNUMBER(R105),ISNUMBER(S105),ISNUMBER(T105)),SUM(P105:T105),"")</f>
        <v/>
      </c>
    </row>
    <row r="106" spans="1:21" x14ac:dyDescent="0.3">
      <c r="A106" s="278" t="str">
        <f>'STUDENT DETAILS'!A107</f>
        <v/>
      </c>
      <c r="B106" s="278" t="str">
        <f>IF(ISNUMBER('STUDENT DETAILS'!D107),('STUDENT DETAILS'!D107),"")</f>
        <v/>
      </c>
      <c r="C106" s="279" t="str">
        <f>IF('STUDENT DETAILS'!C107&gt;0,'STUDENT DETAILS'!C107,"")</f>
        <v/>
      </c>
      <c r="D106" s="121"/>
      <c r="E106" s="121"/>
      <c r="F106" s="121"/>
      <c r="G106" s="121"/>
      <c r="H106" s="121"/>
      <c r="I106" s="270" t="str">
        <f>IF(OR(ISNUMBER(D106),ISNUMBER(E106),ISNUMBER(#REF!),ISNUMBER(F106),ISNUMBER(G106),ISNUMBER(H106)),SUM(D106:H106),"")</f>
        <v/>
      </c>
      <c r="J106" s="121"/>
      <c r="K106" s="121"/>
      <c r="L106" s="121"/>
      <c r="M106" s="121"/>
      <c r="N106" s="121"/>
      <c r="O106" s="270" t="str">
        <f>IF(OR(ISNUMBER(J106),ISNUMBER(K106),ISNUMBER(#REF!),ISNUMBER(L106),ISNUMBER(M106),ISNUMBER(N106)),SUM(J106:N106),"")</f>
        <v/>
      </c>
      <c r="P106" s="121"/>
      <c r="Q106" s="121"/>
      <c r="R106" s="121"/>
      <c r="S106" s="121"/>
      <c r="T106" s="121"/>
      <c r="U106" s="270" t="str">
        <f>IF(OR(ISNUMBER(P106),ISNUMBER(Q106),ISNUMBER(#REF!),ISNUMBER(R106),ISNUMBER(S106),ISNUMBER(T106)),SUM(P106:T106),"")</f>
        <v/>
      </c>
    </row>
    <row r="107" spans="1:21" x14ac:dyDescent="0.3">
      <c r="A107" s="278" t="str">
        <f>'STUDENT DETAILS'!A108</f>
        <v/>
      </c>
      <c r="B107" s="278" t="str">
        <f>IF(ISNUMBER('STUDENT DETAILS'!D108),('STUDENT DETAILS'!D108),"")</f>
        <v/>
      </c>
      <c r="C107" s="279" t="str">
        <f>IF('STUDENT DETAILS'!C108&gt;0,'STUDENT DETAILS'!C108,"")</f>
        <v/>
      </c>
      <c r="D107" s="121"/>
      <c r="E107" s="121"/>
      <c r="F107" s="121"/>
      <c r="G107" s="121"/>
      <c r="H107" s="121"/>
      <c r="I107" s="270" t="str">
        <f>IF(OR(ISNUMBER(D107),ISNUMBER(E107),ISNUMBER(#REF!),ISNUMBER(F107),ISNUMBER(G107),ISNUMBER(H107)),SUM(D107:H107),"")</f>
        <v/>
      </c>
      <c r="J107" s="121"/>
      <c r="K107" s="121"/>
      <c r="L107" s="121"/>
      <c r="M107" s="121"/>
      <c r="N107" s="121"/>
      <c r="O107" s="270" t="str">
        <f>IF(OR(ISNUMBER(J107),ISNUMBER(K107),ISNUMBER(#REF!),ISNUMBER(L107),ISNUMBER(M107),ISNUMBER(N107)),SUM(J107:N107),"")</f>
        <v/>
      </c>
      <c r="P107" s="121"/>
      <c r="Q107" s="121"/>
      <c r="R107" s="121"/>
      <c r="S107" s="121"/>
      <c r="T107" s="121"/>
      <c r="U107" s="270" t="str">
        <f>IF(OR(ISNUMBER(P107),ISNUMBER(Q107),ISNUMBER(#REF!),ISNUMBER(R107),ISNUMBER(S107),ISNUMBER(T107)),SUM(P107:T107),"")</f>
        <v/>
      </c>
    </row>
    <row r="108" spans="1:21" x14ac:dyDescent="0.3">
      <c r="A108" s="278" t="str">
        <f>'STUDENT DETAILS'!A109</f>
        <v/>
      </c>
      <c r="B108" s="278" t="str">
        <f>IF(ISNUMBER('STUDENT DETAILS'!D109),('STUDENT DETAILS'!D109),"")</f>
        <v/>
      </c>
      <c r="C108" s="279" t="str">
        <f>IF('STUDENT DETAILS'!C109&gt;0,'STUDENT DETAILS'!C109,"")</f>
        <v/>
      </c>
      <c r="D108" s="121"/>
      <c r="E108" s="121"/>
      <c r="F108" s="121"/>
      <c r="G108" s="121"/>
      <c r="H108" s="121"/>
      <c r="I108" s="270" t="str">
        <f>IF(OR(ISNUMBER(D108),ISNUMBER(E108),ISNUMBER(#REF!),ISNUMBER(F108),ISNUMBER(G108),ISNUMBER(H108)),SUM(D108:H108),"")</f>
        <v/>
      </c>
      <c r="J108" s="121"/>
      <c r="K108" s="121"/>
      <c r="L108" s="121"/>
      <c r="M108" s="121"/>
      <c r="N108" s="121"/>
      <c r="O108" s="270" t="str">
        <f>IF(OR(ISNUMBER(J108),ISNUMBER(K108),ISNUMBER(#REF!),ISNUMBER(L108),ISNUMBER(M108),ISNUMBER(N108)),SUM(J108:N108),"")</f>
        <v/>
      </c>
      <c r="P108" s="121"/>
      <c r="Q108" s="121"/>
      <c r="R108" s="121"/>
      <c r="S108" s="121"/>
      <c r="T108" s="121"/>
      <c r="U108" s="270" t="str">
        <f>IF(OR(ISNUMBER(P108),ISNUMBER(Q108),ISNUMBER(#REF!),ISNUMBER(R108),ISNUMBER(S108),ISNUMBER(T108)),SUM(P108:T108),"")</f>
        <v/>
      </c>
    </row>
    <row r="109" spans="1:21" x14ac:dyDescent="0.3">
      <c r="A109" s="278" t="str">
        <f>'STUDENT DETAILS'!A110</f>
        <v/>
      </c>
      <c r="B109" s="278" t="str">
        <f>IF(ISNUMBER('STUDENT DETAILS'!D110),('STUDENT DETAILS'!D110),"")</f>
        <v/>
      </c>
      <c r="C109" s="279" t="str">
        <f>IF('STUDENT DETAILS'!C110&gt;0,'STUDENT DETAILS'!C110,"")</f>
        <v/>
      </c>
      <c r="D109" s="121"/>
      <c r="E109" s="121"/>
      <c r="F109" s="121"/>
      <c r="G109" s="121"/>
      <c r="H109" s="121"/>
      <c r="I109" s="270" t="str">
        <f>IF(OR(ISNUMBER(D109),ISNUMBER(E109),ISNUMBER(#REF!),ISNUMBER(F109),ISNUMBER(G109),ISNUMBER(H109)),SUM(D109:H109),"")</f>
        <v/>
      </c>
      <c r="J109" s="121"/>
      <c r="K109" s="121"/>
      <c r="L109" s="121"/>
      <c r="M109" s="121"/>
      <c r="N109" s="121"/>
      <c r="O109" s="270" t="str">
        <f>IF(OR(ISNUMBER(J109),ISNUMBER(K109),ISNUMBER(#REF!),ISNUMBER(L109),ISNUMBER(M109),ISNUMBER(N109)),SUM(J109:N109),"")</f>
        <v/>
      </c>
      <c r="P109" s="121"/>
      <c r="Q109" s="121"/>
      <c r="R109" s="121"/>
      <c r="S109" s="121"/>
      <c r="T109" s="121"/>
      <c r="U109" s="270" t="str">
        <f>IF(OR(ISNUMBER(P109),ISNUMBER(Q109),ISNUMBER(#REF!),ISNUMBER(R109),ISNUMBER(S109),ISNUMBER(T109)),SUM(P109:T109),"")</f>
        <v/>
      </c>
    </row>
    <row r="110" spans="1:21" x14ac:dyDescent="0.3">
      <c r="A110" s="278" t="str">
        <f>'STUDENT DETAILS'!A111</f>
        <v/>
      </c>
      <c r="B110" s="278" t="str">
        <f>IF(ISNUMBER('STUDENT DETAILS'!D111),('STUDENT DETAILS'!D111),"")</f>
        <v/>
      </c>
      <c r="C110" s="279" t="str">
        <f>IF('STUDENT DETAILS'!C111&gt;0,'STUDENT DETAILS'!C111,"")</f>
        <v/>
      </c>
      <c r="D110" s="121"/>
      <c r="E110" s="121"/>
      <c r="F110" s="121"/>
      <c r="G110" s="121"/>
      <c r="H110" s="121"/>
      <c r="I110" s="270" t="str">
        <f>IF(OR(ISNUMBER(D110),ISNUMBER(E110),ISNUMBER(#REF!),ISNUMBER(F110),ISNUMBER(G110),ISNUMBER(H110)),SUM(D110:H110),"")</f>
        <v/>
      </c>
      <c r="J110" s="121"/>
      <c r="K110" s="121"/>
      <c r="L110" s="121"/>
      <c r="M110" s="121"/>
      <c r="N110" s="121"/>
      <c r="O110" s="270" t="str">
        <f>IF(OR(ISNUMBER(J110),ISNUMBER(K110),ISNUMBER(#REF!),ISNUMBER(L110),ISNUMBER(M110),ISNUMBER(N110)),SUM(J110:N110),"")</f>
        <v/>
      </c>
      <c r="P110" s="121"/>
      <c r="Q110" s="121"/>
      <c r="R110" s="121"/>
      <c r="S110" s="121"/>
      <c r="T110" s="121"/>
      <c r="U110" s="270" t="str">
        <f>IF(OR(ISNUMBER(P110),ISNUMBER(Q110),ISNUMBER(#REF!),ISNUMBER(R110),ISNUMBER(S110),ISNUMBER(T110)),SUM(P110:T110),"")</f>
        <v/>
      </c>
    </row>
    <row r="111" spans="1:21" x14ac:dyDescent="0.3">
      <c r="A111" s="278" t="str">
        <f>'STUDENT DETAILS'!A112</f>
        <v/>
      </c>
      <c r="B111" s="278" t="str">
        <f>IF(ISNUMBER('STUDENT DETAILS'!D112),('STUDENT DETAILS'!D112),"")</f>
        <v/>
      </c>
      <c r="C111" s="279" t="str">
        <f>IF('STUDENT DETAILS'!C112&gt;0,'STUDENT DETAILS'!C112,"")</f>
        <v/>
      </c>
      <c r="D111" s="121"/>
      <c r="E111" s="121"/>
      <c r="F111" s="121"/>
      <c r="G111" s="121"/>
      <c r="H111" s="121"/>
      <c r="I111" s="270" t="str">
        <f>IF(OR(ISNUMBER(D111),ISNUMBER(E111),ISNUMBER(#REF!),ISNUMBER(F111),ISNUMBER(G111),ISNUMBER(H111)),SUM(D111:H111),"")</f>
        <v/>
      </c>
      <c r="J111" s="121"/>
      <c r="K111" s="121"/>
      <c r="L111" s="121"/>
      <c r="M111" s="121"/>
      <c r="N111" s="121"/>
      <c r="O111" s="270" t="str">
        <f>IF(OR(ISNUMBER(J111),ISNUMBER(K111),ISNUMBER(#REF!),ISNUMBER(L111),ISNUMBER(M111),ISNUMBER(N111)),SUM(J111:N111),"")</f>
        <v/>
      </c>
      <c r="P111" s="121"/>
      <c r="Q111" s="121"/>
      <c r="R111" s="121"/>
      <c r="S111" s="121"/>
      <c r="T111" s="121"/>
      <c r="U111" s="270" t="str">
        <f>IF(OR(ISNUMBER(P111),ISNUMBER(Q111),ISNUMBER(#REF!),ISNUMBER(R111),ISNUMBER(S111),ISNUMBER(T111)),SUM(P111:T111),"")</f>
        <v/>
      </c>
    </row>
    <row r="112" spans="1:21" x14ac:dyDescent="0.3">
      <c r="A112" s="278" t="str">
        <f>'STUDENT DETAILS'!A113</f>
        <v/>
      </c>
      <c r="B112" s="278" t="str">
        <f>IF(ISNUMBER('STUDENT DETAILS'!D113),('STUDENT DETAILS'!D113),"")</f>
        <v/>
      </c>
      <c r="C112" s="279" t="str">
        <f>IF('STUDENT DETAILS'!C113&gt;0,'STUDENT DETAILS'!C113,"")</f>
        <v/>
      </c>
      <c r="D112" s="121"/>
      <c r="E112" s="121"/>
      <c r="F112" s="121"/>
      <c r="G112" s="121"/>
      <c r="H112" s="121"/>
      <c r="I112" s="270" t="str">
        <f>IF(OR(ISNUMBER(D112),ISNUMBER(E112),ISNUMBER(#REF!),ISNUMBER(F112),ISNUMBER(G112),ISNUMBER(H112)),SUM(D112:H112),"")</f>
        <v/>
      </c>
      <c r="J112" s="121"/>
      <c r="K112" s="121"/>
      <c r="L112" s="121"/>
      <c r="M112" s="121"/>
      <c r="N112" s="121"/>
      <c r="O112" s="270" t="str">
        <f>IF(OR(ISNUMBER(J112),ISNUMBER(K112),ISNUMBER(#REF!),ISNUMBER(L112),ISNUMBER(M112),ISNUMBER(N112)),SUM(J112:N112),"")</f>
        <v/>
      </c>
      <c r="P112" s="121"/>
      <c r="Q112" s="121"/>
      <c r="R112" s="121"/>
      <c r="S112" s="121"/>
      <c r="T112" s="121"/>
      <c r="U112" s="270" t="str">
        <f>IF(OR(ISNUMBER(P112),ISNUMBER(Q112),ISNUMBER(#REF!),ISNUMBER(R112),ISNUMBER(S112),ISNUMBER(T112)),SUM(P112:T112),"")</f>
        <v/>
      </c>
    </row>
    <row r="113" spans="1:21" x14ac:dyDescent="0.3">
      <c r="A113" s="278" t="str">
        <f>'STUDENT DETAILS'!A114</f>
        <v/>
      </c>
      <c r="B113" s="278" t="str">
        <f>IF(ISNUMBER('STUDENT DETAILS'!D114),('STUDENT DETAILS'!D114),"")</f>
        <v/>
      </c>
      <c r="C113" s="279" t="str">
        <f>IF('STUDENT DETAILS'!C114&gt;0,'STUDENT DETAILS'!C114,"")</f>
        <v/>
      </c>
      <c r="D113" s="121"/>
      <c r="E113" s="121"/>
      <c r="F113" s="121"/>
      <c r="G113" s="121"/>
      <c r="H113" s="121"/>
      <c r="I113" s="270" t="str">
        <f>IF(OR(ISNUMBER(D113),ISNUMBER(E113),ISNUMBER(#REF!),ISNUMBER(F113),ISNUMBER(G113),ISNUMBER(H113)),SUM(D113:H113),"")</f>
        <v/>
      </c>
      <c r="J113" s="121"/>
      <c r="K113" s="121"/>
      <c r="L113" s="121"/>
      <c r="M113" s="121"/>
      <c r="N113" s="121"/>
      <c r="O113" s="270" t="str">
        <f>IF(OR(ISNUMBER(J113),ISNUMBER(K113),ISNUMBER(#REF!),ISNUMBER(L113),ISNUMBER(M113),ISNUMBER(N113)),SUM(J113:N113),"")</f>
        <v/>
      </c>
      <c r="P113" s="121"/>
      <c r="Q113" s="121"/>
      <c r="R113" s="121"/>
      <c r="S113" s="121"/>
      <c r="T113" s="121"/>
      <c r="U113" s="270" t="str">
        <f>IF(OR(ISNUMBER(P113),ISNUMBER(Q113),ISNUMBER(#REF!),ISNUMBER(R113),ISNUMBER(S113),ISNUMBER(T113)),SUM(P113:T113),"")</f>
        <v/>
      </c>
    </row>
    <row r="114" spans="1:21" x14ac:dyDescent="0.3">
      <c r="A114" s="278" t="str">
        <f>'STUDENT DETAILS'!A115</f>
        <v/>
      </c>
      <c r="B114" s="278" t="str">
        <f>IF(ISNUMBER('STUDENT DETAILS'!D115),('STUDENT DETAILS'!D115),"")</f>
        <v/>
      </c>
      <c r="C114" s="279" t="str">
        <f>IF('STUDENT DETAILS'!C115&gt;0,'STUDENT DETAILS'!C115,"")</f>
        <v/>
      </c>
      <c r="D114" s="121"/>
      <c r="E114" s="121"/>
      <c r="F114" s="121"/>
      <c r="G114" s="121"/>
      <c r="H114" s="121"/>
      <c r="I114" s="270" t="str">
        <f>IF(OR(ISNUMBER(D114),ISNUMBER(E114),ISNUMBER(#REF!),ISNUMBER(F114),ISNUMBER(G114),ISNUMBER(H114)),SUM(D114:H114),"")</f>
        <v/>
      </c>
      <c r="J114" s="121"/>
      <c r="K114" s="121"/>
      <c r="L114" s="121"/>
      <c r="M114" s="121"/>
      <c r="N114" s="121"/>
      <c r="O114" s="270" t="str">
        <f>IF(OR(ISNUMBER(J114),ISNUMBER(K114),ISNUMBER(#REF!),ISNUMBER(L114),ISNUMBER(M114),ISNUMBER(N114)),SUM(J114:N114),"")</f>
        <v/>
      </c>
      <c r="P114" s="121"/>
      <c r="Q114" s="121"/>
      <c r="R114" s="121"/>
      <c r="S114" s="121"/>
      <c r="T114" s="121"/>
      <c r="U114" s="270" t="str">
        <f>IF(OR(ISNUMBER(P114),ISNUMBER(Q114),ISNUMBER(#REF!),ISNUMBER(R114),ISNUMBER(S114),ISNUMBER(T114)),SUM(P114:T114),"")</f>
        <v/>
      </c>
    </row>
    <row r="115" spans="1:21" x14ac:dyDescent="0.3">
      <c r="A115" s="278" t="str">
        <f>'STUDENT DETAILS'!A116</f>
        <v/>
      </c>
      <c r="B115" s="278" t="str">
        <f>IF(ISNUMBER('STUDENT DETAILS'!D116),('STUDENT DETAILS'!D116),"")</f>
        <v/>
      </c>
      <c r="C115" s="279" t="str">
        <f>IF('STUDENT DETAILS'!C116&gt;0,'STUDENT DETAILS'!C116,"")</f>
        <v/>
      </c>
      <c r="D115" s="121"/>
      <c r="E115" s="121"/>
      <c r="F115" s="121"/>
      <c r="G115" s="121"/>
      <c r="H115" s="121"/>
      <c r="I115" s="270" t="str">
        <f>IF(OR(ISNUMBER(D115),ISNUMBER(E115),ISNUMBER(#REF!),ISNUMBER(F115),ISNUMBER(G115),ISNUMBER(H115)),SUM(D115:H115),"")</f>
        <v/>
      </c>
      <c r="J115" s="121"/>
      <c r="K115" s="121"/>
      <c r="L115" s="121"/>
      <c r="M115" s="121"/>
      <c r="N115" s="121"/>
      <c r="O115" s="270" t="str">
        <f>IF(OR(ISNUMBER(J115),ISNUMBER(K115),ISNUMBER(#REF!),ISNUMBER(L115),ISNUMBER(M115),ISNUMBER(N115)),SUM(J115:N115),"")</f>
        <v/>
      </c>
      <c r="P115" s="121"/>
      <c r="Q115" s="121"/>
      <c r="R115" s="121"/>
      <c r="S115" s="121"/>
      <c r="T115" s="121"/>
      <c r="U115" s="270" t="str">
        <f>IF(OR(ISNUMBER(P115),ISNUMBER(Q115),ISNUMBER(#REF!),ISNUMBER(R115),ISNUMBER(S115),ISNUMBER(T115)),SUM(P115:T115),"")</f>
        <v/>
      </c>
    </row>
    <row r="116" spans="1:21" x14ac:dyDescent="0.3">
      <c r="A116" s="278" t="str">
        <f>'STUDENT DETAILS'!A117</f>
        <v/>
      </c>
      <c r="B116" s="278" t="str">
        <f>IF(ISNUMBER('STUDENT DETAILS'!D117),('STUDENT DETAILS'!D117),"")</f>
        <v/>
      </c>
      <c r="C116" s="279" t="str">
        <f>IF('STUDENT DETAILS'!C117&gt;0,'STUDENT DETAILS'!C117,"")</f>
        <v/>
      </c>
      <c r="D116" s="121"/>
      <c r="E116" s="121"/>
      <c r="F116" s="121"/>
      <c r="G116" s="121"/>
      <c r="H116" s="121"/>
      <c r="I116" s="270" t="str">
        <f>IF(OR(ISNUMBER(D116),ISNUMBER(E116),ISNUMBER(#REF!),ISNUMBER(F116),ISNUMBER(G116),ISNUMBER(H116)),SUM(D116:H116),"")</f>
        <v/>
      </c>
      <c r="J116" s="121"/>
      <c r="K116" s="121"/>
      <c r="L116" s="121"/>
      <c r="M116" s="121"/>
      <c r="N116" s="121"/>
      <c r="O116" s="270" t="str">
        <f>IF(OR(ISNUMBER(J116),ISNUMBER(K116),ISNUMBER(#REF!),ISNUMBER(L116),ISNUMBER(M116),ISNUMBER(N116)),SUM(J116:N116),"")</f>
        <v/>
      </c>
      <c r="P116" s="121"/>
      <c r="Q116" s="121"/>
      <c r="R116" s="121"/>
      <c r="S116" s="121"/>
      <c r="T116" s="121"/>
      <c r="U116" s="270" t="str">
        <f>IF(OR(ISNUMBER(P116),ISNUMBER(Q116),ISNUMBER(#REF!),ISNUMBER(R116),ISNUMBER(S116),ISNUMBER(T116)),SUM(P116:T116),"")</f>
        <v/>
      </c>
    </row>
    <row r="117" spans="1:21" x14ac:dyDescent="0.3">
      <c r="A117" s="278" t="str">
        <f>'STUDENT DETAILS'!A118</f>
        <v/>
      </c>
      <c r="B117" s="278" t="str">
        <f>IF(ISNUMBER('STUDENT DETAILS'!D118),('STUDENT DETAILS'!D118),"")</f>
        <v/>
      </c>
      <c r="C117" s="279" t="str">
        <f>IF('STUDENT DETAILS'!C118&gt;0,'STUDENT DETAILS'!C118,"")</f>
        <v/>
      </c>
      <c r="D117" s="121"/>
      <c r="E117" s="121"/>
      <c r="F117" s="121"/>
      <c r="G117" s="121"/>
      <c r="H117" s="121"/>
      <c r="I117" s="270" t="str">
        <f>IF(OR(ISNUMBER(D117),ISNUMBER(E117),ISNUMBER(#REF!),ISNUMBER(F117),ISNUMBER(G117),ISNUMBER(H117)),SUM(D117:H117),"")</f>
        <v/>
      </c>
      <c r="J117" s="121"/>
      <c r="K117" s="121"/>
      <c r="L117" s="121"/>
      <c r="M117" s="121"/>
      <c r="N117" s="121"/>
      <c r="O117" s="270" t="str">
        <f>IF(OR(ISNUMBER(J117),ISNUMBER(K117),ISNUMBER(#REF!),ISNUMBER(L117),ISNUMBER(M117),ISNUMBER(N117)),SUM(J117:N117),"")</f>
        <v/>
      </c>
      <c r="P117" s="121"/>
      <c r="Q117" s="121"/>
      <c r="R117" s="121"/>
      <c r="S117" s="121"/>
      <c r="T117" s="121"/>
      <c r="U117" s="270" t="str">
        <f>IF(OR(ISNUMBER(P117),ISNUMBER(Q117),ISNUMBER(#REF!),ISNUMBER(R117),ISNUMBER(S117),ISNUMBER(T117)),SUM(P117:T117),"")</f>
        <v/>
      </c>
    </row>
    <row r="118" spans="1:21" x14ac:dyDescent="0.3">
      <c r="A118" s="278" t="str">
        <f>'STUDENT DETAILS'!A119</f>
        <v/>
      </c>
      <c r="B118" s="278" t="str">
        <f>IF(ISNUMBER('STUDENT DETAILS'!D119),('STUDENT DETAILS'!D119),"")</f>
        <v/>
      </c>
      <c r="C118" s="279" t="str">
        <f>IF('STUDENT DETAILS'!C119&gt;0,'STUDENT DETAILS'!C119,"")</f>
        <v/>
      </c>
      <c r="D118" s="121"/>
      <c r="E118" s="121"/>
      <c r="F118" s="121"/>
      <c r="G118" s="121"/>
      <c r="H118" s="121"/>
      <c r="I118" s="270" t="str">
        <f>IF(OR(ISNUMBER(D118),ISNUMBER(E118),ISNUMBER(#REF!),ISNUMBER(F118),ISNUMBER(G118),ISNUMBER(H118)),SUM(D118:H118),"")</f>
        <v/>
      </c>
      <c r="J118" s="121"/>
      <c r="K118" s="121"/>
      <c r="L118" s="121"/>
      <c r="M118" s="121"/>
      <c r="N118" s="121"/>
      <c r="O118" s="270" t="str">
        <f>IF(OR(ISNUMBER(J118),ISNUMBER(K118),ISNUMBER(#REF!),ISNUMBER(L118),ISNUMBER(M118),ISNUMBER(N118)),SUM(J118:N118),"")</f>
        <v/>
      </c>
      <c r="P118" s="121"/>
      <c r="Q118" s="121"/>
      <c r="R118" s="121"/>
      <c r="S118" s="121"/>
      <c r="T118" s="121"/>
      <c r="U118" s="270" t="str">
        <f>IF(OR(ISNUMBER(P118),ISNUMBER(Q118),ISNUMBER(#REF!),ISNUMBER(R118),ISNUMBER(S118),ISNUMBER(T118)),SUM(P118:T118),"")</f>
        <v/>
      </c>
    </row>
    <row r="119" spans="1:21" x14ac:dyDescent="0.3">
      <c r="A119" s="278" t="str">
        <f>'STUDENT DETAILS'!A120</f>
        <v/>
      </c>
      <c r="B119" s="278" t="str">
        <f>IF(ISNUMBER('STUDENT DETAILS'!D120),('STUDENT DETAILS'!D120),"")</f>
        <v/>
      </c>
      <c r="C119" s="279" t="str">
        <f>IF('STUDENT DETAILS'!C120&gt;0,'STUDENT DETAILS'!C120,"")</f>
        <v/>
      </c>
      <c r="D119" s="121"/>
      <c r="E119" s="121"/>
      <c r="F119" s="121"/>
      <c r="G119" s="121"/>
      <c r="H119" s="121"/>
      <c r="I119" s="270" t="str">
        <f>IF(OR(ISNUMBER(D119),ISNUMBER(E119),ISNUMBER(#REF!),ISNUMBER(F119),ISNUMBER(G119),ISNUMBER(H119)),SUM(D119:H119),"")</f>
        <v/>
      </c>
      <c r="J119" s="121"/>
      <c r="K119" s="121"/>
      <c r="L119" s="121"/>
      <c r="M119" s="121"/>
      <c r="N119" s="121"/>
      <c r="O119" s="270" t="str">
        <f>IF(OR(ISNUMBER(J119),ISNUMBER(K119),ISNUMBER(#REF!),ISNUMBER(L119),ISNUMBER(M119),ISNUMBER(N119)),SUM(J119:N119),"")</f>
        <v/>
      </c>
      <c r="P119" s="121"/>
      <c r="Q119" s="121"/>
      <c r="R119" s="121"/>
      <c r="S119" s="121"/>
      <c r="T119" s="121"/>
      <c r="U119" s="270" t="str">
        <f>IF(OR(ISNUMBER(P119),ISNUMBER(Q119),ISNUMBER(#REF!),ISNUMBER(R119),ISNUMBER(S119),ISNUMBER(T119)),SUM(P119:T119),"")</f>
        <v/>
      </c>
    </row>
    <row r="120" spans="1:21" x14ac:dyDescent="0.3">
      <c r="A120" s="278" t="str">
        <f>'STUDENT DETAILS'!A121</f>
        <v/>
      </c>
      <c r="B120" s="278" t="str">
        <f>IF(ISNUMBER('STUDENT DETAILS'!D121),('STUDENT DETAILS'!D121),"")</f>
        <v/>
      </c>
      <c r="C120" s="279" t="str">
        <f>IF('STUDENT DETAILS'!C121&gt;0,'STUDENT DETAILS'!C121,"")</f>
        <v/>
      </c>
      <c r="D120" s="121"/>
      <c r="E120" s="121"/>
      <c r="F120" s="121"/>
      <c r="G120" s="121"/>
      <c r="H120" s="121"/>
      <c r="I120" s="270" t="str">
        <f>IF(OR(ISNUMBER(D120),ISNUMBER(E120),ISNUMBER(#REF!),ISNUMBER(F120),ISNUMBER(G120),ISNUMBER(H120)),SUM(D120:H120),"")</f>
        <v/>
      </c>
      <c r="J120" s="121"/>
      <c r="K120" s="121"/>
      <c r="L120" s="121"/>
      <c r="M120" s="121"/>
      <c r="N120" s="121"/>
      <c r="O120" s="270" t="str">
        <f>IF(OR(ISNUMBER(J120),ISNUMBER(K120),ISNUMBER(#REF!),ISNUMBER(L120),ISNUMBER(M120),ISNUMBER(N120)),SUM(J120:N120),"")</f>
        <v/>
      </c>
      <c r="P120" s="121"/>
      <c r="Q120" s="121"/>
      <c r="R120" s="121"/>
      <c r="S120" s="121"/>
      <c r="T120" s="121"/>
      <c r="U120" s="270" t="str">
        <f>IF(OR(ISNUMBER(P120),ISNUMBER(Q120),ISNUMBER(#REF!),ISNUMBER(R120),ISNUMBER(S120),ISNUMBER(T120)),SUM(P120:T120),"")</f>
        <v/>
      </c>
    </row>
    <row r="121" spans="1:21" x14ac:dyDescent="0.3">
      <c r="A121" s="278" t="str">
        <f>'STUDENT DETAILS'!A122</f>
        <v/>
      </c>
      <c r="B121" s="278" t="str">
        <f>IF(ISNUMBER('STUDENT DETAILS'!D122),('STUDENT DETAILS'!D122),"")</f>
        <v/>
      </c>
      <c r="C121" s="279" t="str">
        <f>IF('STUDENT DETAILS'!C122&gt;0,'STUDENT DETAILS'!C122,"")</f>
        <v/>
      </c>
      <c r="D121" s="121"/>
      <c r="E121" s="121"/>
      <c r="F121" s="121"/>
      <c r="G121" s="121"/>
      <c r="H121" s="121"/>
      <c r="I121" s="270" t="str">
        <f>IF(OR(ISNUMBER(D121),ISNUMBER(E121),ISNUMBER(#REF!),ISNUMBER(F121),ISNUMBER(G121),ISNUMBER(H121)),SUM(D121:H121),"")</f>
        <v/>
      </c>
      <c r="J121" s="121"/>
      <c r="K121" s="121"/>
      <c r="L121" s="121"/>
      <c r="M121" s="121"/>
      <c r="N121" s="121"/>
      <c r="O121" s="270" t="str">
        <f>IF(OR(ISNUMBER(J121),ISNUMBER(K121),ISNUMBER(#REF!),ISNUMBER(L121),ISNUMBER(M121),ISNUMBER(N121)),SUM(J121:N121),"")</f>
        <v/>
      </c>
      <c r="P121" s="121"/>
      <c r="Q121" s="121"/>
      <c r="R121" s="121"/>
      <c r="S121" s="121"/>
      <c r="T121" s="121"/>
      <c r="U121" s="270" t="str">
        <f>IF(OR(ISNUMBER(P121),ISNUMBER(Q121),ISNUMBER(#REF!),ISNUMBER(R121),ISNUMBER(S121),ISNUMBER(T121)),SUM(P121:T121),"")</f>
        <v/>
      </c>
    </row>
    <row r="122" spans="1:21" x14ac:dyDescent="0.3">
      <c r="A122" s="278" t="str">
        <f>'STUDENT DETAILS'!A123</f>
        <v/>
      </c>
      <c r="B122" s="278" t="str">
        <f>IF(ISNUMBER('STUDENT DETAILS'!D123),('STUDENT DETAILS'!D123),"")</f>
        <v/>
      </c>
      <c r="C122" s="279" t="str">
        <f>IF('STUDENT DETAILS'!C123&gt;0,'STUDENT DETAILS'!C123,"")</f>
        <v/>
      </c>
      <c r="D122" s="121"/>
      <c r="E122" s="121"/>
      <c r="F122" s="121"/>
      <c r="G122" s="121"/>
      <c r="H122" s="121"/>
      <c r="I122" s="270" t="str">
        <f>IF(OR(ISNUMBER(D122),ISNUMBER(E122),ISNUMBER(#REF!),ISNUMBER(F122),ISNUMBER(G122),ISNUMBER(H122)),SUM(D122:H122),"")</f>
        <v/>
      </c>
      <c r="J122" s="121"/>
      <c r="K122" s="121"/>
      <c r="L122" s="121"/>
      <c r="M122" s="121"/>
      <c r="N122" s="121"/>
      <c r="O122" s="270" t="str">
        <f>IF(OR(ISNUMBER(J122),ISNUMBER(K122),ISNUMBER(#REF!),ISNUMBER(L122),ISNUMBER(M122),ISNUMBER(N122)),SUM(J122:N122),"")</f>
        <v/>
      </c>
      <c r="P122" s="121"/>
      <c r="Q122" s="121"/>
      <c r="R122" s="121"/>
      <c r="S122" s="121"/>
      <c r="T122" s="121"/>
      <c r="U122" s="270" t="str">
        <f>IF(OR(ISNUMBER(P122),ISNUMBER(Q122),ISNUMBER(#REF!),ISNUMBER(R122),ISNUMBER(S122),ISNUMBER(T122)),SUM(P122:T122),"")</f>
        <v/>
      </c>
    </row>
    <row r="123" spans="1:21" x14ac:dyDescent="0.3">
      <c r="A123" s="278" t="str">
        <f>'STUDENT DETAILS'!A124</f>
        <v/>
      </c>
      <c r="B123" s="278" t="str">
        <f>IF(ISNUMBER('STUDENT DETAILS'!D124),('STUDENT DETAILS'!D124),"")</f>
        <v/>
      </c>
      <c r="C123" s="279" t="str">
        <f>IF('STUDENT DETAILS'!C124&gt;0,'STUDENT DETAILS'!C124,"")</f>
        <v/>
      </c>
      <c r="D123" s="121"/>
      <c r="E123" s="121"/>
      <c r="F123" s="121"/>
      <c r="G123" s="121"/>
      <c r="H123" s="121"/>
      <c r="I123" s="270" t="str">
        <f>IF(OR(ISNUMBER(D123),ISNUMBER(E123),ISNUMBER(#REF!),ISNUMBER(F123),ISNUMBER(G123),ISNUMBER(H123)),SUM(D123:H123),"")</f>
        <v/>
      </c>
      <c r="J123" s="121"/>
      <c r="K123" s="121"/>
      <c r="L123" s="121"/>
      <c r="M123" s="121"/>
      <c r="N123" s="121"/>
      <c r="O123" s="270" t="str">
        <f>IF(OR(ISNUMBER(J123),ISNUMBER(K123),ISNUMBER(#REF!),ISNUMBER(L123),ISNUMBER(M123),ISNUMBER(N123)),SUM(J123:N123),"")</f>
        <v/>
      </c>
      <c r="P123" s="121"/>
      <c r="Q123" s="121"/>
      <c r="R123" s="121"/>
      <c r="S123" s="121"/>
      <c r="T123" s="121"/>
      <c r="U123" s="270" t="str">
        <f>IF(OR(ISNUMBER(P123),ISNUMBER(Q123),ISNUMBER(#REF!),ISNUMBER(R123),ISNUMBER(S123),ISNUMBER(T123)),SUM(P123:T123),"")</f>
        <v/>
      </c>
    </row>
    <row r="124" spans="1:21" x14ac:dyDescent="0.3">
      <c r="A124" s="278" t="str">
        <f>'STUDENT DETAILS'!A125</f>
        <v/>
      </c>
      <c r="B124" s="278" t="str">
        <f>IF(ISNUMBER('STUDENT DETAILS'!D125),('STUDENT DETAILS'!D125),"")</f>
        <v/>
      </c>
      <c r="C124" s="279" t="str">
        <f>IF('STUDENT DETAILS'!C125&gt;0,'STUDENT DETAILS'!C125,"")</f>
        <v/>
      </c>
      <c r="D124" s="121"/>
      <c r="E124" s="121"/>
      <c r="F124" s="121"/>
      <c r="G124" s="121"/>
      <c r="H124" s="121"/>
      <c r="I124" s="270" t="str">
        <f>IF(OR(ISNUMBER(D124),ISNUMBER(E124),ISNUMBER(#REF!),ISNUMBER(F124),ISNUMBER(G124),ISNUMBER(H124)),SUM(D124:H124),"")</f>
        <v/>
      </c>
      <c r="J124" s="121"/>
      <c r="K124" s="121"/>
      <c r="L124" s="121"/>
      <c r="M124" s="121"/>
      <c r="N124" s="121"/>
      <c r="O124" s="270" t="str">
        <f>IF(OR(ISNUMBER(J124),ISNUMBER(K124),ISNUMBER(#REF!),ISNUMBER(L124),ISNUMBER(M124),ISNUMBER(N124)),SUM(J124:N124),"")</f>
        <v/>
      </c>
      <c r="P124" s="121"/>
      <c r="Q124" s="121"/>
      <c r="R124" s="121"/>
      <c r="S124" s="121"/>
      <c r="T124" s="121"/>
      <c r="U124" s="270" t="str">
        <f>IF(OR(ISNUMBER(P124),ISNUMBER(Q124),ISNUMBER(#REF!),ISNUMBER(R124),ISNUMBER(S124),ISNUMBER(T124)),SUM(P124:T124),"")</f>
        <v/>
      </c>
    </row>
    <row r="125" spans="1:21" x14ac:dyDescent="0.3">
      <c r="A125" s="278" t="str">
        <f>'STUDENT DETAILS'!A126</f>
        <v/>
      </c>
      <c r="B125" s="278" t="str">
        <f>IF(ISNUMBER('STUDENT DETAILS'!D126),('STUDENT DETAILS'!D126),"")</f>
        <v/>
      </c>
      <c r="C125" s="279" t="str">
        <f>IF('STUDENT DETAILS'!C126&gt;0,'STUDENT DETAILS'!C126,"")</f>
        <v/>
      </c>
      <c r="D125" s="121"/>
      <c r="E125" s="121"/>
      <c r="F125" s="121"/>
      <c r="G125" s="121"/>
      <c r="H125" s="121"/>
      <c r="I125" s="270" t="str">
        <f>IF(OR(ISNUMBER(D125),ISNUMBER(E125),ISNUMBER(#REF!),ISNUMBER(F125),ISNUMBER(G125),ISNUMBER(H125)),SUM(D125:H125),"")</f>
        <v/>
      </c>
      <c r="J125" s="121"/>
      <c r="K125" s="121"/>
      <c r="L125" s="121"/>
      <c r="M125" s="121"/>
      <c r="N125" s="121"/>
      <c r="O125" s="270" t="str">
        <f>IF(OR(ISNUMBER(J125),ISNUMBER(K125),ISNUMBER(#REF!),ISNUMBER(L125),ISNUMBER(M125),ISNUMBER(N125)),SUM(J125:N125),"")</f>
        <v/>
      </c>
      <c r="P125" s="121"/>
      <c r="Q125" s="121"/>
      <c r="R125" s="121"/>
      <c r="S125" s="121"/>
      <c r="T125" s="121"/>
      <c r="U125" s="270" t="str">
        <f>IF(OR(ISNUMBER(P125),ISNUMBER(Q125),ISNUMBER(#REF!),ISNUMBER(R125),ISNUMBER(S125),ISNUMBER(T125)),SUM(P125:T125),"")</f>
        <v/>
      </c>
    </row>
    <row r="126" spans="1:21" x14ac:dyDescent="0.3">
      <c r="A126" s="278" t="str">
        <f>'STUDENT DETAILS'!A127</f>
        <v/>
      </c>
      <c r="B126" s="278" t="str">
        <f>IF(ISNUMBER('STUDENT DETAILS'!D127),('STUDENT DETAILS'!D127),"")</f>
        <v/>
      </c>
      <c r="C126" s="279" t="str">
        <f>IF('STUDENT DETAILS'!C127&gt;0,'STUDENT DETAILS'!C127,"")</f>
        <v/>
      </c>
      <c r="D126" s="121"/>
      <c r="E126" s="121"/>
      <c r="F126" s="121"/>
      <c r="G126" s="121"/>
      <c r="H126" s="121"/>
      <c r="I126" s="270" t="str">
        <f>IF(OR(ISNUMBER(D126),ISNUMBER(E126),ISNUMBER(#REF!),ISNUMBER(F126),ISNUMBER(G126),ISNUMBER(H126)),SUM(D126:H126),"")</f>
        <v/>
      </c>
      <c r="J126" s="121"/>
      <c r="K126" s="121"/>
      <c r="L126" s="121"/>
      <c r="M126" s="121"/>
      <c r="N126" s="121"/>
      <c r="O126" s="270" t="str">
        <f>IF(OR(ISNUMBER(J126),ISNUMBER(K126),ISNUMBER(#REF!),ISNUMBER(L126),ISNUMBER(M126),ISNUMBER(N126)),SUM(J126:N126),"")</f>
        <v/>
      </c>
      <c r="P126" s="121"/>
      <c r="Q126" s="121"/>
      <c r="R126" s="121"/>
      <c r="S126" s="121"/>
      <c r="T126" s="121"/>
      <c r="U126" s="270" t="str">
        <f>IF(OR(ISNUMBER(P126),ISNUMBER(Q126),ISNUMBER(#REF!),ISNUMBER(R126),ISNUMBER(S126),ISNUMBER(T126)),SUM(P126:T126),"")</f>
        <v/>
      </c>
    </row>
    <row r="127" spans="1:21" x14ac:dyDescent="0.3">
      <c r="A127" s="278" t="str">
        <f>'STUDENT DETAILS'!A128</f>
        <v/>
      </c>
      <c r="B127" s="278" t="str">
        <f>IF(ISNUMBER('STUDENT DETAILS'!D128),('STUDENT DETAILS'!D128),"")</f>
        <v/>
      </c>
      <c r="C127" s="279" t="str">
        <f>IF('STUDENT DETAILS'!C128&gt;0,'STUDENT DETAILS'!C128,"")</f>
        <v/>
      </c>
      <c r="D127" s="121"/>
      <c r="E127" s="121"/>
      <c r="F127" s="121"/>
      <c r="G127" s="121"/>
      <c r="H127" s="121"/>
      <c r="I127" s="270" t="str">
        <f>IF(OR(ISNUMBER(D127),ISNUMBER(E127),ISNUMBER(#REF!),ISNUMBER(F127),ISNUMBER(G127),ISNUMBER(H127)),SUM(D127:H127),"")</f>
        <v/>
      </c>
      <c r="J127" s="121"/>
      <c r="K127" s="121"/>
      <c r="L127" s="121"/>
      <c r="M127" s="121"/>
      <c r="N127" s="121"/>
      <c r="O127" s="270" t="str">
        <f>IF(OR(ISNUMBER(J127),ISNUMBER(K127),ISNUMBER(#REF!),ISNUMBER(L127),ISNUMBER(M127),ISNUMBER(N127)),SUM(J127:N127),"")</f>
        <v/>
      </c>
      <c r="P127" s="121"/>
      <c r="Q127" s="121"/>
      <c r="R127" s="121"/>
      <c r="S127" s="121"/>
      <c r="T127" s="121"/>
      <c r="U127" s="270" t="str">
        <f>IF(OR(ISNUMBER(P127),ISNUMBER(Q127),ISNUMBER(#REF!),ISNUMBER(R127),ISNUMBER(S127),ISNUMBER(T127)),SUM(P127:T127),"")</f>
        <v/>
      </c>
    </row>
    <row r="128" spans="1:21" x14ac:dyDescent="0.3">
      <c r="A128" s="278" t="str">
        <f>'STUDENT DETAILS'!A129</f>
        <v/>
      </c>
      <c r="B128" s="278" t="str">
        <f>IF(ISNUMBER('STUDENT DETAILS'!D129),('STUDENT DETAILS'!D129),"")</f>
        <v/>
      </c>
      <c r="C128" s="279" t="str">
        <f>IF('STUDENT DETAILS'!C129&gt;0,'STUDENT DETAILS'!C129,"")</f>
        <v/>
      </c>
      <c r="D128" s="121"/>
      <c r="E128" s="121"/>
      <c r="F128" s="121"/>
      <c r="G128" s="121"/>
      <c r="H128" s="121"/>
      <c r="I128" s="270" t="str">
        <f>IF(OR(ISNUMBER(D128),ISNUMBER(E128),ISNUMBER(#REF!),ISNUMBER(F128),ISNUMBER(G128),ISNUMBER(H128)),SUM(D128:H128),"")</f>
        <v/>
      </c>
      <c r="J128" s="121"/>
      <c r="K128" s="121"/>
      <c r="L128" s="121"/>
      <c r="M128" s="121"/>
      <c r="N128" s="121"/>
      <c r="O128" s="270" t="str">
        <f>IF(OR(ISNUMBER(J128),ISNUMBER(K128),ISNUMBER(#REF!),ISNUMBER(L128),ISNUMBER(M128),ISNUMBER(N128)),SUM(J128:N128),"")</f>
        <v/>
      </c>
      <c r="P128" s="121"/>
      <c r="Q128" s="121"/>
      <c r="R128" s="121"/>
      <c r="S128" s="121"/>
      <c r="T128" s="121"/>
      <c r="U128" s="270" t="str">
        <f>IF(OR(ISNUMBER(P128),ISNUMBER(Q128),ISNUMBER(#REF!),ISNUMBER(R128),ISNUMBER(S128),ISNUMBER(T128)),SUM(P128:T128),"")</f>
        <v/>
      </c>
    </row>
    <row r="129" spans="1:21" x14ac:dyDescent="0.3">
      <c r="A129" s="278" t="str">
        <f>'STUDENT DETAILS'!A130</f>
        <v/>
      </c>
      <c r="B129" s="278" t="str">
        <f>IF(ISNUMBER('STUDENT DETAILS'!D130),('STUDENT DETAILS'!D130),"")</f>
        <v/>
      </c>
      <c r="C129" s="279" t="str">
        <f>IF('STUDENT DETAILS'!C130&gt;0,'STUDENT DETAILS'!C130,"")</f>
        <v/>
      </c>
      <c r="D129" s="121"/>
      <c r="E129" s="121"/>
      <c r="F129" s="121"/>
      <c r="G129" s="121"/>
      <c r="H129" s="121"/>
      <c r="I129" s="270" t="str">
        <f>IF(OR(ISNUMBER(D129),ISNUMBER(E129),ISNUMBER(#REF!),ISNUMBER(F129),ISNUMBER(G129),ISNUMBER(H129)),SUM(D129:H129),"")</f>
        <v/>
      </c>
      <c r="J129" s="121"/>
      <c r="K129" s="121"/>
      <c r="L129" s="121"/>
      <c r="M129" s="121"/>
      <c r="N129" s="121"/>
      <c r="O129" s="270" t="str">
        <f>IF(OR(ISNUMBER(J129),ISNUMBER(K129),ISNUMBER(#REF!),ISNUMBER(L129),ISNUMBER(M129),ISNUMBER(N129)),SUM(J129:N129),"")</f>
        <v/>
      </c>
      <c r="P129" s="121"/>
      <c r="Q129" s="121"/>
      <c r="R129" s="121"/>
      <c r="S129" s="121"/>
      <c r="T129" s="121"/>
      <c r="U129" s="270" t="str">
        <f>IF(OR(ISNUMBER(P129),ISNUMBER(Q129),ISNUMBER(#REF!),ISNUMBER(R129),ISNUMBER(S129),ISNUMBER(T129)),SUM(P129:T129),"")</f>
        <v/>
      </c>
    </row>
    <row r="130" spans="1:21" x14ac:dyDescent="0.3">
      <c r="A130" s="278" t="str">
        <f>'STUDENT DETAILS'!A131</f>
        <v/>
      </c>
      <c r="B130" s="278" t="str">
        <f>IF(ISNUMBER('STUDENT DETAILS'!D131),('STUDENT DETAILS'!D131),"")</f>
        <v/>
      </c>
      <c r="C130" s="279" t="str">
        <f>IF('STUDENT DETAILS'!C131&gt;0,'STUDENT DETAILS'!C131,"")</f>
        <v/>
      </c>
      <c r="D130" s="121"/>
      <c r="E130" s="121"/>
      <c r="F130" s="121"/>
      <c r="G130" s="121"/>
      <c r="H130" s="121"/>
      <c r="I130" s="270" t="str">
        <f>IF(OR(ISNUMBER(D130),ISNUMBER(E130),ISNUMBER(#REF!),ISNUMBER(F130),ISNUMBER(G130),ISNUMBER(H130)),SUM(D130:H130),"")</f>
        <v/>
      </c>
      <c r="J130" s="121"/>
      <c r="K130" s="121"/>
      <c r="L130" s="121"/>
      <c r="M130" s="121"/>
      <c r="N130" s="121"/>
      <c r="O130" s="270" t="str">
        <f>IF(OR(ISNUMBER(J130),ISNUMBER(K130),ISNUMBER(#REF!),ISNUMBER(L130),ISNUMBER(M130),ISNUMBER(N130)),SUM(J130:N130),"")</f>
        <v/>
      </c>
      <c r="P130" s="121"/>
      <c r="Q130" s="121"/>
      <c r="R130" s="121"/>
      <c r="S130" s="121"/>
      <c r="T130" s="121"/>
      <c r="U130" s="270" t="str">
        <f>IF(OR(ISNUMBER(P130),ISNUMBER(Q130),ISNUMBER(#REF!),ISNUMBER(R130),ISNUMBER(S130),ISNUMBER(T130)),SUM(P130:T130),"")</f>
        <v/>
      </c>
    </row>
    <row r="131" spans="1:21" x14ac:dyDescent="0.3">
      <c r="A131" s="278" t="str">
        <f>'STUDENT DETAILS'!A132</f>
        <v/>
      </c>
      <c r="B131" s="278" t="str">
        <f>IF(ISNUMBER('STUDENT DETAILS'!D132),('STUDENT DETAILS'!D132),"")</f>
        <v/>
      </c>
      <c r="C131" s="279" t="str">
        <f>IF('STUDENT DETAILS'!C132&gt;0,'STUDENT DETAILS'!C132,"")</f>
        <v/>
      </c>
      <c r="D131" s="121"/>
      <c r="E131" s="121"/>
      <c r="F131" s="121"/>
      <c r="G131" s="121"/>
      <c r="H131" s="121"/>
      <c r="I131" s="270" t="str">
        <f>IF(OR(ISNUMBER(D131),ISNUMBER(E131),ISNUMBER(#REF!),ISNUMBER(F131),ISNUMBER(G131),ISNUMBER(H131)),SUM(D131:H131),"")</f>
        <v/>
      </c>
      <c r="J131" s="121"/>
      <c r="K131" s="121"/>
      <c r="L131" s="121"/>
      <c r="M131" s="121"/>
      <c r="N131" s="121"/>
      <c r="O131" s="270" t="str">
        <f>IF(OR(ISNUMBER(J131),ISNUMBER(K131),ISNUMBER(#REF!),ISNUMBER(L131),ISNUMBER(M131),ISNUMBER(N131)),SUM(J131:N131),"")</f>
        <v/>
      </c>
      <c r="P131" s="121"/>
      <c r="Q131" s="121"/>
      <c r="R131" s="121"/>
      <c r="S131" s="121"/>
      <c r="T131" s="121"/>
      <c r="U131" s="270" t="str">
        <f>IF(OR(ISNUMBER(P131),ISNUMBER(Q131),ISNUMBER(#REF!),ISNUMBER(R131),ISNUMBER(S131),ISNUMBER(T131)),SUM(P131:T131),"")</f>
        <v/>
      </c>
    </row>
    <row r="132" spans="1:21" x14ac:dyDescent="0.3">
      <c r="A132" s="278" t="str">
        <f>'STUDENT DETAILS'!A133</f>
        <v/>
      </c>
      <c r="B132" s="278" t="str">
        <f>IF(ISNUMBER('STUDENT DETAILS'!D133),('STUDENT DETAILS'!D133),"")</f>
        <v/>
      </c>
      <c r="C132" s="279" t="str">
        <f>IF('STUDENT DETAILS'!C133&gt;0,'STUDENT DETAILS'!C133,"")</f>
        <v/>
      </c>
      <c r="D132" s="121"/>
      <c r="E132" s="121"/>
      <c r="F132" s="121"/>
      <c r="G132" s="121"/>
      <c r="H132" s="121"/>
      <c r="I132" s="270" t="str">
        <f>IF(OR(ISNUMBER(D132),ISNUMBER(E132),ISNUMBER(#REF!),ISNUMBER(F132),ISNUMBER(G132),ISNUMBER(H132)),SUM(D132:H132),"")</f>
        <v/>
      </c>
      <c r="J132" s="121"/>
      <c r="K132" s="121"/>
      <c r="L132" s="121"/>
      <c r="M132" s="121"/>
      <c r="N132" s="121"/>
      <c r="O132" s="270" t="str">
        <f>IF(OR(ISNUMBER(J132),ISNUMBER(K132),ISNUMBER(#REF!),ISNUMBER(L132),ISNUMBER(M132),ISNUMBER(N132)),SUM(J132:N132),"")</f>
        <v/>
      </c>
      <c r="P132" s="121"/>
      <c r="Q132" s="121"/>
      <c r="R132" s="121"/>
      <c r="S132" s="121"/>
      <c r="T132" s="121"/>
      <c r="U132" s="270" t="str">
        <f>IF(OR(ISNUMBER(P132),ISNUMBER(Q132),ISNUMBER(#REF!),ISNUMBER(R132),ISNUMBER(S132),ISNUMBER(T132)),SUM(P132:T132),"")</f>
        <v/>
      </c>
    </row>
    <row r="133" spans="1:21" x14ac:dyDescent="0.3">
      <c r="A133" s="278" t="str">
        <f>'STUDENT DETAILS'!A134</f>
        <v/>
      </c>
      <c r="B133" s="278" t="str">
        <f>IF(ISNUMBER('STUDENT DETAILS'!D134),('STUDENT DETAILS'!D134),"")</f>
        <v/>
      </c>
      <c r="C133" s="279" t="str">
        <f>IF('STUDENT DETAILS'!C134&gt;0,'STUDENT DETAILS'!C134,"")</f>
        <v/>
      </c>
      <c r="D133" s="121"/>
      <c r="E133" s="121"/>
      <c r="F133" s="121"/>
      <c r="G133" s="121"/>
      <c r="H133" s="121"/>
      <c r="I133" s="270" t="str">
        <f>IF(OR(ISNUMBER(D133),ISNUMBER(E133),ISNUMBER(#REF!),ISNUMBER(F133),ISNUMBER(G133),ISNUMBER(H133)),SUM(D133:H133),"")</f>
        <v/>
      </c>
      <c r="J133" s="121"/>
      <c r="K133" s="121"/>
      <c r="L133" s="121"/>
      <c r="M133" s="121"/>
      <c r="N133" s="121"/>
      <c r="O133" s="270" t="str">
        <f>IF(OR(ISNUMBER(J133),ISNUMBER(K133),ISNUMBER(#REF!),ISNUMBER(L133),ISNUMBER(M133),ISNUMBER(N133)),SUM(J133:N133),"")</f>
        <v/>
      </c>
      <c r="P133" s="121"/>
      <c r="Q133" s="121"/>
      <c r="R133" s="121"/>
      <c r="S133" s="121"/>
      <c r="T133" s="121"/>
      <c r="U133" s="270" t="str">
        <f>IF(OR(ISNUMBER(P133),ISNUMBER(Q133),ISNUMBER(#REF!),ISNUMBER(R133),ISNUMBER(S133),ISNUMBER(T133)),SUM(P133:T133),"")</f>
        <v/>
      </c>
    </row>
    <row r="134" spans="1:21" x14ac:dyDescent="0.3">
      <c r="A134" s="278" t="str">
        <f>'STUDENT DETAILS'!A135</f>
        <v/>
      </c>
      <c r="B134" s="278" t="str">
        <f>IF(ISNUMBER('STUDENT DETAILS'!D135),('STUDENT DETAILS'!D135),"")</f>
        <v/>
      </c>
      <c r="C134" s="279" t="str">
        <f>IF('STUDENT DETAILS'!C135&gt;0,'STUDENT DETAILS'!C135,"")</f>
        <v/>
      </c>
      <c r="D134" s="121"/>
      <c r="E134" s="121"/>
      <c r="F134" s="121"/>
      <c r="G134" s="121"/>
      <c r="H134" s="121"/>
      <c r="I134" s="270" t="str">
        <f>IF(OR(ISNUMBER(D134),ISNUMBER(E134),ISNUMBER(#REF!),ISNUMBER(F134),ISNUMBER(G134),ISNUMBER(H134)),SUM(D134:H134),"")</f>
        <v/>
      </c>
      <c r="J134" s="121"/>
      <c r="K134" s="121"/>
      <c r="L134" s="121"/>
      <c r="M134" s="121"/>
      <c r="N134" s="121"/>
      <c r="O134" s="270" t="str">
        <f>IF(OR(ISNUMBER(J134),ISNUMBER(K134),ISNUMBER(#REF!),ISNUMBER(L134),ISNUMBER(M134),ISNUMBER(N134)),SUM(J134:N134),"")</f>
        <v/>
      </c>
      <c r="P134" s="121"/>
      <c r="Q134" s="121"/>
      <c r="R134" s="121"/>
      <c r="S134" s="121"/>
      <c r="T134" s="121"/>
      <c r="U134" s="270" t="str">
        <f>IF(OR(ISNUMBER(P134),ISNUMBER(Q134),ISNUMBER(#REF!),ISNUMBER(R134),ISNUMBER(S134),ISNUMBER(T134)),SUM(P134:T134),"")</f>
        <v/>
      </c>
    </row>
    <row r="135" spans="1:21" x14ac:dyDescent="0.3">
      <c r="A135" s="278" t="str">
        <f>'STUDENT DETAILS'!A136</f>
        <v/>
      </c>
      <c r="B135" s="278" t="str">
        <f>IF(ISNUMBER('STUDENT DETAILS'!D136),('STUDENT DETAILS'!D136),"")</f>
        <v/>
      </c>
      <c r="C135" s="279" t="str">
        <f>IF('STUDENT DETAILS'!C136&gt;0,'STUDENT DETAILS'!C136,"")</f>
        <v/>
      </c>
      <c r="D135" s="121"/>
      <c r="E135" s="121"/>
      <c r="F135" s="121"/>
      <c r="G135" s="121"/>
      <c r="H135" s="121"/>
      <c r="I135" s="270" t="str">
        <f>IF(OR(ISNUMBER(D135),ISNUMBER(E135),ISNUMBER(#REF!),ISNUMBER(F135),ISNUMBER(G135),ISNUMBER(H135)),SUM(D135:H135),"")</f>
        <v/>
      </c>
      <c r="J135" s="121"/>
      <c r="K135" s="121"/>
      <c r="L135" s="121"/>
      <c r="M135" s="121"/>
      <c r="N135" s="121"/>
      <c r="O135" s="270" t="str">
        <f>IF(OR(ISNUMBER(J135),ISNUMBER(K135),ISNUMBER(#REF!),ISNUMBER(L135),ISNUMBER(M135),ISNUMBER(N135)),SUM(J135:N135),"")</f>
        <v/>
      </c>
      <c r="P135" s="121"/>
      <c r="Q135" s="121"/>
      <c r="R135" s="121"/>
      <c r="S135" s="121"/>
      <c r="T135" s="121"/>
      <c r="U135" s="270" t="str">
        <f>IF(OR(ISNUMBER(P135),ISNUMBER(Q135),ISNUMBER(#REF!),ISNUMBER(R135),ISNUMBER(S135),ISNUMBER(T135)),SUM(P135:T135),"")</f>
        <v/>
      </c>
    </row>
    <row r="136" spans="1:21" x14ac:dyDescent="0.3">
      <c r="A136" s="278" t="str">
        <f>'STUDENT DETAILS'!A137</f>
        <v/>
      </c>
      <c r="B136" s="278" t="str">
        <f>IF(ISNUMBER('STUDENT DETAILS'!D137),('STUDENT DETAILS'!D137),"")</f>
        <v/>
      </c>
      <c r="C136" s="279" t="str">
        <f>IF('STUDENT DETAILS'!C137&gt;0,'STUDENT DETAILS'!C137,"")</f>
        <v/>
      </c>
      <c r="D136" s="121"/>
      <c r="E136" s="121"/>
      <c r="F136" s="121"/>
      <c r="G136" s="121"/>
      <c r="H136" s="121"/>
      <c r="I136" s="270" t="str">
        <f>IF(OR(ISNUMBER(D136),ISNUMBER(E136),ISNUMBER(#REF!),ISNUMBER(F136),ISNUMBER(G136),ISNUMBER(H136)),SUM(D136:H136),"")</f>
        <v/>
      </c>
      <c r="J136" s="121"/>
      <c r="K136" s="121"/>
      <c r="L136" s="121"/>
      <c r="M136" s="121"/>
      <c r="N136" s="121"/>
      <c r="O136" s="270" t="str">
        <f>IF(OR(ISNUMBER(J136),ISNUMBER(K136),ISNUMBER(#REF!),ISNUMBER(L136),ISNUMBER(M136),ISNUMBER(N136)),SUM(J136:N136),"")</f>
        <v/>
      </c>
      <c r="P136" s="121"/>
      <c r="Q136" s="121"/>
      <c r="R136" s="121"/>
      <c r="S136" s="121"/>
      <c r="T136" s="121"/>
      <c r="U136" s="270" t="str">
        <f>IF(OR(ISNUMBER(P136),ISNUMBER(Q136),ISNUMBER(#REF!),ISNUMBER(R136),ISNUMBER(S136),ISNUMBER(T136)),SUM(P136:T136),"")</f>
        <v/>
      </c>
    </row>
    <row r="137" spans="1:21" x14ac:dyDescent="0.3">
      <c r="A137" s="278" t="str">
        <f>'STUDENT DETAILS'!A138</f>
        <v/>
      </c>
      <c r="B137" s="278" t="str">
        <f>IF(ISNUMBER('STUDENT DETAILS'!D138),('STUDENT DETAILS'!D138),"")</f>
        <v/>
      </c>
      <c r="C137" s="279" t="str">
        <f>IF('STUDENT DETAILS'!C138&gt;0,'STUDENT DETAILS'!C138,"")</f>
        <v/>
      </c>
      <c r="D137" s="121"/>
      <c r="E137" s="121"/>
      <c r="F137" s="121"/>
      <c r="G137" s="121"/>
      <c r="H137" s="121"/>
      <c r="I137" s="270" t="str">
        <f>IF(OR(ISNUMBER(D137),ISNUMBER(E137),ISNUMBER(#REF!),ISNUMBER(F137),ISNUMBER(G137),ISNUMBER(H137)),SUM(D137:H137),"")</f>
        <v/>
      </c>
      <c r="J137" s="121"/>
      <c r="K137" s="121"/>
      <c r="L137" s="121"/>
      <c r="M137" s="121"/>
      <c r="N137" s="121"/>
      <c r="O137" s="270" t="str">
        <f>IF(OR(ISNUMBER(J137),ISNUMBER(K137),ISNUMBER(#REF!),ISNUMBER(L137),ISNUMBER(M137),ISNUMBER(N137)),SUM(J137:N137),"")</f>
        <v/>
      </c>
      <c r="P137" s="121"/>
      <c r="Q137" s="121"/>
      <c r="R137" s="121"/>
      <c r="S137" s="121"/>
      <c r="T137" s="121"/>
      <c r="U137" s="270" t="str">
        <f>IF(OR(ISNUMBER(P137),ISNUMBER(Q137),ISNUMBER(#REF!),ISNUMBER(R137),ISNUMBER(S137),ISNUMBER(T137)),SUM(P137:T137),"")</f>
        <v/>
      </c>
    </row>
    <row r="138" spans="1:21" x14ac:dyDescent="0.3">
      <c r="A138" s="278" t="str">
        <f>'STUDENT DETAILS'!A139</f>
        <v/>
      </c>
      <c r="B138" s="278" t="str">
        <f>IF(ISNUMBER('STUDENT DETAILS'!D139),('STUDENT DETAILS'!D139),"")</f>
        <v/>
      </c>
      <c r="C138" s="279" t="str">
        <f>IF('STUDENT DETAILS'!C139&gt;0,'STUDENT DETAILS'!C139,"")</f>
        <v/>
      </c>
      <c r="D138" s="121"/>
      <c r="E138" s="121"/>
      <c r="F138" s="121"/>
      <c r="G138" s="121"/>
      <c r="H138" s="121"/>
      <c r="I138" s="270" t="str">
        <f>IF(OR(ISNUMBER(D138),ISNUMBER(E138),ISNUMBER(#REF!),ISNUMBER(F138),ISNUMBER(G138),ISNUMBER(H138)),SUM(D138:H138),"")</f>
        <v/>
      </c>
      <c r="J138" s="121"/>
      <c r="K138" s="121"/>
      <c r="L138" s="121"/>
      <c r="M138" s="121"/>
      <c r="N138" s="121"/>
      <c r="O138" s="270" t="str">
        <f>IF(OR(ISNUMBER(J138),ISNUMBER(K138),ISNUMBER(#REF!),ISNUMBER(L138),ISNUMBER(M138),ISNUMBER(N138)),SUM(J138:N138),"")</f>
        <v/>
      </c>
      <c r="P138" s="121"/>
      <c r="Q138" s="121"/>
      <c r="R138" s="121"/>
      <c r="S138" s="121"/>
      <c r="T138" s="121"/>
      <c r="U138" s="270" t="str">
        <f>IF(OR(ISNUMBER(P138),ISNUMBER(Q138),ISNUMBER(#REF!),ISNUMBER(R138),ISNUMBER(S138),ISNUMBER(T138)),SUM(P138:T138),"")</f>
        <v/>
      </c>
    </row>
    <row r="139" spans="1:21" x14ac:dyDescent="0.3">
      <c r="A139" s="278" t="str">
        <f>'STUDENT DETAILS'!A140</f>
        <v/>
      </c>
      <c r="B139" s="278" t="str">
        <f>IF(ISNUMBER('STUDENT DETAILS'!D140),('STUDENT DETAILS'!D140),"")</f>
        <v/>
      </c>
      <c r="C139" s="279" t="str">
        <f>IF('STUDENT DETAILS'!C140&gt;0,'STUDENT DETAILS'!C140,"")</f>
        <v/>
      </c>
      <c r="D139" s="121"/>
      <c r="E139" s="121"/>
      <c r="F139" s="121"/>
      <c r="G139" s="121"/>
      <c r="H139" s="121"/>
      <c r="I139" s="270" t="str">
        <f>IF(OR(ISNUMBER(D139),ISNUMBER(E139),ISNUMBER(#REF!),ISNUMBER(F139),ISNUMBER(G139),ISNUMBER(H139)),SUM(D139:H139),"")</f>
        <v/>
      </c>
      <c r="J139" s="121"/>
      <c r="K139" s="121"/>
      <c r="L139" s="121"/>
      <c r="M139" s="121"/>
      <c r="N139" s="121"/>
      <c r="O139" s="270" t="str">
        <f>IF(OR(ISNUMBER(J139),ISNUMBER(K139),ISNUMBER(#REF!),ISNUMBER(L139),ISNUMBER(M139),ISNUMBER(N139)),SUM(J139:N139),"")</f>
        <v/>
      </c>
      <c r="P139" s="121"/>
      <c r="Q139" s="121"/>
      <c r="R139" s="121"/>
      <c r="S139" s="121"/>
      <c r="T139" s="121"/>
      <c r="U139" s="270" t="str">
        <f>IF(OR(ISNUMBER(P139),ISNUMBER(Q139),ISNUMBER(#REF!),ISNUMBER(R139),ISNUMBER(S139),ISNUMBER(T139)),SUM(P139:T139),"")</f>
        <v/>
      </c>
    </row>
    <row r="140" spans="1:21" x14ac:dyDescent="0.3">
      <c r="A140" s="278" t="str">
        <f>'STUDENT DETAILS'!A141</f>
        <v/>
      </c>
      <c r="B140" s="278" t="str">
        <f>IF(ISNUMBER('STUDENT DETAILS'!D141),('STUDENT DETAILS'!D141),"")</f>
        <v/>
      </c>
      <c r="C140" s="279" t="str">
        <f>IF('STUDENT DETAILS'!C141&gt;0,'STUDENT DETAILS'!C141,"")</f>
        <v/>
      </c>
      <c r="D140" s="121"/>
      <c r="E140" s="121"/>
      <c r="F140" s="121"/>
      <c r="G140" s="121"/>
      <c r="H140" s="121"/>
      <c r="I140" s="270" t="str">
        <f>IF(OR(ISNUMBER(D140),ISNUMBER(E140),ISNUMBER(#REF!),ISNUMBER(F140),ISNUMBER(G140),ISNUMBER(H140)),SUM(D140:H140),"")</f>
        <v/>
      </c>
      <c r="J140" s="121"/>
      <c r="K140" s="121"/>
      <c r="L140" s="121"/>
      <c r="M140" s="121"/>
      <c r="N140" s="121"/>
      <c r="O140" s="270" t="str">
        <f>IF(OR(ISNUMBER(J140),ISNUMBER(K140),ISNUMBER(#REF!),ISNUMBER(L140),ISNUMBER(M140),ISNUMBER(N140)),SUM(J140:N140),"")</f>
        <v/>
      </c>
      <c r="P140" s="121"/>
      <c r="Q140" s="121"/>
      <c r="R140" s="121"/>
      <c r="S140" s="121"/>
      <c r="T140" s="121"/>
      <c r="U140" s="270" t="str">
        <f>IF(OR(ISNUMBER(P140),ISNUMBER(Q140),ISNUMBER(#REF!),ISNUMBER(R140),ISNUMBER(S140),ISNUMBER(T140)),SUM(P140:T140),"")</f>
        <v/>
      </c>
    </row>
    <row r="141" spans="1:21" x14ac:dyDescent="0.3">
      <c r="A141" s="278" t="str">
        <f>'STUDENT DETAILS'!A142</f>
        <v/>
      </c>
      <c r="B141" s="278" t="str">
        <f>IF(ISNUMBER('STUDENT DETAILS'!D142),('STUDENT DETAILS'!D142),"")</f>
        <v/>
      </c>
      <c r="C141" s="279" t="str">
        <f>IF('STUDENT DETAILS'!C142&gt;0,'STUDENT DETAILS'!C142,"")</f>
        <v/>
      </c>
      <c r="D141" s="121"/>
      <c r="E141" s="121"/>
      <c r="F141" s="121"/>
      <c r="G141" s="121"/>
      <c r="H141" s="121"/>
      <c r="I141" s="270" t="str">
        <f>IF(OR(ISNUMBER(D141),ISNUMBER(E141),ISNUMBER(#REF!),ISNUMBER(F141),ISNUMBER(G141),ISNUMBER(H141)),SUM(D141:H141),"")</f>
        <v/>
      </c>
      <c r="J141" s="121"/>
      <c r="K141" s="121"/>
      <c r="L141" s="121"/>
      <c r="M141" s="121"/>
      <c r="N141" s="121"/>
      <c r="O141" s="270" t="str">
        <f>IF(OR(ISNUMBER(J141),ISNUMBER(K141),ISNUMBER(#REF!),ISNUMBER(L141),ISNUMBER(M141),ISNUMBER(N141)),SUM(J141:N141),"")</f>
        <v/>
      </c>
      <c r="P141" s="121"/>
      <c r="Q141" s="121"/>
      <c r="R141" s="121"/>
      <c r="S141" s="121"/>
      <c r="T141" s="121"/>
      <c r="U141" s="270" t="str">
        <f>IF(OR(ISNUMBER(P141),ISNUMBER(Q141),ISNUMBER(#REF!),ISNUMBER(R141),ISNUMBER(S141),ISNUMBER(T141)),SUM(P141:T141),"")</f>
        <v/>
      </c>
    </row>
    <row r="142" spans="1:21" x14ac:dyDescent="0.3">
      <c r="A142" s="278" t="str">
        <f>'STUDENT DETAILS'!A143</f>
        <v/>
      </c>
      <c r="B142" s="278" t="str">
        <f>IF(ISNUMBER('STUDENT DETAILS'!D143),('STUDENT DETAILS'!D143),"")</f>
        <v/>
      </c>
      <c r="C142" s="279" t="str">
        <f>IF('STUDENT DETAILS'!C143&gt;0,'STUDENT DETAILS'!C143,"")</f>
        <v/>
      </c>
      <c r="D142" s="121"/>
      <c r="E142" s="121"/>
      <c r="F142" s="121"/>
      <c r="G142" s="121"/>
      <c r="H142" s="121"/>
      <c r="I142" s="270" t="str">
        <f>IF(OR(ISNUMBER(D142),ISNUMBER(E142),ISNUMBER(#REF!),ISNUMBER(F142),ISNUMBER(G142),ISNUMBER(H142)),SUM(D142:H142),"")</f>
        <v/>
      </c>
      <c r="J142" s="121"/>
      <c r="K142" s="121"/>
      <c r="L142" s="121"/>
      <c r="M142" s="121"/>
      <c r="N142" s="121"/>
      <c r="O142" s="270" t="str">
        <f>IF(OR(ISNUMBER(J142),ISNUMBER(K142),ISNUMBER(#REF!),ISNUMBER(L142),ISNUMBER(M142),ISNUMBER(N142)),SUM(J142:N142),"")</f>
        <v/>
      </c>
      <c r="P142" s="121"/>
      <c r="Q142" s="121"/>
      <c r="R142" s="121"/>
      <c r="S142" s="121"/>
      <c r="T142" s="121"/>
      <c r="U142" s="270" t="str">
        <f>IF(OR(ISNUMBER(P142),ISNUMBER(Q142),ISNUMBER(#REF!),ISNUMBER(R142),ISNUMBER(S142),ISNUMBER(T142)),SUM(P142:T142),"")</f>
        <v/>
      </c>
    </row>
    <row r="143" spans="1:21" x14ac:dyDescent="0.3">
      <c r="A143" s="278" t="str">
        <f>'STUDENT DETAILS'!A144</f>
        <v/>
      </c>
      <c r="B143" s="278" t="str">
        <f>IF(ISNUMBER('STUDENT DETAILS'!D144),('STUDENT DETAILS'!D144),"")</f>
        <v/>
      </c>
      <c r="C143" s="279" t="str">
        <f>IF('STUDENT DETAILS'!C144&gt;0,'STUDENT DETAILS'!C144,"")</f>
        <v/>
      </c>
      <c r="D143" s="121"/>
      <c r="E143" s="121"/>
      <c r="F143" s="121"/>
      <c r="G143" s="121"/>
      <c r="H143" s="121"/>
      <c r="I143" s="270" t="str">
        <f>IF(OR(ISNUMBER(D143),ISNUMBER(E143),ISNUMBER(#REF!),ISNUMBER(F143),ISNUMBER(G143),ISNUMBER(H143)),SUM(D143:H143),"")</f>
        <v/>
      </c>
      <c r="J143" s="121"/>
      <c r="K143" s="121"/>
      <c r="L143" s="121"/>
      <c r="M143" s="121"/>
      <c r="N143" s="121"/>
      <c r="O143" s="270" t="str">
        <f>IF(OR(ISNUMBER(J143),ISNUMBER(K143),ISNUMBER(#REF!),ISNUMBER(L143),ISNUMBER(M143),ISNUMBER(N143)),SUM(J143:N143),"")</f>
        <v/>
      </c>
      <c r="P143" s="121"/>
      <c r="Q143" s="121"/>
      <c r="R143" s="121"/>
      <c r="S143" s="121"/>
      <c r="T143" s="121"/>
      <c r="U143" s="270" t="str">
        <f>IF(OR(ISNUMBER(P143),ISNUMBER(Q143),ISNUMBER(#REF!),ISNUMBER(R143),ISNUMBER(S143),ISNUMBER(T143)),SUM(P143:T143),"")</f>
        <v/>
      </c>
    </row>
    <row r="144" spans="1:21" x14ac:dyDescent="0.3">
      <c r="A144" s="278" t="str">
        <f>'STUDENT DETAILS'!A145</f>
        <v/>
      </c>
      <c r="B144" s="278" t="str">
        <f>IF(ISNUMBER('STUDENT DETAILS'!D145),('STUDENT DETAILS'!D145),"")</f>
        <v/>
      </c>
      <c r="C144" s="279" t="str">
        <f>IF('STUDENT DETAILS'!C145&gt;0,'STUDENT DETAILS'!C145,"")</f>
        <v/>
      </c>
      <c r="D144" s="121"/>
      <c r="E144" s="121"/>
      <c r="F144" s="121"/>
      <c r="G144" s="121"/>
      <c r="H144" s="121"/>
      <c r="I144" s="270" t="str">
        <f>IF(OR(ISNUMBER(D144),ISNUMBER(E144),ISNUMBER(#REF!),ISNUMBER(F144),ISNUMBER(G144),ISNUMBER(H144)),SUM(D144:H144),"")</f>
        <v/>
      </c>
      <c r="J144" s="121"/>
      <c r="K144" s="121"/>
      <c r="L144" s="121"/>
      <c r="M144" s="121"/>
      <c r="N144" s="121"/>
      <c r="O144" s="270" t="str">
        <f>IF(OR(ISNUMBER(J144),ISNUMBER(K144),ISNUMBER(#REF!),ISNUMBER(L144),ISNUMBER(M144),ISNUMBER(N144)),SUM(J144:N144),"")</f>
        <v/>
      </c>
      <c r="P144" s="121"/>
      <c r="Q144" s="121"/>
      <c r="R144" s="121"/>
      <c r="S144" s="121"/>
      <c r="T144" s="121"/>
      <c r="U144" s="270" t="str">
        <f>IF(OR(ISNUMBER(P144),ISNUMBER(Q144),ISNUMBER(#REF!),ISNUMBER(R144),ISNUMBER(S144),ISNUMBER(T144)),SUM(P144:T144),"")</f>
        <v/>
      </c>
    </row>
    <row r="145" spans="1:21" x14ac:dyDescent="0.3">
      <c r="A145" s="278" t="str">
        <f>'STUDENT DETAILS'!A146</f>
        <v/>
      </c>
      <c r="B145" s="278" t="str">
        <f>IF(ISNUMBER('STUDENT DETAILS'!D146),('STUDENT DETAILS'!D146),"")</f>
        <v/>
      </c>
      <c r="C145" s="279" t="str">
        <f>IF('STUDENT DETAILS'!C146&gt;0,'STUDENT DETAILS'!C146,"")</f>
        <v/>
      </c>
      <c r="D145" s="121"/>
      <c r="E145" s="121"/>
      <c r="F145" s="121"/>
      <c r="G145" s="121"/>
      <c r="H145" s="121"/>
      <c r="I145" s="270" t="str">
        <f>IF(OR(ISNUMBER(D145),ISNUMBER(E145),ISNUMBER(#REF!),ISNUMBER(F145),ISNUMBER(G145),ISNUMBER(H145)),SUM(D145:H145),"")</f>
        <v/>
      </c>
      <c r="J145" s="121"/>
      <c r="K145" s="121"/>
      <c r="L145" s="121"/>
      <c r="M145" s="121"/>
      <c r="N145" s="121"/>
      <c r="O145" s="270" t="str">
        <f>IF(OR(ISNUMBER(J145),ISNUMBER(K145),ISNUMBER(#REF!),ISNUMBER(L145),ISNUMBER(M145),ISNUMBER(N145)),SUM(J145:N145),"")</f>
        <v/>
      </c>
      <c r="P145" s="121"/>
      <c r="Q145" s="121"/>
      <c r="R145" s="121"/>
      <c r="S145" s="121"/>
      <c r="T145" s="121"/>
      <c r="U145" s="270" t="str">
        <f>IF(OR(ISNUMBER(P145),ISNUMBER(Q145),ISNUMBER(#REF!),ISNUMBER(R145),ISNUMBER(S145),ISNUMBER(T145)),SUM(P145:T145),"")</f>
        <v/>
      </c>
    </row>
    <row r="146" spans="1:21" x14ac:dyDescent="0.3">
      <c r="A146" s="278" t="str">
        <f>'STUDENT DETAILS'!A147</f>
        <v/>
      </c>
      <c r="B146" s="278" t="str">
        <f>IF(ISNUMBER('STUDENT DETAILS'!D147),('STUDENT DETAILS'!D147),"")</f>
        <v/>
      </c>
      <c r="C146" s="279" t="str">
        <f>IF('STUDENT DETAILS'!C147&gt;0,'STUDENT DETAILS'!C147,"")</f>
        <v/>
      </c>
      <c r="D146" s="121"/>
      <c r="E146" s="121"/>
      <c r="F146" s="121"/>
      <c r="G146" s="121"/>
      <c r="H146" s="121"/>
      <c r="I146" s="270" t="str">
        <f>IF(OR(ISNUMBER(D146),ISNUMBER(E146),ISNUMBER(#REF!),ISNUMBER(F146),ISNUMBER(G146),ISNUMBER(H146)),SUM(D146:H146),"")</f>
        <v/>
      </c>
      <c r="J146" s="121"/>
      <c r="K146" s="121"/>
      <c r="L146" s="121"/>
      <c r="M146" s="121"/>
      <c r="N146" s="121"/>
      <c r="O146" s="270" t="str">
        <f>IF(OR(ISNUMBER(J146),ISNUMBER(K146),ISNUMBER(#REF!),ISNUMBER(L146),ISNUMBER(M146),ISNUMBER(N146)),SUM(J146:N146),"")</f>
        <v/>
      </c>
      <c r="P146" s="121"/>
      <c r="Q146" s="121"/>
      <c r="R146" s="121"/>
      <c r="S146" s="121"/>
      <c r="T146" s="121"/>
      <c r="U146" s="270" t="str">
        <f>IF(OR(ISNUMBER(P146),ISNUMBER(Q146),ISNUMBER(#REF!),ISNUMBER(R146),ISNUMBER(S146),ISNUMBER(T146)),SUM(P146:T146),"")</f>
        <v/>
      </c>
    </row>
    <row r="147" spans="1:21" x14ac:dyDescent="0.3">
      <c r="A147" s="278" t="str">
        <f>'STUDENT DETAILS'!A148</f>
        <v/>
      </c>
      <c r="B147" s="278" t="str">
        <f>IF(ISNUMBER('STUDENT DETAILS'!D148),('STUDENT DETAILS'!D148),"")</f>
        <v/>
      </c>
      <c r="C147" s="279" t="str">
        <f>IF('STUDENT DETAILS'!C148&gt;0,'STUDENT DETAILS'!C148,"")</f>
        <v/>
      </c>
      <c r="D147" s="121"/>
      <c r="E147" s="121"/>
      <c r="F147" s="121"/>
      <c r="G147" s="121"/>
      <c r="H147" s="121"/>
      <c r="I147" s="270" t="str">
        <f>IF(OR(ISNUMBER(D147),ISNUMBER(E147),ISNUMBER(#REF!),ISNUMBER(F147),ISNUMBER(G147),ISNUMBER(H147)),SUM(D147:H147),"")</f>
        <v/>
      </c>
      <c r="J147" s="121"/>
      <c r="K147" s="121"/>
      <c r="L147" s="121"/>
      <c r="M147" s="121"/>
      <c r="N147" s="121"/>
      <c r="O147" s="270" t="str">
        <f>IF(OR(ISNUMBER(J147),ISNUMBER(K147),ISNUMBER(#REF!),ISNUMBER(L147),ISNUMBER(M147),ISNUMBER(N147)),SUM(J147:N147),"")</f>
        <v/>
      </c>
      <c r="P147" s="121"/>
      <c r="Q147" s="121"/>
      <c r="R147" s="121"/>
      <c r="S147" s="121"/>
      <c r="T147" s="121"/>
      <c r="U147" s="270" t="str">
        <f>IF(OR(ISNUMBER(P147),ISNUMBER(Q147),ISNUMBER(#REF!),ISNUMBER(R147),ISNUMBER(S147),ISNUMBER(T147)),SUM(P147:T147),"")</f>
        <v/>
      </c>
    </row>
    <row r="148" spans="1:21" x14ac:dyDescent="0.3">
      <c r="A148" s="278" t="str">
        <f>'STUDENT DETAILS'!A149</f>
        <v/>
      </c>
      <c r="B148" s="278" t="str">
        <f>IF(ISNUMBER('STUDENT DETAILS'!D149),('STUDENT DETAILS'!D149),"")</f>
        <v/>
      </c>
      <c r="C148" s="279" t="str">
        <f>IF('STUDENT DETAILS'!C149&gt;0,'STUDENT DETAILS'!C149,"")</f>
        <v/>
      </c>
      <c r="D148" s="121"/>
      <c r="E148" s="121"/>
      <c r="F148" s="121"/>
      <c r="G148" s="121"/>
      <c r="H148" s="121"/>
      <c r="I148" s="270" t="str">
        <f>IF(OR(ISNUMBER(D148),ISNUMBER(E148),ISNUMBER(#REF!),ISNUMBER(F148),ISNUMBER(G148),ISNUMBER(H148)),SUM(D148:H148),"")</f>
        <v/>
      </c>
      <c r="J148" s="121"/>
      <c r="K148" s="121"/>
      <c r="L148" s="121"/>
      <c r="M148" s="121"/>
      <c r="N148" s="121"/>
      <c r="O148" s="270" t="str">
        <f>IF(OR(ISNUMBER(J148),ISNUMBER(K148),ISNUMBER(#REF!),ISNUMBER(L148),ISNUMBER(M148),ISNUMBER(N148)),SUM(J148:N148),"")</f>
        <v/>
      </c>
      <c r="P148" s="121"/>
      <c r="Q148" s="121"/>
      <c r="R148" s="121"/>
      <c r="S148" s="121"/>
      <c r="T148" s="121"/>
      <c r="U148" s="270" t="str">
        <f>IF(OR(ISNUMBER(P148),ISNUMBER(Q148),ISNUMBER(#REF!),ISNUMBER(R148),ISNUMBER(S148),ISNUMBER(T148)),SUM(P148:T148),"")</f>
        <v/>
      </c>
    </row>
    <row r="149" spans="1:21" x14ac:dyDescent="0.3">
      <c r="A149" s="278" t="str">
        <f>'STUDENT DETAILS'!A150</f>
        <v/>
      </c>
      <c r="B149" s="278" t="str">
        <f>IF(ISNUMBER('STUDENT DETAILS'!D150),('STUDENT DETAILS'!D150),"")</f>
        <v/>
      </c>
      <c r="C149" s="279" t="str">
        <f>IF('STUDENT DETAILS'!C150&gt;0,'STUDENT DETAILS'!C150,"")</f>
        <v/>
      </c>
      <c r="D149" s="121"/>
      <c r="E149" s="121"/>
      <c r="F149" s="121"/>
      <c r="G149" s="121"/>
      <c r="H149" s="121"/>
      <c r="I149" s="270" t="str">
        <f>IF(OR(ISNUMBER(D149),ISNUMBER(E149),ISNUMBER(#REF!),ISNUMBER(F149),ISNUMBER(G149),ISNUMBER(H149)),SUM(D149:H149),"")</f>
        <v/>
      </c>
      <c r="J149" s="121"/>
      <c r="K149" s="121"/>
      <c r="L149" s="121"/>
      <c r="M149" s="121"/>
      <c r="N149" s="121"/>
      <c r="O149" s="270" t="str">
        <f>IF(OR(ISNUMBER(J149),ISNUMBER(K149),ISNUMBER(#REF!),ISNUMBER(L149),ISNUMBER(M149),ISNUMBER(N149)),SUM(J149:N149),"")</f>
        <v/>
      </c>
      <c r="P149" s="121"/>
      <c r="Q149" s="121"/>
      <c r="R149" s="121"/>
      <c r="S149" s="121"/>
      <c r="T149" s="121"/>
      <c r="U149" s="270" t="str">
        <f>IF(OR(ISNUMBER(P149),ISNUMBER(Q149),ISNUMBER(#REF!),ISNUMBER(R149),ISNUMBER(S149),ISNUMBER(T149)),SUM(P149:T149),"")</f>
        <v/>
      </c>
    </row>
    <row r="150" spans="1:21" x14ac:dyDescent="0.3">
      <c r="A150" s="278" t="str">
        <f>'STUDENT DETAILS'!A151</f>
        <v/>
      </c>
      <c r="B150" s="278" t="str">
        <f>IF(ISNUMBER('STUDENT DETAILS'!D151),('STUDENT DETAILS'!D151),"")</f>
        <v/>
      </c>
      <c r="C150" s="279" t="str">
        <f>IF('STUDENT DETAILS'!C151&gt;0,'STUDENT DETAILS'!C151,"")</f>
        <v/>
      </c>
      <c r="D150" s="121"/>
      <c r="E150" s="121"/>
      <c r="F150" s="121"/>
      <c r="G150" s="121"/>
      <c r="H150" s="121"/>
      <c r="I150" s="270" t="str">
        <f>IF(OR(ISNUMBER(D150),ISNUMBER(E150),ISNUMBER(#REF!),ISNUMBER(F150),ISNUMBER(G150),ISNUMBER(H150)),SUM(D150:H150),"")</f>
        <v/>
      </c>
      <c r="J150" s="121"/>
      <c r="K150" s="121"/>
      <c r="L150" s="121"/>
      <c r="M150" s="121"/>
      <c r="N150" s="121"/>
      <c r="O150" s="270" t="str">
        <f>IF(OR(ISNUMBER(J150),ISNUMBER(K150),ISNUMBER(#REF!),ISNUMBER(L150),ISNUMBER(M150),ISNUMBER(N150)),SUM(J150:N150),"")</f>
        <v/>
      </c>
      <c r="P150" s="121"/>
      <c r="Q150" s="121"/>
      <c r="R150" s="121"/>
      <c r="S150" s="121"/>
      <c r="T150" s="121"/>
      <c r="U150" s="270" t="str">
        <f>IF(OR(ISNUMBER(P150),ISNUMBER(Q150),ISNUMBER(#REF!),ISNUMBER(R150),ISNUMBER(S150),ISNUMBER(T150)),SUM(P150:T150),"")</f>
        <v/>
      </c>
    </row>
    <row r="151" spans="1:21" x14ac:dyDescent="0.3">
      <c r="A151" s="278" t="str">
        <f>'STUDENT DETAILS'!A152</f>
        <v/>
      </c>
      <c r="B151" s="278" t="str">
        <f>IF(ISNUMBER('STUDENT DETAILS'!D152),('STUDENT DETAILS'!D152),"")</f>
        <v/>
      </c>
      <c r="C151" s="279" t="str">
        <f>IF('STUDENT DETAILS'!C152&gt;0,'STUDENT DETAILS'!C152,"")</f>
        <v/>
      </c>
      <c r="D151" s="121"/>
      <c r="E151" s="121"/>
      <c r="F151" s="121"/>
      <c r="G151" s="121"/>
      <c r="H151" s="121"/>
      <c r="I151" s="270" t="str">
        <f>IF(OR(ISNUMBER(D151),ISNUMBER(E151),ISNUMBER(#REF!),ISNUMBER(F151),ISNUMBER(G151),ISNUMBER(H151)),SUM(D151:H151),"")</f>
        <v/>
      </c>
      <c r="J151" s="121"/>
      <c r="K151" s="121"/>
      <c r="L151" s="121"/>
      <c r="M151" s="121"/>
      <c r="N151" s="121"/>
      <c r="O151" s="270" t="str">
        <f>IF(OR(ISNUMBER(J151),ISNUMBER(K151),ISNUMBER(#REF!),ISNUMBER(L151),ISNUMBER(M151),ISNUMBER(N151)),SUM(J151:N151),"")</f>
        <v/>
      </c>
      <c r="P151" s="121"/>
      <c r="Q151" s="121"/>
      <c r="R151" s="121"/>
      <c r="S151" s="121"/>
      <c r="T151" s="121"/>
      <c r="U151" s="270" t="str">
        <f>IF(OR(ISNUMBER(P151),ISNUMBER(Q151),ISNUMBER(#REF!),ISNUMBER(R151),ISNUMBER(S151),ISNUMBER(T151)),SUM(P151:T151),"")</f>
        <v/>
      </c>
    </row>
    <row r="152" spans="1:21" x14ac:dyDescent="0.3">
      <c r="A152" s="278" t="str">
        <f>'STUDENT DETAILS'!A153</f>
        <v/>
      </c>
      <c r="B152" s="278" t="str">
        <f>IF(ISNUMBER('STUDENT DETAILS'!D153),('STUDENT DETAILS'!D153),"")</f>
        <v/>
      </c>
      <c r="C152" s="279" t="str">
        <f>IF('STUDENT DETAILS'!C153&gt;0,'STUDENT DETAILS'!C153,"")</f>
        <v/>
      </c>
      <c r="D152" s="121"/>
      <c r="E152" s="121"/>
      <c r="F152" s="121"/>
      <c r="G152" s="121"/>
      <c r="H152" s="121"/>
      <c r="I152" s="270" t="str">
        <f>IF(OR(ISNUMBER(D152),ISNUMBER(E152),ISNUMBER(#REF!),ISNUMBER(F152),ISNUMBER(G152),ISNUMBER(H152)),SUM(D152:H152),"")</f>
        <v/>
      </c>
      <c r="J152" s="121"/>
      <c r="K152" s="121"/>
      <c r="L152" s="121"/>
      <c r="M152" s="121"/>
      <c r="N152" s="121"/>
      <c r="O152" s="270" t="str">
        <f>IF(OR(ISNUMBER(J152),ISNUMBER(K152),ISNUMBER(#REF!),ISNUMBER(L152),ISNUMBER(M152),ISNUMBER(N152)),SUM(J152:N152),"")</f>
        <v/>
      </c>
      <c r="P152" s="121"/>
      <c r="Q152" s="121"/>
      <c r="R152" s="121"/>
      <c r="S152" s="121"/>
      <c r="T152" s="121"/>
      <c r="U152" s="270" t="str">
        <f>IF(OR(ISNUMBER(P152),ISNUMBER(Q152),ISNUMBER(#REF!),ISNUMBER(R152),ISNUMBER(S152),ISNUMBER(T152)),SUM(P152:T152),"")</f>
        <v/>
      </c>
    </row>
    <row r="153" spans="1:21" x14ac:dyDescent="0.3">
      <c r="A153" s="278" t="str">
        <f>'STUDENT DETAILS'!A154</f>
        <v/>
      </c>
      <c r="B153" s="278" t="str">
        <f>IF(ISNUMBER('STUDENT DETAILS'!D154),('STUDENT DETAILS'!D154),"")</f>
        <v/>
      </c>
      <c r="C153" s="279" t="str">
        <f>IF('STUDENT DETAILS'!C154&gt;0,'STUDENT DETAILS'!C154,"")</f>
        <v/>
      </c>
      <c r="D153" s="121"/>
      <c r="E153" s="121"/>
      <c r="F153" s="121"/>
      <c r="G153" s="121"/>
      <c r="H153" s="121"/>
      <c r="I153" s="270" t="str">
        <f>IF(OR(ISNUMBER(D153),ISNUMBER(E153),ISNUMBER(#REF!),ISNUMBER(F153),ISNUMBER(G153),ISNUMBER(H153)),SUM(D153:H153),"")</f>
        <v/>
      </c>
      <c r="J153" s="121"/>
      <c r="K153" s="121"/>
      <c r="L153" s="121"/>
      <c r="M153" s="121"/>
      <c r="N153" s="121"/>
      <c r="O153" s="270" t="str">
        <f>IF(OR(ISNUMBER(J153),ISNUMBER(K153),ISNUMBER(#REF!),ISNUMBER(L153),ISNUMBER(M153),ISNUMBER(N153)),SUM(J153:N153),"")</f>
        <v/>
      </c>
      <c r="P153" s="121"/>
      <c r="Q153" s="121"/>
      <c r="R153" s="121"/>
      <c r="S153" s="121"/>
      <c r="T153" s="121"/>
      <c r="U153" s="270" t="str">
        <f>IF(OR(ISNUMBER(P153),ISNUMBER(Q153),ISNUMBER(#REF!),ISNUMBER(R153),ISNUMBER(S153),ISNUMBER(T153)),SUM(P153:T153),"")</f>
        <v/>
      </c>
    </row>
    <row r="154" spans="1:21" x14ac:dyDescent="0.3">
      <c r="A154" s="278" t="str">
        <f>'STUDENT DETAILS'!A155</f>
        <v/>
      </c>
      <c r="B154" s="278" t="str">
        <f>IF(ISNUMBER('STUDENT DETAILS'!D155),('STUDENT DETAILS'!D155),"")</f>
        <v/>
      </c>
      <c r="C154" s="279" t="str">
        <f>IF('STUDENT DETAILS'!C155&gt;0,'STUDENT DETAILS'!C155,"")</f>
        <v/>
      </c>
      <c r="D154" s="121"/>
      <c r="E154" s="121"/>
      <c r="F154" s="121"/>
      <c r="G154" s="121"/>
      <c r="H154" s="121"/>
      <c r="I154" s="270" t="str">
        <f>IF(OR(ISNUMBER(D154),ISNUMBER(E154),ISNUMBER(#REF!),ISNUMBER(F154),ISNUMBER(G154),ISNUMBER(H154)),SUM(D154:H154),"")</f>
        <v/>
      </c>
      <c r="J154" s="121"/>
      <c r="K154" s="121"/>
      <c r="L154" s="121"/>
      <c r="M154" s="121"/>
      <c r="N154" s="121"/>
      <c r="O154" s="270" t="str">
        <f>IF(OR(ISNUMBER(J154),ISNUMBER(K154),ISNUMBER(#REF!),ISNUMBER(L154),ISNUMBER(M154),ISNUMBER(N154)),SUM(J154:N154),"")</f>
        <v/>
      </c>
      <c r="P154" s="121"/>
      <c r="Q154" s="121"/>
      <c r="R154" s="121"/>
      <c r="S154" s="121"/>
      <c r="T154" s="121"/>
      <c r="U154" s="270" t="str">
        <f>IF(OR(ISNUMBER(P154),ISNUMBER(Q154),ISNUMBER(#REF!),ISNUMBER(R154),ISNUMBER(S154),ISNUMBER(T154)),SUM(P154:T154),"")</f>
        <v/>
      </c>
    </row>
    <row r="155" spans="1:21" x14ac:dyDescent="0.3">
      <c r="A155" s="278" t="str">
        <f>'STUDENT DETAILS'!A156</f>
        <v/>
      </c>
      <c r="B155" s="278" t="str">
        <f>IF(ISNUMBER('STUDENT DETAILS'!D156),('STUDENT DETAILS'!D156),"")</f>
        <v/>
      </c>
      <c r="C155" s="279" t="str">
        <f>IF('STUDENT DETAILS'!C156&gt;0,'STUDENT DETAILS'!C156,"")</f>
        <v/>
      </c>
      <c r="D155" s="121"/>
      <c r="E155" s="121"/>
      <c r="F155" s="121"/>
      <c r="G155" s="121"/>
      <c r="H155" s="121"/>
      <c r="I155" s="270" t="str">
        <f>IF(OR(ISNUMBER(D155),ISNUMBER(E155),ISNUMBER(#REF!),ISNUMBER(F155),ISNUMBER(G155),ISNUMBER(H155)),SUM(D155:H155),"")</f>
        <v/>
      </c>
      <c r="J155" s="121"/>
      <c r="K155" s="121"/>
      <c r="L155" s="121"/>
      <c r="M155" s="121"/>
      <c r="N155" s="121"/>
      <c r="O155" s="270" t="str">
        <f>IF(OR(ISNUMBER(J155),ISNUMBER(K155),ISNUMBER(#REF!),ISNUMBER(L155),ISNUMBER(M155),ISNUMBER(N155)),SUM(J155:N155),"")</f>
        <v/>
      </c>
      <c r="P155" s="121"/>
      <c r="Q155" s="121"/>
      <c r="R155" s="121"/>
      <c r="S155" s="121"/>
      <c r="T155" s="121"/>
      <c r="U155" s="270" t="str">
        <f>IF(OR(ISNUMBER(P155),ISNUMBER(Q155),ISNUMBER(#REF!),ISNUMBER(R155),ISNUMBER(S155),ISNUMBER(T155)),SUM(P155:T155),"")</f>
        <v/>
      </c>
    </row>
    <row r="156" spans="1:21" x14ac:dyDescent="0.3">
      <c r="A156" s="278" t="str">
        <f>'STUDENT DETAILS'!A157</f>
        <v/>
      </c>
      <c r="B156" s="278" t="str">
        <f>IF(ISNUMBER('STUDENT DETAILS'!D157),('STUDENT DETAILS'!D157),"")</f>
        <v/>
      </c>
      <c r="C156" s="279" t="str">
        <f>IF('STUDENT DETAILS'!C157&gt;0,'STUDENT DETAILS'!C157,"")</f>
        <v/>
      </c>
      <c r="D156" s="121"/>
      <c r="E156" s="121"/>
      <c r="F156" s="121"/>
      <c r="G156" s="121"/>
      <c r="H156" s="121"/>
      <c r="I156" s="270" t="str">
        <f>IF(OR(ISNUMBER(D156),ISNUMBER(E156),ISNUMBER(#REF!),ISNUMBER(F156),ISNUMBER(G156),ISNUMBER(H156)),SUM(D156:H156),"")</f>
        <v/>
      </c>
      <c r="J156" s="121"/>
      <c r="K156" s="121"/>
      <c r="L156" s="121"/>
      <c r="M156" s="121"/>
      <c r="N156" s="121"/>
      <c r="O156" s="270" t="str">
        <f>IF(OR(ISNUMBER(J156),ISNUMBER(K156),ISNUMBER(#REF!),ISNUMBER(L156),ISNUMBER(M156),ISNUMBER(N156)),SUM(J156:N156),"")</f>
        <v/>
      </c>
      <c r="P156" s="121"/>
      <c r="Q156" s="121"/>
      <c r="R156" s="121"/>
      <c r="S156" s="121"/>
      <c r="T156" s="121"/>
      <c r="U156" s="270" t="str">
        <f>IF(OR(ISNUMBER(P156),ISNUMBER(Q156),ISNUMBER(#REF!),ISNUMBER(R156),ISNUMBER(S156),ISNUMBER(T156)),SUM(P156:T156),"")</f>
        <v/>
      </c>
    </row>
    <row r="157" spans="1:21" x14ac:dyDescent="0.3">
      <c r="A157" s="278" t="str">
        <f>'STUDENT DETAILS'!A158</f>
        <v/>
      </c>
      <c r="B157" s="278" t="str">
        <f>IF(ISNUMBER('STUDENT DETAILS'!D158),('STUDENT DETAILS'!D158),"")</f>
        <v/>
      </c>
      <c r="C157" s="279" t="str">
        <f>IF('STUDENT DETAILS'!C158&gt;0,'STUDENT DETAILS'!C158,"")</f>
        <v/>
      </c>
      <c r="D157" s="121"/>
      <c r="E157" s="121"/>
      <c r="F157" s="121"/>
      <c r="G157" s="121"/>
      <c r="H157" s="121"/>
      <c r="I157" s="270" t="str">
        <f>IF(OR(ISNUMBER(D157),ISNUMBER(E157),ISNUMBER(#REF!),ISNUMBER(F157),ISNUMBER(G157),ISNUMBER(H157)),SUM(D157:H157),"")</f>
        <v/>
      </c>
      <c r="J157" s="121"/>
      <c r="K157" s="121"/>
      <c r="L157" s="121"/>
      <c r="M157" s="121"/>
      <c r="N157" s="121"/>
      <c r="O157" s="270" t="str">
        <f>IF(OR(ISNUMBER(J157),ISNUMBER(K157),ISNUMBER(#REF!),ISNUMBER(L157),ISNUMBER(M157),ISNUMBER(N157)),SUM(J157:N157),"")</f>
        <v/>
      </c>
      <c r="P157" s="121"/>
      <c r="Q157" s="121"/>
      <c r="R157" s="121"/>
      <c r="S157" s="121"/>
      <c r="T157" s="121"/>
      <c r="U157" s="270" t="str">
        <f>IF(OR(ISNUMBER(P157),ISNUMBER(Q157),ISNUMBER(#REF!),ISNUMBER(R157),ISNUMBER(S157),ISNUMBER(T157)),SUM(P157:T157),"")</f>
        <v/>
      </c>
    </row>
    <row r="158" spans="1:21" x14ac:dyDescent="0.3">
      <c r="A158" s="278" t="str">
        <f>'STUDENT DETAILS'!A159</f>
        <v/>
      </c>
      <c r="B158" s="278" t="str">
        <f>IF(ISNUMBER('STUDENT DETAILS'!D159),('STUDENT DETAILS'!D159),"")</f>
        <v/>
      </c>
      <c r="C158" s="279" t="str">
        <f>IF('STUDENT DETAILS'!C159&gt;0,'STUDENT DETAILS'!C159,"")</f>
        <v/>
      </c>
      <c r="D158" s="121"/>
      <c r="E158" s="121"/>
      <c r="F158" s="121"/>
      <c r="G158" s="121"/>
      <c r="H158" s="121"/>
      <c r="I158" s="270" t="str">
        <f>IF(OR(ISNUMBER(D158),ISNUMBER(E158),ISNUMBER(#REF!),ISNUMBER(F158),ISNUMBER(G158),ISNUMBER(H158)),SUM(D158:H158),"")</f>
        <v/>
      </c>
      <c r="J158" s="121"/>
      <c r="K158" s="121"/>
      <c r="L158" s="121"/>
      <c r="M158" s="121"/>
      <c r="N158" s="121"/>
      <c r="O158" s="270" t="str">
        <f>IF(OR(ISNUMBER(J158),ISNUMBER(K158),ISNUMBER(#REF!),ISNUMBER(L158),ISNUMBER(M158),ISNUMBER(N158)),SUM(J158:N158),"")</f>
        <v/>
      </c>
      <c r="P158" s="121"/>
      <c r="Q158" s="121"/>
      <c r="R158" s="121"/>
      <c r="S158" s="121"/>
      <c r="T158" s="121"/>
      <c r="U158" s="270" t="str">
        <f>IF(OR(ISNUMBER(P158),ISNUMBER(Q158),ISNUMBER(#REF!),ISNUMBER(R158),ISNUMBER(S158),ISNUMBER(T158)),SUM(P158:T158),"")</f>
        <v/>
      </c>
    </row>
    <row r="159" spans="1:21" x14ac:dyDescent="0.3">
      <c r="A159" s="278" t="str">
        <f>'STUDENT DETAILS'!A160</f>
        <v/>
      </c>
      <c r="B159" s="278" t="str">
        <f>IF(ISNUMBER('STUDENT DETAILS'!D160),('STUDENT DETAILS'!D160),"")</f>
        <v/>
      </c>
      <c r="C159" s="279" t="str">
        <f>IF('STUDENT DETAILS'!C160&gt;0,'STUDENT DETAILS'!C160,"")</f>
        <v/>
      </c>
      <c r="D159" s="121"/>
      <c r="E159" s="121"/>
      <c r="F159" s="121"/>
      <c r="G159" s="121"/>
      <c r="H159" s="121"/>
      <c r="I159" s="270" t="str">
        <f>IF(OR(ISNUMBER(D159),ISNUMBER(E159),ISNUMBER(#REF!),ISNUMBER(F159),ISNUMBER(G159),ISNUMBER(H159)),SUM(D159:H159),"")</f>
        <v/>
      </c>
      <c r="J159" s="121"/>
      <c r="K159" s="121"/>
      <c r="L159" s="121"/>
      <c r="M159" s="121"/>
      <c r="N159" s="121"/>
      <c r="O159" s="270" t="str">
        <f>IF(OR(ISNUMBER(J159),ISNUMBER(K159),ISNUMBER(#REF!),ISNUMBER(L159),ISNUMBER(M159),ISNUMBER(N159)),SUM(J159:N159),"")</f>
        <v/>
      </c>
      <c r="P159" s="121"/>
      <c r="Q159" s="121"/>
      <c r="R159" s="121"/>
      <c r="S159" s="121"/>
      <c r="T159" s="121"/>
      <c r="U159" s="270" t="str">
        <f>IF(OR(ISNUMBER(P159),ISNUMBER(Q159),ISNUMBER(#REF!),ISNUMBER(R159),ISNUMBER(S159),ISNUMBER(T159)),SUM(P159:T159),"")</f>
        <v/>
      </c>
    </row>
    <row r="160" spans="1:21" x14ac:dyDescent="0.3">
      <c r="A160" s="278" t="str">
        <f>'STUDENT DETAILS'!A161</f>
        <v/>
      </c>
      <c r="B160" s="278" t="str">
        <f>IF(ISNUMBER('STUDENT DETAILS'!D161),('STUDENT DETAILS'!D161),"")</f>
        <v/>
      </c>
      <c r="C160" s="279" t="str">
        <f>IF('STUDENT DETAILS'!C161&gt;0,'STUDENT DETAILS'!C161,"")</f>
        <v/>
      </c>
      <c r="D160" s="121"/>
      <c r="E160" s="121"/>
      <c r="F160" s="121"/>
      <c r="G160" s="121"/>
      <c r="H160" s="121"/>
      <c r="I160" s="270" t="str">
        <f>IF(OR(ISNUMBER(D160),ISNUMBER(E160),ISNUMBER(#REF!),ISNUMBER(F160),ISNUMBER(G160),ISNUMBER(H160)),SUM(D160:H160),"")</f>
        <v/>
      </c>
      <c r="J160" s="121"/>
      <c r="K160" s="121"/>
      <c r="L160" s="121"/>
      <c r="M160" s="121"/>
      <c r="N160" s="121"/>
      <c r="O160" s="270" t="str">
        <f>IF(OR(ISNUMBER(J160),ISNUMBER(K160),ISNUMBER(#REF!),ISNUMBER(L160),ISNUMBER(M160),ISNUMBER(N160)),SUM(J160:N160),"")</f>
        <v/>
      </c>
      <c r="P160" s="121"/>
      <c r="Q160" s="121"/>
      <c r="R160" s="121"/>
      <c r="S160" s="121"/>
      <c r="T160" s="121"/>
      <c r="U160" s="270" t="str">
        <f>IF(OR(ISNUMBER(P160),ISNUMBER(Q160),ISNUMBER(#REF!),ISNUMBER(R160),ISNUMBER(S160),ISNUMBER(T160)),SUM(P160:T160),"")</f>
        <v/>
      </c>
    </row>
    <row r="161" spans="1:21" x14ac:dyDescent="0.3">
      <c r="A161" s="278" t="str">
        <f>'STUDENT DETAILS'!A162</f>
        <v/>
      </c>
      <c r="B161" s="278" t="str">
        <f>IF(ISNUMBER('STUDENT DETAILS'!D162),('STUDENT DETAILS'!D162),"")</f>
        <v/>
      </c>
      <c r="C161" s="279" t="str">
        <f>IF('STUDENT DETAILS'!C162&gt;0,'STUDENT DETAILS'!C162,"")</f>
        <v/>
      </c>
      <c r="D161" s="121"/>
      <c r="E161" s="121"/>
      <c r="F161" s="121"/>
      <c r="G161" s="121"/>
      <c r="H161" s="121"/>
      <c r="I161" s="270" t="str">
        <f>IF(OR(ISNUMBER(D161),ISNUMBER(E161),ISNUMBER(#REF!),ISNUMBER(F161),ISNUMBER(G161),ISNUMBER(H161)),SUM(D161:H161),"")</f>
        <v/>
      </c>
      <c r="J161" s="121"/>
      <c r="K161" s="121"/>
      <c r="L161" s="121"/>
      <c r="M161" s="121"/>
      <c r="N161" s="121"/>
      <c r="O161" s="270" t="str">
        <f>IF(OR(ISNUMBER(J161),ISNUMBER(K161),ISNUMBER(#REF!),ISNUMBER(L161),ISNUMBER(M161),ISNUMBER(N161)),SUM(J161:N161),"")</f>
        <v/>
      </c>
      <c r="P161" s="121"/>
      <c r="Q161" s="121"/>
      <c r="R161" s="121"/>
      <c r="S161" s="121"/>
      <c r="T161" s="121"/>
      <c r="U161" s="270" t="str">
        <f>IF(OR(ISNUMBER(P161),ISNUMBER(Q161),ISNUMBER(#REF!),ISNUMBER(R161),ISNUMBER(S161),ISNUMBER(T161)),SUM(P161:T161),"")</f>
        <v/>
      </c>
    </row>
    <row r="162" spans="1:21" x14ac:dyDescent="0.3">
      <c r="A162" s="278" t="str">
        <f>'STUDENT DETAILS'!A163</f>
        <v/>
      </c>
      <c r="B162" s="278" t="str">
        <f>IF(ISNUMBER('STUDENT DETAILS'!D163),('STUDENT DETAILS'!D163),"")</f>
        <v/>
      </c>
      <c r="C162" s="279" t="str">
        <f>IF('STUDENT DETAILS'!C163&gt;0,'STUDENT DETAILS'!C163,"")</f>
        <v/>
      </c>
      <c r="D162" s="121"/>
      <c r="E162" s="121"/>
      <c r="F162" s="121"/>
      <c r="G162" s="121"/>
      <c r="H162" s="121"/>
      <c r="I162" s="270" t="str">
        <f>IF(OR(ISNUMBER(D162),ISNUMBER(E162),ISNUMBER(#REF!),ISNUMBER(F162),ISNUMBER(G162),ISNUMBER(H162)),SUM(D162:H162),"")</f>
        <v/>
      </c>
      <c r="J162" s="121"/>
      <c r="K162" s="121"/>
      <c r="L162" s="121"/>
      <c r="M162" s="121"/>
      <c r="N162" s="121"/>
      <c r="O162" s="270" t="str">
        <f>IF(OR(ISNUMBER(J162),ISNUMBER(K162),ISNUMBER(#REF!),ISNUMBER(L162),ISNUMBER(M162),ISNUMBER(N162)),SUM(J162:N162),"")</f>
        <v/>
      </c>
      <c r="P162" s="121"/>
      <c r="Q162" s="121"/>
      <c r="R162" s="121"/>
      <c r="S162" s="121"/>
      <c r="T162" s="121"/>
      <c r="U162" s="270" t="str">
        <f>IF(OR(ISNUMBER(P162),ISNUMBER(Q162),ISNUMBER(#REF!),ISNUMBER(R162),ISNUMBER(S162),ISNUMBER(T162)),SUM(P162:T162),"")</f>
        <v/>
      </c>
    </row>
    <row r="163" spans="1:21" x14ac:dyDescent="0.3">
      <c r="A163" s="278" t="str">
        <f>'STUDENT DETAILS'!A164</f>
        <v/>
      </c>
      <c r="B163" s="278" t="str">
        <f>IF(ISNUMBER('STUDENT DETAILS'!D164),('STUDENT DETAILS'!D164),"")</f>
        <v/>
      </c>
      <c r="C163" s="279" t="str">
        <f>IF('STUDENT DETAILS'!C164&gt;0,'STUDENT DETAILS'!C164,"")</f>
        <v/>
      </c>
      <c r="D163" s="121"/>
      <c r="E163" s="121"/>
      <c r="F163" s="121"/>
      <c r="G163" s="121"/>
      <c r="H163" s="121"/>
      <c r="I163" s="270" t="str">
        <f>IF(OR(ISNUMBER(D163),ISNUMBER(E163),ISNUMBER(#REF!),ISNUMBER(F163),ISNUMBER(G163),ISNUMBER(H163)),SUM(D163:H163),"")</f>
        <v/>
      </c>
      <c r="J163" s="121"/>
      <c r="K163" s="121"/>
      <c r="L163" s="121"/>
      <c r="M163" s="121"/>
      <c r="N163" s="121"/>
      <c r="O163" s="270" t="str">
        <f>IF(OR(ISNUMBER(J163),ISNUMBER(K163),ISNUMBER(#REF!),ISNUMBER(L163),ISNUMBER(M163),ISNUMBER(N163)),SUM(J163:N163),"")</f>
        <v/>
      </c>
      <c r="P163" s="121"/>
      <c r="Q163" s="121"/>
      <c r="R163" s="121"/>
      <c r="S163" s="121"/>
      <c r="T163" s="121"/>
      <c r="U163" s="270" t="str">
        <f>IF(OR(ISNUMBER(P163),ISNUMBER(Q163),ISNUMBER(#REF!),ISNUMBER(R163),ISNUMBER(S163),ISNUMBER(T163)),SUM(P163:T163),"")</f>
        <v/>
      </c>
    </row>
    <row r="164" spans="1:21" x14ac:dyDescent="0.3">
      <c r="A164" s="278" t="str">
        <f>'STUDENT DETAILS'!A165</f>
        <v/>
      </c>
      <c r="B164" s="278" t="str">
        <f>IF(ISNUMBER('STUDENT DETAILS'!D165),('STUDENT DETAILS'!D165),"")</f>
        <v/>
      </c>
      <c r="C164" s="279" t="str">
        <f>IF('STUDENT DETAILS'!C165&gt;0,'STUDENT DETAILS'!C165,"")</f>
        <v/>
      </c>
      <c r="D164" s="121"/>
      <c r="E164" s="121"/>
      <c r="F164" s="121"/>
      <c r="G164" s="121"/>
      <c r="H164" s="121"/>
      <c r="I164" s="270" t="str">
        <f>IF(OR(ISNUMBER(D164),ISNUMBER(E164),ISNUMBER(#REF!),ISNUMBER(F164),ISNUMBER(G164),ISNUMBER(H164)),SUM(D164:H164),"")</f>
        <v/>
      </c>
      <c r="J164" s="121"/>
      <c r="K164" s="121"/>
      <c r="L164" s="121"/>
      <c r="M164" s="121"/>
      <c r="N164" s="121"/>
      <c r="O164" s="270" t="str">
        <f>IF(OR(ISNUMBER(J164),ISNUMBER(K164),ISNUMBER(#REF!),ISNUMBER(L164),ISNUMBER(M164),ISNUMBER(N164)),SUM(J164:N164),"")</f>
        <v/>
      </c>
      <c r="P164" s="121"/>
      <c r="Q164" s="121"/>
      <c r="R164" s="121"/>
      <c r="S164" s="121"/>
      <c r="T164" s="121"/>
      <c r="U164" s="270" t="str">
        <f>IF(OR(ISNUMBER(P164),ISNUMBER(Q164),ISNUMBER(#REF!),ISNUMBER(R164),ISNUMBER(S164),ISNUMBER(T164)),SUM(P164:T164),"")</f>
        <v/>
      </c>
    </row>
    <row r="165" spans="1:21" x14ac:dyDescent="0.3">
      <c r="A165" s="278" t="str">
        <f>'STUDENT DETAILS'!A166</f>
        <v/>
      </c>
      <c r="B165" s="278" t="str">
        <f>IF(ISNUMBER('STUDENT DETAILS'!D166),('STUDENT DETAILS'!D166),"")</f>
        <v/>
      </c>
      <c r="C165" s="279" t="str">
        <f>IF('STUDENT DETAILS'!C166&gt;0,'STUDENT DETAILS'!C166,"")</f>
        <v/>
      </c>
      <c r="D165" s="121"/>
      <c r="E165" s="121"/>
      <c r="F165" s="121"/>
      <c r="G165" s="121"/>
      <c r="H165" s="121"/>
      <c r="I165" s="270" t="str">
        <f>IF(OR(ISNUMBER(D165),ISNUMBER(E165),ISNUMBER(#REF!),ISNUMBER(F165),ISNUMBER(G165),ISNUMBER(H165)),SUM(D165:H165),"")</f>
        <v/>
      </c>
      <c r="J165" s="121"/>
      <c r="K165" s="121"/>
      <c r="L165" s="121"/>
      <c r="M165" s="121"/>
      <c r="N165" s="121"/>
      <c r="O165" s="270" t="str">
        <f>IF(OR(ISNUMBER(J165),ISNUMBER(K165),ISNUMBER(#REF!),ISNUMBER(L165),ISNUMBER(M165),ISNUMBER(N165)),SUM(J165:N165),"")</f>
        <v/>
      </c>
      <c r="P165" s="121"/>
      <c r="Q165" s="121"/>
      <c r="R165" s="121"/>
      <c r="S165" s="121"/>
      <c r="T165" s="121"/>
      <c r="U165" s="270" t="str">
        <f>IF(OR(ISNUMBER(P165),ISNUMBER(Q165),ISNUMBER(#REF!),ISNUMBER(R165),ISNUMBER(S165),ISNUMBER(T165)),SUM(P165:T165),"")</f>
        <v/>
      </c>
    </row>
    <row r="166" spans="1:21" x14ac:dyDescent="0.3">
      <c r="A166" s="278" t="str">
        <f>'STUDENT DETAILS'!A167</f>
        <v/>
      </c>
      <c r="B166" s="278" t="str">
        <f>IF(ISNUMBER('STUDENT DETAILS'!D167),('STUDENT DETAILS'!D167),"")</f>
        <v/>
      </c>
      <c r="C166" s="279" t="str">
        <f>IF('STUDENT DETAILS'!C167&gt;0,'STUDENT DETAILS'!C167,"")</f>
        <v/>
      </c>
      <c r="D166" s="121"/>
      <c r="E166" s="121"/>
      <c r="F166" s="121"/>
      <c r="G166" s="121"/>
      <c r="H166" s="121"/>
      <c r="I166" s="270" t="str">
        <f>IF(OR(ISNUMBER(D166),ISNUMBER(E166),ISNUMBER(#REF!),ISNUMBER(F166),ISNUMBER(G166),ISNUMBER(H166)),SUM(D166:H166),"")</f>
        <v/>
      </c>
      <c r="J166" s="121"/>
      <c r="K166" s="121"/>
      <c r="L166" s="121"/>
      <c r="M166" s="121"/>
      <c r="N166" s="121"/>
      <c r="O166" s="270" t="str">
        <f>IF(OR(ISNUMBER(J166),ISNUMBER(K166),ISNUMBER(#REF!),ISNUMBER(L166),ISNUMBER(M166),ISNUMBER(N166)),SUM(J166:N166),"")</f>
        <v/>
      </c>
      <c r="P166" s="121"/>
      <c r="Q166" s="121"/>
      <c r="R166" s="121"/>
      <c r="S166" s="121"/>
      <c r="T166" s="121"/>
      <c r="U166" s="270" t="str">
        <f>IF(OR(ISNUMBER(P166),ISNUMBER(Q166),ISNUMBER(#REF!),ISNUMBER(R166),ISNUMBER(S166),ISNUMBER(T166)),SUM(P166:T166),"")</f>
        <v/>
      </c>
    </row>
    <row r="167" spans="1:21" x14ac:dyDescent="0.3">
      <c r="A167" s="278" t="str">
        <f>'STUDENT DETAILS'!A168</f>
        <v/>
      </c>
      <c r="B167" s="278" t="str">
        <f>IF(ISNUMBER('STUDENT DETAILS'!D168),('STUDENT DETAILS'!D168),"")</f>
        <v/>
      </c>
      <c r="C167" s="279" t="str">
        <f>IF('STUDENT DETAILS'!C168&gt;0,'STUDENT DETAILS'!C168,"")</f>
        <v/>
      </c>
      <c r="D167" s="121"/>
      <c r="E167" s="121"/>
      <c r="F167" s="121"/>
      <c r="G167" s="121"/>
      <c r="H167" s="121"/>
      <c r="I167" s="270" t="str">
        <f>IF(OR(ISNUMBER(D167),ISNUMBER(E167),ISNUMBER(#REF!),ISNUMBER(F167),ISNUMBER(G167),ISNUMBER(H167)),SUM(D167:H167),"")</f>
        <v/>
      </c>
      <c r="J167" s="121"/>
      <c r="K167" s="121"/>
      <c r="L167" s="121"/>
      <c r="M167" s="121"/>
      <c r="N167" s="121"/>
      <c r="O167" s="270" t="str">
        <f>IF(OR(ISNUMBER(J167),ISNUMBER(K167),ISNUMBER(#REF!),ISNUMBER(L167),ISNUMBER(M167),ISNUMBER(N167)),SUM(J167:N167),"")</f>
        <v/>
      </c>
      <c r="P167" s="121"/>
      <c r="Q167" s="121"/>
      <c r="R167" s="121"/>
      <c r="S167" s="121"/>
      <c r="T167" s="121"/>
      <c r="U167" s="270" t="str">
        <f>IF(OR(ISNUMBER(P167),ISNUMBER(Q167),ISNUMBER(#REF!),ISNUMBER(R167),ISNUMBER(S167),ISNUMBER(T167)),SUM(P167:T167),"")</f>
        <v/>
      </c>
    </row>
    <row r="168" spans="1:21" x14ac:dyDescent="0.3">
      <c r="A168" s="278" t="str">
        <f>'STUDENT DETAILS'!A169</f>
        <v/>
      </c>
      <c r="B168" s="278" t="str">
        <f>IF(ISNUMBER('STUDENT DETAILS'!D169),('STUDENT DETAILS'!D169),"")</f>
        <v/>
      </c>
      <c r="C168" s="279" t="str">
        <f>IF('STUDENT DETAILS'!C169&gt;0,'STUDENT DETAILS'!C169,"")</f>
        <v/>
      </c>
      <c r="D168" s="121"/>
      <c r="E168" s="121"/>
      <c r="F168" s="121"/>
      <c r="G168" s="121"/>
      <c r="H168" s="121"/>
      <c r="I168" s="270" t="str">
        <f>IF(OR(ISNUMBER(D168),ISNUMBER(E168),ISNUMBER(#REF!),ISNUMBER(F168),ISNUMBER(G168),ISNUMBER(H168)),SUM(D168:H168),"")</f>
        <v/>
      </c>
      <c r="J168" s="121"/>
      <c r="K168" s="121"/>
      <c r="L168" s="121"/>
      <c r="M168" s="121"/>
      <c r="N168" s="121"/>
      <c r="O168" s="270" t="str">
        <f>IF(OR(ISNUMBER(J168),ISNUMBER(K168),ISNUMBER(#REF!),ISNUMBER(L168),ISNUMBER(M168),ISNUMBER(N168)),SUM(J168:N168),"")</f>
        <v/>
      </c>
      <c r="P168" s="121"/>
      <c r="Q168" s="121"/>
      <c r="R168" s="121"/>
      <c r="S168" s="121"/>
      <c r="T168" s="121"/>
      <c r="U168" s="270" t="str">
        <f>IF(OR(ISNUMBER(P168),ISNUMBER(Q168),ISNUMBER(#REF!),ISNUMBER(R168),ISNUMBER(S168),ISNUMBER(T168)),SUM(P168:T168),"")</f>
        <v/>
      </c>
    </row>
    <row r="169" spans="1:21" x14ac:dyDescent="0.3">
      <c r="A169" s="278" t="str">
        <f>'STUDENT DETAILS'!A170</f>
        <v/>
      </c>
      <c r="B169" s="278" t="str">
        <f>IF(ISNUMBER('STUDENT DETAILS'!D170),('STUDENT DETAILS'!D170),"")</f>
        <v/>
      </c>
      <c r="C169" s="279" t="str">
        <f>IF('STUDENT DETAILS'!C170&gt;0,'STUDENT DETAILS'!C170,"")</f>
        <v/>
      </c>
      <c r="D169" s="121"/>
      <c r="E169" s="121"/>
      <c r="F169" s="121"/>
      <c r="G169" s="121"/>
      <c r="H169" s="121"/>
      <c r="I169" s="270" t="str">
        <f>IF(OR(ISNUMBER(D169),ISNUMBER(E169),ISNUMBER(#REF!),ISNUMBER(F169),ISNUMBER(G169),ISNUMBER(H169)),SUM(D169:H169),"")</f>
        <v/>
      </c>
      <c r="J169" s="121"/>
      <c r="K169" s="121"/>
      <c r="L169" s="121"/>
      <c r="M169" s="121"/>
      <c r="N169" s="121"/>
      <c r="O169" s="270" t="str">
        <f>IF(OR(ISNUMBER(J169),ISNUMBER(K169),ISNUMBER(#REF!),ISNUMBER(L169),ISNUMBER(M169),ISNUMBER(N169)),SUM(J169:N169),"")</f>
        <v/>
      </c>
      <c r="P169" s="121"/>
      <c r="Q169" s="121"/>
      <c r="R169" s="121"/>
      <c r="S169" s="121"/>
      <c r="T169" s="121"/>
      <c r="U169" s="270" t="str">
        <f>IF(OR(ISNUMBER(P169),ISNUMBER(Q169),ISNUMBER(#REF!),ISNUMBER(R169),ISNUMBER(S169),ISNUMBER(T169)),SUM(P169:T169),"")</f>
        <v/>
      </c>
    </row>
    <row r="170" spans="1:21" x14ac:dyDescent="0.3">
      <c r="A170" s="278" t="str">
        <f>'STUDENT DETAILS'!A171</f>
        <v/>
      </c>
      <c r="B170" s="278" t="str">
        <f>IF(ISNUMBER('STUDENT DETAILS'!D171),('STUDENT DETAILS'!D171),"")</f>
        <v/>
      </c>
      <c r="C170" s="279" t="str">
        <f>IF('STUDENT DETAILS'!C171&gt;0,'STUDENT DETAILS'!C171,"")</f>
        <v/>
      </c>
      <c r="D170" s="121"/>
      <c r="E170" s="121"/>
      <c r="F170" s="121"/>
      <c r="G170" s="121"/>
      <c r="H170" s="121"/>
      <c r="I170" s="270" t="str">
        <f>IF(OR(ISNUMBER(D170),ISNUMBER(E170),ISNUMBER(#REF!),ISNUMBER(F170),ISNUMBER(G170),ISNUMBER(H170)),SUM(D170:H170),"")</f>
        <v/>
      </c>
      <c r="J170" s="121"/>
      <c r="K170" s="121"/>
      <c r="L170" s="121"/>
      <c r="M170" s="121"/>
      <c r="N170" s="121"/>
      <c r="O170" s="270" t="str">
        <f>IF(OR(ISNUMBER(J170),ISNUMBER(K170),ISNUMBER(#REF!),ISNUMBER(L170),ISNUMBER(M170),ISNUMBER(N170)),SUM(J170:N170),"")</f>
        <v/>
      </c>
      <c r="P170" s="121"/>
      <c r="Q170" s="121"/>
      <c r="R170" s="121"/>
      <c r="S170" s="121"/>
      <c r="T170" s="121"/>
      <c r="U170" s="270" t="str">
        <f>IF(OR(ISNUMBER(P170),ISNUMBER(Q170),ISNUMBER(#REF!),ISNUMBER(R170),ISNUMBER(S170),ISNUMBER(T170)),SUM(P170:T170),"")</f>
        <v/>
      </c>
    </row>
    <row r="171" spans="1:21" x14ac:dyDescent="0.3">
      <c r="A171" s="278" t="str">
        <f>'STUDENT DETAILS'!A172</f>
        <v/>
      </c>
      <c r="B171" s="278" t="str">
        <f>IF(ISNUMBER('STUDENT DETAILS'!D172),('STUDENT DETAILS'!D172),"")</f>
        <v/>
      </c>
      <c r="C171" s="279" t="str">
        <f>IF('STUDENT DETAILS'!C172&gt;0,'STUDENT DETAILS'!C172,"")</f>
        <v/>
      </c>
      <c r="D171" s="121"/>
      <c r="E171" s="121"/>
      <c r="F171" s="121"/>
      <c r="G171" s="121"/>
      <c r="H171" s="121"/>
      <c r="I171" s="270" t="str">
        <f>IF(OR(ISNUMBER(D171),ISNUMBER(E171),ISNUMBER(#REF!),ISNUMBER(F171),ISNUMBER(G171),ISNUMBER(H171)),SUM(D171:H171),"")</f>
        <v/>
      </c>
      <c r="J171" s="121"/>
      <c r="K171" s="121"/>
      <c r="L171" s="121"/>
      <c r="M171" s="121"/>
      <c r="N171" s="121"/>
      <c r="O171" s="270" t="str">
        <f>IF(OR(ISNUMBER(J171),ISNUMBER(K171),ISNUMBER(#REF!),ISNUMBER(L171),ISNUMBER(M171),ISNUMBER(N171)),SUM(J171:N171),"")</f>
        <v/>
      </c>
      <c r="P171" s="121"/>
      <c r="Q171" s="121"/>
      <c r="R171" s="121"/>
      <c r="S171" s="121"/>
      <c r="T171" s="121"/>
      <c r="U171" s="270" t="str">
        <f>IF(OR(ISNUMBER(P171),ISNUMBER(Q171),ISNUMBER(#REF!),ISNUMBER(R171),ISNUMBER(S171),ISNUMBER(T171)),SUM(P171:T171),"")</f>
        <v/>
      </c>
    </row>
    <row r="172" spans="1:21" x14ac:dyDescent="0.3">
      <c r="A172" s="278" t="str">
        <f>'STUDENT DETAILS'!A173</f>
        <v/>
      </c>
      <c r="B172" s="278" t="str">
        <f>IF(ISNUMBER('STUDENT DETAILS'!D173),('STUDENT DETAILS'!D173),"")</f>
        <v/>
      </c>
      <c r="C172" s="279" t="str">
        <f>IF('STUDENT DETAILS'!C173&gt;0,'STUDENT DETAILS'!C173,"")</f>
        <v/>
      </c>
      <c r="D172" s="121"/>
      <c r="E172" s="121"/>
      <c r="F172" s="121"/>
      <c r="G172" s="121"/>
      <c r="H172" s="121"/>
      <c r="I172" s="270" t="str">
        <f>IF(OR(ISNUMBER(D172),ISNUMBER(E172),ISNUMBER(#REF!),ISNUMBER(F172),ISNUMBER(G172),ISNUMBER(H172)),SUM(D172:H172),"")</f>
        <v/>
      </c>
      <c r="J172" s="121"/>
      <c r="K172" s="121"/>
      <c r="L172" s="121"/>
      <c r="M172" s="121"/>
      <c r="N172" s="121"/>
      <c r="O172" s="270" t="str">
        <f>IF(OR(ISNUMBER(J172),ISNUMBER(K172),ISNUMBER(#REF!),ISNUMBER(L172),ISNUMBER(M172),ISNUMBER(N172)),SUM(J172:N172),"")</f>
        <v/>
      </c>
      <c r="P172" s="121"/>
      <c r="Q172" s="121"/>
      <c r="R172" s="121"/>
      <c r="S172" s="121"/>
      <c r="T172" s="121"/>
      <c r="U172" s="270" t="str">
        <f>IF(OR(ISNUMBER(P172),ISNUMBER(Q172),ISNUMBER(#REF!),ISNUMBER(R172),ISNUMBER(S172),ISNUMBER(T172)),SUM(P172:T172),"")</f>
        <v/>
      </c>
    </row>
    <row r="173" spans="1:21" x14ac:dyDescent="0.3">
      <c r="A173" s="278" t="str">
        <f>'STUDENT DETAILS'!A174</f>
        <v/>
      </c>
      <c r="B173" s="278" t="str">
        <f>IF(ISNUMBER('STUDENT DETAILS'!D174),('STUDENT DETAILS'!D174),"")</f>
        <v/>
      </c>
      <c r="C173" s="279" t="str">
        <f>IF('STUDENT DETAILS'!C174&gt;0,'STUDENT DETAILS'!C174,"")</f>
        <v/>
      </c>
      <c r="D173" s="121"/>
      <c r="E173" s="121"/>
      <c r="F173" s="121"/>
      <c r="G173" s="121"/>
      <c r="H173" s="121"/>
      <c r="I173" s="270" t="str">
        <f>IF(OR(ISNUMBER(D173),ISNUMBER(E173),ISNUMBER(#REF!),ISNUMBER(F173),ISNUMBER(G173),ISNUMBER(H173)),SUM(D173:H173),"")</f>
        <v/>
      </c>
      <c r="J173" s="121"/>
      <c r="K173" s="121"/>
      <c r="L173" s="121"/>
      <c r="M173" s="121"/>
      <c r="N173" s="121"/>
      <c r="O173" s="270" t="str">
        <f>IF(OR(ISNUMBER(J173),ISNUMBER(K173),ISNUMBER(#REF!),ISNUMBER(L173),ISNUMBER(M173),ISNUMBER(N173)),SUM(J173:N173),"")</f>
        <v/>
      </c>
      <c r="P173" s="121"/>
      <c r="Q173" s="121"/>
      <c r="R173" s="121"/>
      <c r="S173" s="121"/>
      <c r="T173" s="121"/>
      <c r="U173" s="270" t="str">
        <f>IF(OR(ISNUMBER(P173),ISNUMBER(Q173),ISNUMBER(#REF!),ISNUMBER(R173),ISNUMBER(S173),ISNUMBER(T173)),SUM(P173:T173),"")</f>
        <v/>
      </c>
    </row>
    <row r="174" spans="1:21" x14ac:dyDescent="0.3">
      <c r="A174" s="278" t="str">
        <f>'STUDENT DETAILS'!A175</f>
        <v/>
      </c>
      <c r="B174" s="278" t="str">
        <f>IF(ISNUMBER('STUDENT DETAILS'!D175),('STUDENT DETAILS'!D175),"")</f>
        <v/>
      </c>
      <c r="C174" s="279" t="str">
        <f>IF('STUDENT DETAILS'!C175&gt;0,'STUDENT DETAILS'!C175,"")</f>
        <v/>
      </c>
      <c r="D174" s="121"/>
      <c r="E174" s="121"/>
      <c r="F174" s="121"/>
      <c r="G174" s="121"/>
      <c r="H174" s="121"/>
      <c r="I174" s="270" t="str">
        <f>IF(OR(ISNUMBER(D174),ISNUMBER(E174),ISNUMBER(#REF!),ISNUMBER(F174),ISNUMBER(G174),ISNUMBER(H174)),SUM(D174:H174),"")</f>
        <v/>
      </c>
      <c r="J174" s="121"/>
      <c r="K174" s="121"/>
      <c r="L174" s="121"/>
      <c r="M174" s="121"/>
      <c r="N174" s="121"/>
      <c r="O174" s="270" t="str">
        <f>IF(OR(ISNUMBER(J174),ISNUMBER(K174),ISNUMBER(#REF!),ISNUMBER(L174),ISNUMBER(M174),ISNUMBER(N174)),SUM(J174:N174),"")</f>
        <v/>
      </c>
      <c r="P174" s="121"/>
      <c r="Q174" s="121"/>
      <c r="R174" s="121"/>
      <c r="S174" s="121"/>
      <c r="T174" s="121"/>
      <c r="U174" s="270" t="str">
        <f>IF(OR(ISNUMBER(P174),ISNUMBER(Q174),ISNUMBER(#REF!),ISNUMBER(R174),ISNUMBER(S174),ISNUMBER(T174)),SUM(P174:T174),"")</f>
        <v/>
      </c>
    </row>
    <row r="175" spans="1:21" x14ac:dyDescent="0.3">
      <c r="A175" s="278" t="str">
        <f>'STUDENT DETAILS'!A176</f>
        <v/>
      </c>
      <c r="B175" s="278" t="str">
        <f>IF(ISNUMBER('STUDENT DETAILS'!D176),('STUDENT DETAILS'!D176),"")</f>
        <v/>
      </c>
      <c r="C175" s="279" t="str">
        <f>IF('STUDENT DETAILS'!C176&gt;0,'STUDENT DETAILS'!C176,"")</f>
        <v/>
      </c>
      <c r="D175" s="121"/>
      <c r="E175" s="121"/>
      <c r="F175" s="121"/>
      <c r="G175" s="121"/>
      <c r="H175" s="121"/>
      <c r="I175" s="270" t="str">
        <f>IF(OR(ISNUMBER(D175),ISNUMBER(E175),ISNUMBER(#REF!),ISNUMBER(F175),ISNUMBER(G175),ISNUMBER(H175)),SUM(D175:H175),"")</f>
        <v/>
      </c>
      <c r="J175" s="121"/>
      <c r="K175" s="121"/>
      <c r="L175" s="121"/>
      <c r="M175" s="121"/>
      <c r="N175" s="121"/>
      <c r="O175" s="270" t="str">
        <f>IF(OR(ISNUMBER(J175),ISNUMBER(K175),ISNUMBER(#REF!),ISNUMBER(L175),ISNUMBER(M175),ISNUMBER(N175)),SUM(J175:N175),"")</f>
        <v/>
      </c>
      <c r="P175" s="121"/>
      <c r="Q175" s="121"/>
      <c r="R175" s="121"/>
      <c r="S175" s="121"/>
      <c r="T175" s="121"/>
      <c r="U175" s="270" t="str">
        <f>IF(OR(ISNUMBER(P175),ISNUMBER(Q175),ISNUMBER(#REF!),ISNUMBER(R175),ISNUMBER(S175),ISNUMBER(T175)),SUM(P175:T175),"")</f>
        <v/>
      </c>
    </row>
    <row r="176" spans="1:21" x14ac:dyDescent="0.3">
      <c r="A176" s="278" t="str">
        <f>'STUDENT DETAILS'!A177</f>
        <v/>
      </c>
      <c r="B176" s="278" t="str">
        <f>IF(ISNUMBER('STUDENT DETAILS'!D177),('STUDENT DETAILS'!D177),"")</f>
        <v/>
      </c>
      <c r="C176" s="279" t="str">
        <f>IF('STUDENT DETAILS'!C177&gt;0,'STUDENT DETAILS'!C177,"")</f>
        <v/>
      </c>
      <c r="D176" s="121"/>
      <c r="E176" s="121"/>
      <c r="F176" s="121"/>
      <c r="G176" s="121"/>
      <c r="H176" s="121"/>
      <c r="I176" s="270" t="str">
        <f>IF(OR(ISNUMBER(D176),ISNUMBER(E176),ISNUMBER(#REF!),ISNUMBER(F176),ISNUMBER(G176),ISNUMBER(H176)),SUM(D176:H176),"")</f>
        <v/>
      </c>
      <c r="J176" s="121"/>
      <c r="K176" s="121"/>
      <c r="L176" s="121"/>
      <c r="M176" s="121"/>
      <c r="N176" s="121"/>
      <c r="O176" s="270" t="str">
        <f>IF(OR(ISNUMBER(J176),ISNUMBER(K176),ISNUMBER(#REF!),ISNUMBER(L176),ISNUMBER(M176),ISNUMBER(N176)),SUM(J176:N176),"")</f>
        <v/>
      </c>
      <c r="P176" s="121"/>
      <c r="Q176" s="121"/>
      <c r="R176" s="121"/>
      <c r="S176" s="121"/>
      <c r="T176" s="121"/>
      <c r="U176" s="270" t="str">
        <f>IF(OR(ISNUMBER(P176),ISNUMBER(Q176),ISNUMBER(#REF!),ISNUMBER(R176),ISNUMBER(S176),ISNUMBER(T176)),SUM(P176:T176),"")</f>
        <v/>
      </c>
    </row>
    <row r="177" spans="1:21" x14ac:dyDescent="0.3">
      <c r="A177" s="278" t="str">
        <f>'STUDENT DETAILS'!A178</f>
        <v/>
      </c>
      <c r="B177" s="278" t="str">
        <f>IF(ISNUMBER('STUDENT DETAILS'!D178),('STUDENT DETAILS'!D178),"")</f>
        <v/>
      </c>
      <c r="C177" s="279" t="str">
        <f>IF('STUDENT DETAILS'!C178&gt;0,'STUDENT DETAILS'!C178,"")</f>
        <v/>
      </c>
      <c r="D177" s="121"/>
      <c r="E177" s="121"/>
      <c r="F177" s="121"/>
      <c r="G177" s="121"/>
      <c r="H177" s="121"/>
      <c r="I177" s="270" t="str">
        <f>IF(OR(ISNUMBER(D177),ISNUMBER(E177),ISNUMBER(#REF!),ISNUMBER(F177),ISNUMBER(G177),ISNUMBER(H177)),SUM(D177:H177),"")</f>
        <v/>
      </c>
      <c r="J177" s="121"/>
      <c r="K177" s="121"/>
      <c r="L177" s="121"/>
      <c r="M177" s="121"/>
      <c r="N177" s="121"/>
      <c r="O177" s="270" t="str">
        <f>IF(OR(ISNUMBER(J177),ISNUMBER(K177),ISNUMBER(#REF!),ISNUMBER(L177),ISNUMBER(M177),ISNUMBER(N177)),SUM(J177:N177),"")</f>
        <v/>
      </c>
      <c r="P177" s="121"/>
      <c r="Q177" s="121"/>
      <c r="R177" s="121"/>
      <c r="S177" s="121"/>
      <c r="T177" s="121"/>
      <c r="U177" s="270" t="str">
        <f>IF(OR(ISNUMBER(P177),ISNUMBER(Q177),ISNUMBER(#REF!),ISNUMBER(R177),ISNUMBER(S177),ISNUMBER(T177)),SUM(P177:T177),"")</f>
        <v/>
      </c>
    </row>
    <row r="178" spans="1:21" x14ac:dyDescent="0.3">
      <c r="A178" s="278" t="str">
        <f>'STUDENT DETAILS'!A179</f>
        <v/>
      </c>
      <c r="B178" s="278" t="str">
        <f>IF(ISNUMBER('STUDENT DETAILS'!D179),('STUDENT DETAILS'!D179),"")</f>
        <v/>
      </c>
      <c r="C178" s="279" t="str">
        <f>IF('STUDENT DETAILS'!C179&gt;0,'STUDENT DETAILS'!C179,"")</f>
        <v/>
      </c>
      <c r="D178" s="121"/>
      <c r="E178" s="121"/>
      <c r="F178" s="121"/>
      <c r="G178" s="121"/>
      <c r="H178" s="121"/>
      <c r="I178" s="270" t="str">
        <f>IF(OR(ISNUMBER(D178),ISNUMBER(E178),ISNUMBER(#REF!),ISNUMBER(F178),ISNUMBER(G178),ISNUMBER(H178)),SUM(D178:H178),"")</f>
        <v/>
      </c>
      <c r="J178" s="121"/>
      <c r="K178" s="121"/>
      <c r="L178" s="121"/>
      <c r="M178" s="121"/>
      <c r="N178" s="121"/>
      <c r="O178" s="270" t="str">
        <f>IF(OR(ISNUMBER(J178),ISNUMBER(K178),ISNUMBER(#REF!),ISNUMBER(L178),ISNUMBER(M178),ISNUMBER(N178)),SUM(J178:N178),"")</f>
        <v/>
      </c>
      <c r="P178" s="121"/>
      <c r="Q178" s="121"/>
      <c r="R178" s="121"/>
      <c r="S178" s="121"/>
      <c r="T178" s="121"/>
      <c r="U178" s="270" t="str">
        <f>IF(OR(ISNUMBER(P178),ISNUMBER(Q178),ISNUMBER(#REF!),ISNUMBER(R178),ISNUMBER(S178),ISNUMBER(T178)),SUM(P178:T178),"")</f>
        <v/>
      </c>
    </row>
    <row r="179" spans="1:21" x14ac:dyDescent="0.3">
      <c r="A179" s="278" t="str">
        <f>'STUDENT DETAILS'!A180</f>
        <v/>
      </c>
      <c r="B179" s="278" t="str">
        <f>IF(ISNUMBER('STUDENT DETAILS'!D180),('STUDENT DETAILS'!D180),"")</f>
        <v/>
      </c>
      <c r="C179" s="279" t="str">
        <f>IF('STUDENT DETAILS'!C180&gt;0,'STUDENT DETAILS'!C180,"")</f>
        <v/>
      </c>
      <c r="D179" s="121"/>
      <c r="E179" s="121"/>
      <c r="F179" s="121"/>
      <c r="G179" s="121"/>
      <c r="H179" s="121"/>
      <c r="I179" s="270" t="str">
        <f>IF(OR(ISNUMBER(D179),ISNUMBER(E179),ISNUMBER(#REF!),ISNUMBER(F179),ISNUMBER(G179),ISNUMBER(H179)),SUM(D179:H179),"")</f>
        <v/>
      </c>
      <c r="J179" s="121"/>
      <c r="K179" s="121"/>
      <c r="L179" s="121"/>
      <c r="M179" s="121"/>
      <c r="N179" s="121"/>
      <c r="O179" s="270" t="str">
        <f>IF(OR(ISNUMBER(J179),ISNUMBER(K179),ISNUMBER(#REF!),ISNUMBER(L179),ISNUMBER(M179),ISNUMBER(N179)),SUM(J179:N179),"")</f>
        <v/>
      </c>
      <c r="P179" s="121"/>
      <c r="Q179" s="121"/>
      <c r="R179" s="121"/>
      <c r="S179" s="121"/>
      <c r="T179" s="121"/>
      <c r="U179" s="270" t="str">
        <f>IF(OR(ISNUMBER(P179),ISNUMBER(Q179),ISNUMBER(#REF!),ISNUMBER(R179),ISNUMBER(S179),ISNUMBER(T179)),SUM(P179:T179),"")</f>
        <v/>
      </c>
    </row>
    <row r="180" spans="1:21" x14ac:dyDescent="0.3">
      <c r="A180" s="278" t="str">
        <f>'STUDENT DETAILS'!A181</f>
        <v/>
      </c>
      <c r="B180" s="278" t="str">
        <f>IF(ISNUMBER('STUDENT DETAILS'!D181),('STUDENT DETAILS'!D181),"")</f>
        <v/>
      </c>
      <c r="C180" s="279" t="str">
        <f>IF('STUDENT DETAILS'!C181&gt;0,'STUDENT DETAILS'!C181,"")</f>
        <v/>
      </c>
      <c r="D180" s="121"/>
      <c r="E180" s="121"/>
      <c r="F180" s="121"/>
      <c r="G180" s="121"/>
      <c r="H180" s="121"/>
      <c r="I180" s="270" t="str">
        <f>IF(OR(ISNUMBER(D180),ISNUMBER(E180),ISNUMBER(#REF!),ISNUMBER(F180),ISNUMBER(G180),ISNUMBER(H180)),SUM(D180:H180),"")</f>
        <v/>
      </c>
      <c r="J180" s="121"/>
      <c r="K180" s="121"/>
      <c r="L180" s="121"/>
      <c r="M180" s="121"/>
      <c r="N180" s="121"/>
      <c r="O180" s="270" t="str">
        <f>IF(OR(ISNUMBER(J180),ISNUMBER(K180),ISNUMBER(#REF!),ISNUMBER(L180),ISNUMBER(M180),ISNUMBER(N180)),SUM(J180:N180),"")</f>
        <v/>
      </c>
      <c r="P180" s="121"/>
      <c r="Q180" s="121"/>
      <c r="R180" s="121"/>
      <c r="S180" s="121"/>
      <c r="T180" s="121"/>
      <c r="U180" s="270" t="str">
        <f>IF(OR(ISNUMBER(P180),ISNUMBER(Q180),ISNUMBER(#REF!),ISNUMBER(R180),ISNUMBER(S180),ISNUMBER(T180)),SUM(P180:T180),"")</f>
        <v/>
      </c>
    </row>
    <row r="181" spans="1:21" x14ac:dyDescent="0.3">
      <c r="A181" s="278" t="str">
        <f>'STUDENT DETAILS'!A182</f>
        <v/>
      </c>
      <c r="B181" s="278" t="str">
        <f>IF(ISNUMBER('STUDENT DETAILS'!D182),('STUDENT DETAILS'!D182),"")</f>
        <v/>
      </c>
      <c r="C181" s="279" t="str">
        <f>IF('STUDENT DETAILS'!C182&gt;0,'STUDENT DETAILS'!C182,"")</f>
        <v/>
      </c>
      <c r="D181" s="121"/>
      <c r="E181" s="121"/>
      <c r="F181" s="121"/>
      <c r="G181" s="121"/>
      <c r="H181" s="121"/>
      <c r="I181" s="270" t="str">
        <f>IF(OR(ISNUMBER(D181),ISNUMBER(E181),ISNUMBER(#REF!),ISNUMBER(F181),ISNUMBER(G181),ISNUMBER(H181)),SUM(D181:H181),"")</f>
        <v/>
      </c>
      <c r="J181" s="121"/>
      <c r="K181" s="121"/>
      <c r="L181" s="121"/>
      <c r="M181" s="121"/>
      <c r="N181" s="121"/>
      <c r="O181" s="270" t="str">
        <f>IF(OR(ISNUMBER(J181),ISNUMBER(K181),ISNUMBER(#REF!),ISNUMBER(L181),ISNUMBER(M181),ISNUMBER(N181)),SUM(J181:N181),"")</f>
        <v/>
      </c>
      <c r="P181" s="121"/>
      <c r="Q181" s="121"/>
      <c r="R181" s="121"/>
      <c r="S181" s="121"/>
      <c r="T181" s="121"/>
      <c r="U181" s="270" t="str">
        <f>IF(OR(ISNUMBER(P181),ISNUMBER(Q181),ISNUMBER(#REF!),ISNUMBER(R181),ISNUMBER(S181),ISNUMBER(T181)),SUM(P181:T181),"")</f>
        <v/>
      </c>
    </row>
    <row r="182" spans="1:21" x14ac:dyDescent="0.3">
      <c r="A182" s="278" t="str">
        <f>'STUDENT DETAILS'!A183</f>
        <v/>
      </c>
      <c r="B182" s="278" t="str">
        <f>IF(ISNUMBER('STUDENT DETAILS'!D183),('STUDENT DETAILS'!D183),"")</f>
        <v/>
      </c>
      <c r="C182" s="279" t="str">
        <f>IF('STUDENT DETAILS'!C183&gt;0,'STUDENT DETAILS'!C183,"")</f>
        <v/>
      </c>
      <c r="D182" s="121"/>
      <c r="E182" s="121"/>
      <c r="F182" s="121"/>
      <c r="G182" s="121"/>
      <c r="H182" s="121"/>
      <c r="I182" s="270" t="str">
        <f>IF(OR(ISNUMBER(D182),ISNUMBER(E182),ISNUMBER(#REF!),ISNUMBER(F182),ISNUMBER(G182),ISNUMBER(H182)),SUM(D182:H182),"")</f>
        <v/>
      </c>
      <c r="J182" s="121"/>
      <c r="K182" s="121"/>
      <c r="L182" s="121"/>
      <c r="M182" s="121"/>
      <c r="N182" s="121"/>
      <c r="O182" s="270" t="str">
        <f>IF(OR(ISNUMBER(J182),ISNUMBER(K182),ISNUMBER(#REF!),ISNUMBER(L182),ISNUMBER(M182),ISNUMBER(N182)),SUM(J182:N182),"")</f>
        <v/>
      </c>
      <c r="P182" s="121"/>
      <c r="Q182" s="121"/>
      <c r="R182" s="121"/>
      <c r="S182" s="121"/>
      <c r="T182" s="121"/>
      <c r="U182" s="270" t="str">
        <f>IF(OR(ISNUMBER(P182),ISNUMBER(Q182),ISNUMBER(#REF!),ISNUMBER(R182),ISNUMBER(S182),ISNUMBER(T182)),SUM(P182:T182),"")</f>
        <v/>
      </c>
    </row>
    <row r="183" spans="1:21" x14ac:dyDescent="0.3">
      <c r="A183" s="278" t="str">
        <f>'STUDENT DETAILS'!A184</f>
        <v/>
      </c>
      <c r="B183" s="278" t="str">
        <f>IF(ISNUMBER('STUDENT DETAILS'!D184),('STUDENT DETAILS'!D184),"")</f>
        <v/>
      </c>
      <c r="C183" s="279" t="str">
        <f>IF('STUDENT DETAILS'!C184&gt;0,'STUDENT DETAILS'!C184,"")</f>
        <v/>
      </c>
      <c r="D183" s="121"/>
      <c r="E183" s="121"/>
      <c r="F183" s="121"/>
      <c r="G183" s="121"/>
      <c r="H183" s="121"/>
      <c r="I183" s="270" t="str">
        <f>IF(OR(ISNUMBER(D183),ISNUMBER(E183),ISNUMBER(#REF!),ISNUMBER(F183),ISNUMBER(G183),ISNUMBER(H183)),SUM(D183:H183),"")</f>
        <v/>
      </c>
      <c r="J183" s="121"/>
      <c r="K183" s="121"/>
      <c r="L183" s="121"/>
      <c r="M183" s="121"/>
      <c r="N183" s="121"/>
      <c r="O183" s="270" t="str">
        <f>IF(OR(ISNUMBER(J183),ISNUMBER(K183),ISNUMBER(#REF!),ISNUMBER(L183),ISNUMBER(M183),ISNUMBER(N183)),SUM(J183:N183),"")</f>
        <v/>
      </c>
      <c r="P183" s="121"/>
      <c r="Q183" s="121"/>
      <c r="R183" s="121"/>
      <c r="S183" s="121"/>
      <c r="T183" s="121"/>
      <c r="U183" s="270" t="str">
        <f>IF(OR(ISNUMBER(P183),ISNUMBER(Q183),ISNUMBER(#REF!),ISNUMBER(R183),ISNUMBER(S183),ISNUMBER(T183)),SUM(P183:T183),"")</f>
        <v/>
      </c>
    </row>
    <row r="184" spans="1:21" x14ac:dyDescent="0.3">
      <c r="A184" s="278" t="str">
        <f>'STUDENT DETAILS'!A185</f>
        <v/>
      </c>
      <c r="B184" s="278" t="str">
        <f>IF(ISNUMBER('STUDENT DETAILS'!D185),('STUDENT DETAILS'!D185),"")</f>
        <v/>
      </c>
      <c r="C184" s="279" t="str">
        <f>IF('STUDENT DETAILS'!C185&gt;0,'STUDENT DETAILS'!C185,"")</f>
        <v/>
      </c>
      <c r="D184" s="121"/>
      <c r="E184" s="121"/>
      <c r="F184" s="121"/>
      <c r="G184" s="121"/>
      <c r="H184" s="121"/>
      <c r="I184" s="270" t="str">
        <f>IF(OR(ISNUMBER(D184),ISNUMBER(E184),ISNUMBER(#REF!),ISNUMBER(F184),ISNUMBER(G184),ISNUMBER(H184)),SUM(D184:H184),"")</f>
        <v/>
      </c>
      <c r="J184" s="121"/>
      <c r="K184" s="121"/>
      <c r="L184" s="121"/>
      <c r="M184" s="121"/>
      <c r="N184" s="121"/>
      <c r="O184" s="270" t="str">
        <f>IF(OR(ISNUMBER(J184),ISNUMBER(K184),ISNUMBER(#REF!),ISNUMBER(L184),ISNUMBER(M184),ISNUMBER(N184)),SUM(J184:N184),"")</f>
        <v/>
      </c>
      <c r="P184" s="121"/>
      <c r="Q184" s="121"/>
      <c r="R184" s="121"/>
      <c r="S184" s="121"/>
      <c r="T184" s="121"/>
      <c r="U184" s="270" t="str">
        <f>IF(OR(ISNUMBER(P184),ISNUMBER(Q184),ISNUMBER(#REF!),ISNUMBER(R184),ISNUMBER(S184),ISNUMBER(T184)),SUM(P184:T184),"")</f>
        <v/>
      </c>
    </row>
    <row r="185" spans="1:21" x14ac:dyDescent="0.3">
      <c r="A185" s="278" t="str">
        <f>'STUDENT DETAILS'!A186</f>
        <v/>
      </c>
      <c r="B185" s="278" t="str">
        <f>IF(ISNUMBER('STUDENT DETAILS'!D186),('STUDENT DETAILS'!D186),"")</f>
        <v/>
      </c>
      <c r="C185" s="279" t="str">
        <f>IF('STUDENT DETAILS'!C186&gt;0,'STUDENT DETAILS'!C186,"")</f>
        <v/>
      </c>
      <c r="D185" s="121"/>
      <c r="E185" s="121"/>
      <c r="F185" s="121"/>
      <c r="G185" s="121"/>
      <c r="H185" s="121"/>
      <c r="I185" s="270" t="str">
        <f>IF(OR(ISNUMBER(D185),ISNUMBER(E185),ISNUMBER(#REF!),ISNUMBER(F185),ISNUMBER(G185),ISNUMBER(H185)),SUM(D185:H185),"")</f>
        <v/>
      </c>
      <c r="J185" s="121"/>
      <c r="K185" s="121"/>
      <c r="L185" s="121"/>
      <c r="M185" s="121"/>
      <c r="N185" s="121"/>
      <c r="O185" s="270" t="str">
        <f>IF(OR(ISNUMBER(J185),ISNUMBER(K185),ISNUMBER(#REF!),ISNUMBER(L185),ISNUMBER(M185),ISNUMBER(N185)),SUM(J185:N185),"")</f>
        <v/>
      </c>
      <c r="P185" s="121"/>
      <c r="Q185" s="121"/>
      <c r="R185" s="121"/>
      <c r="S185" s="121"/>
      <c r="T185" s="121"/>
      <c r="U185" s="270" t="str">
        <f>IF(OR(ISNUMBER(P185),ISNUMBER(Q185),ISNUMBER(#REF!),ISNUMBER(R185),ISNUMBER(S185),ISNUMBER(T185)),SUM(P185:T185),"")</f>
        <v/>
      </c>
    </row>
    <row r="186" spans="1:21" x14ac:dyDescent="0.3">
      <c r="A186" s="278" t="str">
        <f>'STUDENT DETAILS'!A187</f>
        <v/>
      </c>
      <c r="B186" s="278" t="str">
        <f>IF(ISNUMBER('STUDENT DETAILS'!D187),('STUDENT DETAILS'!D187),"")</f>
        <v/>
      </c>
      <c r="C186" s="279" t="str">
        <f>IF('STUDENT DETAILS'!C187&gt;0,'STUDENT DETAILS'!C187,"")</f>
        <v/>
      </c>
      <c r="D186" s="121"/>
      <c r="E186" s="121"/>
      <c r="F186" s="121"/>
      <c r="G186" s="121"/>
      <c r="H186" s="121"/>
      <c r="I186" s="270" t="str">
        <f>IF(OR(ISNUMBER(D186),ISNUMBER(E186),ISNUMBER(#REF!),ISNUMBER(F186),ISNUMBER(G186),ISNUMBER(H186)),SUM(D186:H186),"")</f>
        <v/>
      </c>
      <c r="J186" s="121"/>
      <c r="K186" s="121"/>
      <c r="L186" s="121"/>
      <c r="M186" s="121"/>
      <c r="N186" s="121"/>
      <c r="O186" s="270" t="str">
        <f>IF(OR(ISNUMBER(J186),ISNUMBER(K186),ISNUMBER(#REF!),ISNUMBER(L186),ISNUMBER(M186),ISNUMBER(N186)),SUM(J186:N186),"")</f>
        <v/>
      </c>
      <c r="P186" s="121"/>
      <c r="Q186" s="121"/>
      <c r="R186" s="121"/>
      <c r="S186" s="121"/>
      <c r="T186" s="121"/>
      <c r="U186" s="270" t="str">
        <f>IF(OR(ISNUMBER(P186),ISNUMBER(Q186),ISNUMBER(#REF!),ISNUMBER(R186),ISNUMBER(S186),ISNUMBER(T186)),SUM(P186:T186),"")</f>
        <v/>
      </c>
    </row>
    <row r="187" spans="1:21" x14ac:dyDescent="0.3">
      <c r="A187" s="278" t="str">
        <f>'STUDENT DETAILS'!A188</f>
        <v/>
      </c>
      <c r="B187" s="278" t="str">
        <f>IF(ISNUMBER('STUDENT DETAILS'!D188),('STUDENT DETAILS'!D188),"")</f>
        <v/>
      </c>
      <c r="C187" s="279" t="str">
        <f>IF('STUDENT DETAILS'!C188&gt;0,'STUDENT DETAILS'!C188,"")</f>
        <v/>
      </c>
      <c r="D187" s="121"/>
      <c r="E187" s="121"/>
      <c r="F187" s="121"/>
      <c r="G187" s="121"/>
      <c r="H187" s="121"/>
      <c r="I187" s="270" t="str">
        <f>IF(OR(ISNUMBER(D187),ISNUMBER(E187),ISNUMBER(#REF!),ISNUMBER(F187),ISNUMBER(G187),ISNUMBER(H187)),SUM(D187:H187),"")</f>
        <v/>
      </c>
      <c r="J187" s="121"/>
      <c r="K187" s="121"/>
      <c r="L187" s="121"/>
      <c r="M187" s="121"/>
      <c r="N187" s="121"/>
      <c r="O187" s="270" t="str">
        <f>IF(OR(ISNUMBER(J187),ISNUMBER(K187),ISNUMBER(#REF!),ISNUMBER(L187),ISNUMBER(M187),ISNUMBER(N187)),SUM(J187:N187),"")</f>
        <v/>
      </c>
      <c r="P187" s="121"/>
      <c r="Q187" s="121"/>
      <c r="R187" s="121"/>
      <c r="S187" s="121"/>
      <c r="T187" s="121"/>
      <c r="U187" s="270" t="str">
        <f>IF(OR(ISNUMBER(P187),ISNUMBER(Q187),ISNUMBER(#REF!),ISNUMBER(R187),ISNUMBER(S187),ISNUMBER(T187)),SUM(P187:T187),"")</f>
        <v/>
      </c>
    </row>
    <row r="188" spans="1:21" x14ac:dyDescent="0.3">
      <c r="A188" s="278" t="str">
        <f>'STUDENT DETAILS'!A189</f>
        <v/>
      </c>
      <c r="B188" s="278" t="str">
        <f>IF(ISNUMBER('STUDENT DETAILS'!D189),('STUDENT DETAILS'!D189),"")</f>
        <v/>
      </c>
      <c r="C188" s="279" t="str">
        <f>IF('STUDENT DETAILS'!C189&gt;0,'STUDENT DETAILS'!C189,"")</f>
        <v/>
      </c>
      <c r="D188" s="121"/>
      <c r="E188" s="121"/>
      <c r="F188" s="121"/>
      <c r="G188" s="121"/>
      <c r="H188" s="121"/>
      <c r="I188" s="270" t="str">
        <f>IF(OR(ISNUMBER(D188),ISNUMBER(E188),ISNUMBER(#REF!),ISNUMBER(F188),ISNUMBER(G188),ISNUMBER(H188)),SUM(D188:H188),"")</f>
        <v/>
      </c>
      <c r="J188" s="121"/>
      <c r="K188" s="121"/>
      <c r="L188" s="121"/>
      <c r="M188" s="121"/>
      <c r="N188" s="121"/>
      <c r="O188" s="270" t="str">
        <f>IF(OR(ISNUMBER(J188),ISNUMBER(K188),ISNUMBER(#REF!),ISNUMBER(L188),ISNUMBER(M188),ISNUMBER(N188)),SUM(J188:N188),"")</f>
        <v/>
      </c>
      <c r="P188" s="121"/>
      <c r="Q188" s="121"/>
      <c r="R188" s="121"/>
      <c r="S188" s="121"/>
      <c r="T188" s="121"/>
      <c r="U188" s="270" t="str">
        <f>IF(OR(ISNUMBER(P188),ISNUMBER(Q188),ISNUMBER(#REF!),ISNUMBER(R188),ISNUMBER(S188),ISNUMBER(T188)),SUM(P188:T188),"")</f>
        <v/>
      </c>
    </row>
    <row r="189" spans="1:21" x14ac:dyDescent="0.3">
      <c r="A189" s="278" t="str">
        <f>'STUDENT DETAILS'!A190</f>
        <v/>
      </c>
      <c r="B189" s="278" t="str">
        <f>IF(ISNUMBER('STUDENT DETAILS'!D190),('STUDENT DETAILS'!D190),"")</f>
        <v/>
      </c>
      <c r="C189" s="279" t="str">
        <f>IF('STUDENT DETAILS'!C190&gt;0,'STUDENT DETAILS'!C190,"")</f>
        <v/>
      </c>
      <c r="D189" s="121"/>
      <c r="E189" s="121"/>
      <c r="F189" s="121"/>
      <c r="G189" s="121"/>
      <c r="H189" s="121"/>
      <c r="I189" s="270" t="str">
        <f>IF(OR(ISNUMBER(D189),ISNUMBER(E189),ISNUMBER(#REF!),ISNUMBER(F189),ISNUMBER(G189),ISNUMBER(H189)),SUM(D189:H189),"")</f>
        <v/>
      </c>
      <c r="J189" s="121"/>
      <c r="K189" s="121"/>
      <c r="L189" s="121"/>
      <c r="M189" s="121"/>
      <c r="N189" s="121"/>
      <c r="O189" s="270" t="str">
        <f>IF(OR(ISNUMBER(J189),ISNUMBER(K189),ISNUMBER(#REF!),ISNUMBER(L189),ISNUMBER(M189),ISNUMBER(N189)),SUM(J189:N189),"")</f>
        <v/>
      </c>
      <c r="P189" s="121"/>
      <c r="Q189" s="121"/>
      <c r="R189" s="121"/>
      <c r="S189" s="121"/>
      <c r="T189" s="121"/>
      <c r="U189" s="270" t="str">
        <f>IF(OR(ISNUMBER(P189),ISNUMBER(Q189),ISNUMBER(#REF!),ISNUMBER(R189),ISNUMBER(S189),ISNUMBER(T189)),SUM(P189:T189),"")</f>
        <v/>
      </c>
    </row>
    <row r="190" spans="1:21" x14ac:dyDescent="0.3">
      <c r="A190" s="278" t="str">
        <f>'STUDENT DETAILS'!A191</f>
        <v/>
      </c>
      <c r="B190" s="278" t="str">
        <f>IF(ISNUMBER('STUDENT DETAILS'!D191),('STUDENT DETAILS'!D191),"")</f>
        <v/>
      </c>
      <c r="C190" s="279" t="str">
        <f>IF('STUDENT DETAILS'!C191&gt;0,'STUDENT DETAILS'!C191,"")</f>
        <v/>
      </c>
      <c r="D190" s="121"/>
      <c r="E190" s="121"/>
      <c r="F190" s="121"/>
      <c r="G190" s="121"/>
      <c r="H190" s="121"/>
      <c r="I190" s="270" t="str">
        <f>IF(OR(ISNUMBER(D190),ISNUMBER(E190),ISNUMBER(#REF!),ISNUMBER(F190),ISNUMBER(G190),ISNUMBER(H190)),SUM(D190:H190),"")</f>
        <v/>
      </c>
      <c r="J190" s="121"/>
      <c r="K190" s="121"/>
      <c r="L190" s="121"/>
      <c r="M190" s="121"/>
      <c r="N190" s="121"/>
      <c r="O190" s="270" t="str">
        <f>IF(OR(ISNUMBER(J190),ISNUMBER(K190),ISNUMBER(#REF!),ISNUMBER(L190),ISNUMBER(M190),ISNUMBER(N190)),SUM(J190:N190),"")</f>
        <v/>
      </c>
      <c r="P190" s="121"/>
      <c r="Q190" s="121"/>
      <c r="R190" s="121"/>
      <c r="S190" s="121"/>
      <c r="T190" s="121"/>
      <c r="U190" s="270" t="str">
        <f>IF(OR(ISNUMBER(P190),ISNUMBER(Q190),ISNUMBER(#REF!),ISNUMBER(R190),ISNUMBER(S190),ISNUMBER(T190)),SUM(P190:T190),"")</f>
        <v/>
      </c>
    </row>
    <row r="191" spans="1:21" x14ac:dyDescent="0.3">
      <c r="A191" s="278" t="str">
        <f>'STUDENT DETAILS'!A192</f>
        <v/>
      </c>
      <c r="B191" s="278" t="str">
        <f>IF(ISNUMBER('STUDENT DETAILS'!D192),('STUDENT DETAILS'!D192),"")</f>
        <v/>
      </c>
      <c r="C191" s="279" t="str">
        <f>IF('STUDENT DETAILS'!C192&gt;0,'STUDENT DETAILS'!C192,"")</f>
        <v/>
      </c>
      <c r="D191" s="121"/>
      <c r="E191" s="121"/>
      <c r="F191" s="121"/>
      <c r="G191" s="121"/>
      <c r="H191" s="121"/>
      <c r="I191" s="270" t="str">
        <f>IF(OR(ISNUMBER(D191),ISNUMBER(E191),ISNUMBER(#REF!),ISNUMBER(F191),ISNUMBER(G191),ISNUMBER(H191)),SUM(D191:H191),"")</f>
        <v/>
      </c>
      <c r="J191" s="121"/>
      <c r="K191" s="121"/>
      <c r="L191" s="121"/>
      <c r="M191" s="121"/>
      <c r="N191" s="121"/>
      <c r="O191" s="270" t="str">
        <f>IF(OR(ISNUMBER(J191),ISNUMBER(K191),ISNUMBER(#REF!),ISNUMBER(L191),ISNUMBER(M191),ISNUMBER(N191)),SUM(J191:N191),"")</f>
        <v/>
      </c>
      <c r="P191" s="121"/>
      <c r="Q191" s="121"/>
      <c r="R191" s="121"/>
      <c r="S191" s="121"/>
      <c r="T191" s="121"/>
      <c r="U191" s="270" t="str">
        <f>IF(OR(ISNUMBER(P191),ISNUMBER(Q191),ISNUMBER(#REF!),ISNUMBER(R191),ISNUMBER(S191),ISNUMBER(T191)),SUM(P191:T191),"")</f>
        <v/>
      </c>
    </row>
    <row r="192" spans="1:21" x14ac:dyDescent="0.3">
      <c r="A192" s="278" t="str">
        <f>'STUDENT DETAILS'!A193</f>
        <v/>
      </c>
      <c r="B192" s="278" t="str">
        <f>IF(ISNUMBER('STUDENT DETAILS'!D193),('STUDENT DETAILS'!D193),"")</f>
        <v/>
      </c>
      <c r="C192" s="279" t="str">
        <f>IF('STUDENT DETAILS'!C193&gt;0,'STUDENT DETAILS'!C193,"")</f>
        <v/>
      </c>
      <c r="D192" s="121"/>
      <c r="E192" s="121"/>
      <c r="F192" s="121"/>
      <c r="G192" s="121"/>
      <c r="H192" s="121"/>
      <c r="I192" s="270" t="str">
        <f>IF(OR(ISNUMBER(D192),ISNUMBER(E192),ISNUMBER(#REF!),ISNUMBER(F192),ISNUMBER(G192),ISNUMBER(H192)),SUM(D192:H192),"")</f>
        <v/>
      </c>
      <c r="J192" s="121"/>
      <c r="K192" s="121"/>
      <c r="L192" s="121"/>
      <c r="M192" s="121"/>
      <c r="N192" s="121"/>
      <c r="O192" s="270" t="str">
        <f>IF(OR(ISNUMBER(J192),ISNUMBER(K192),ISNUMBER(#REF!),ISNUMBER(L192),ISNUMBER(M192),ISNUMBER(N192)),SUM(J192:N192),"")</f>
        <v/>
      </c>
      <c r="P192" s="121"/>
      <c r="Q192" s="121"/>
      <c r="R192" s="121"/>
      <c r="S192" s="121"/>
      <c r="T192" s="121"/>
      <c r="U192" s="270" t="str">
        <f>IF(OR(ISNUMBER(P192),ISNUMBER(Q192),ISNUMBER(#REF!),ISNUMBER(R192),ISNUMBER(S192),ISNUMBER(T192)),SUM(P192:T192),"")</f>
        <v/>
      </c>
    </row>
    <row r="193" spans="1:21" x14ac:dyDescent="0.3">
      <c r="A193" s="278" t="str">
        <f>'STUDENT DETAILS'!A194</f>
        <v/>
      </c>
      <c r="B193" s="278" t="str">
        <f>IF(ISNUMBER('STUDENT DETAILS'!D194),('STUDENT DETAILS'!D194),"")</f>
        <v/>
      </c>
      <c r="C193" s="279" t="str">
        <f>IF('STUDENT DETAILS'!C194&gt;0,'STUDENT DETAILS'!C194,"")</f>
        <v/>
      </c>
      <c r="D193" s="121"/>
      <c r="E193" s="121"/>
      <c r="F193" s="121"/>
      <c r="G193" s="121"/>
      <c r="H193" s="121"/>
      <c r="I193" s="270" t="str">
        <f>IF(OR(ISNUMBER(D193),ISNUMBER(E193),ISNUMBER(#REF!),ISNUMBER(F193),ISNUMBER(G193),ISNUMBER(H193)),SUM(D193:H193),"")</f>
        <v/>
      </c>
      <c r="J193" s="121"/>
      <c r="K193" s="121"/>
      <c r="L193" s="121"/>
      <c r="M193" s="121"/>
      <c r="N193" s="121"/>
      <c r="O193" s="270" t="str">
        <f>IF(OR(ISNUMBER(J193),ISNUMBER(K193),ISNUMBER(#REF!),ISNUMBER(L193),ISNUMBER(M193),ISNUMBER(N193)),SUM(J193:N193),"")</f>
        <v/>
      </c>
      <c r="P193" s="121"/>
      <c r="Q193" s="121"/>
      <c r="R193" s="121"/>
      <c r="S193" s="121"/>
      <c r="T193" s="121"/>
      <c r="U193" s="270" t="str">
        <f>IF(OR(ISNUMBER(P193),ISNUMBER(Q193),ISNUMBER(#REF!),ISNUMBER(R193),ISNUMBER(S193),ISNUMBER(T193)),SUM(P193:T193),"")</f>
        <v/>
      </c>
    </row>
    <row r="194" spans="1:21" x14ac:dyDescent="0.3">
      <c r="A194" s="278" t="str">
        <f>'STUDENT DETAILS'!A195</f>
        <v/>
      </c>
      <c r="B194" s="278" t="str">
        <f>IF(ISNUMBER('STUDENT DETAILS'!D195),('STUDENT DETAILS'!D195),"")</f>
        <v/>
      </c>
      <c r="C194" s="279" t="str">
        <f>IF('STUDENT DETAILS'!C195&gt;0,'STUDENT DETAILS'!C195,"")</f>
        <v/>
      </c>
      <c r="D194" s="121"/>
      <c r="E194" s="121"/>
      <c r="F194" s="121"/>
      <c r="G194" s="121"/>
      <c r="H194" s="121"/>
      <c r="I194" s="270" t="str">
        <f>IF(OR(ISNUMBER(D194),ISNUMBER(E194),ISNUMBER(#REF!),ISNUMBER(F194),ISNUMBER(G194),ISNUMBER(H194)),SUM(D194:H194),"")</f>
        <v/>
      </c>
      <c r="J194" s="121"/>
      <c r="K194" s="121"/>
      <c r="L194" s="121"/>
      <c r="M194" s="121"/>
      <c r="N194" s="121"/>
      <c r="O194" s="270" t="str">
        <f>IF(OR(ISNUMBER(J194),ISNUMBER(K194),ISNUMBER(#REF!),ISNUMBER(L194),ISNUMBER(M194),ISNUMBER(N194)),SUM(J194:N194),"")</f>
        <v/>
      </c>
      <c r="P194" s="121"/>
      <c r="Q194" s="121"/>
      <c r="R194" s="121"/>
      <c r="S194" s="121"/>
      <c r="T194" s="121"/>
      <c r="U194" s="270" t="str">
        <f>IF(OR(ISNUMBER(P194),ISNUMBER(Q194),ISNUMBER(#REF!),ISNUMBER(R194),ISNUMBER(S194),ISNUMBER(T194)),SUM(P194:T194),"")</f>
        <v/>
      </c>
    </row>
    <row r="195" spans="1:21" x14ac:dyDescent="0.3">
      <c r="A195" s="278" t="str">
        <f>'STUDENT DETAILS'!A196</f>
        <v/>
      </c>
      <c r="B195" s="278" t="str">
        <f>IF(ISNUMBER('STUDENT DETAILS'!D196),('STUDENT DETAILS'!D196),"")</f>
        <v/>
      </c>
      <c r="C195" s="279" t="str">
        <f>IF('STUDENT DETAILS'!C196&gt;0,'STUDENT DETAILS'!C196,"")</f>
        <v/>
      </c>
      <c r="D195" s="121"/>
      <c r="E195" s="121"/>
      <c r="F195" s="121"/>
      <c r="G195" s="121"/>
      <c r="H195" s="121"/>
      <c r="I195" s="270" t="str">
        <f>IF(OR(ISNUMBER(D195),ISNUMBER(E195),ISNUMBER(#REF!),ISNUMBER(F195),ISNUMBER(G195),ISNUMBER(H195)),SUM(D195:H195),"")</f>
        <v/>
      </c>
      <c r="J195" s="121"/>
      <c r="K195" s="121"/>
      <c r="L195" s="121"/>
      <c r="M195" s="121"/>
      <c r="N195" s="121"/>
      <c r="O195" s="270" t="str">
        <f>IF(OR(ISNUMBER(J195),ISNUMBER(K195),ISNUMBER(#REF!),ISNUMBER(L195),ISNUMBER(M195),ISNUMBER(N195)),SUM(J195:N195),"")</f>
        <v/>
      </c>
      <c r="P195" s="121"/>
      <c r="Q195" s="121"/>
      <c r="R195" s="121"/>
      <c r="S195" s="121"/>
      <c r="T195" s="121"/>
      <c r="U195" s="270" t="str">
        <f>IF(OR(ISNUMBER(P195),ISNUMBER(Q195),ISNUMBER(#REF!),ISNUMBER(R195),ISNUMBER(S195),ISNUMBER(T195)),SUM(P195:T195),"")</f>
        <v/>
      </c>
    </row>
    <row r="196" spans="1:21" x14ac:dyDescent="0.3">
      <c r="A196" s="278" t="str">
        <f>'STUDENT DETAILS'!A197</f>
        <v/>
      </c>
      <c r="B196" s="278" t="str">
        <f>IF(ISNUMBER('STUDENT DETAILS'!D197),('STUDENT DETAILS'!D197),"")</f>
        <v/>
      </c>
      <c r="C196" s="279" t="str">
        <f>IF('STUDENT DETAILS'!C197&gt;0,'STUDENT DETAILS'!C197,"")</f>
        <v/>
      </c>
      <c r="D196" s="121"/>
      <c r="E196" s="121"/>
      <c r="F196" s="121"/>
      <c r="G196" s="121"/>
      <c r="H196" s="121"/>
      <c r="I196" s="270" t="str">
        <f>IF(OR(ISNUMBER(D196),ISNUMBER(E196),ISNUMBER(#REF!),ISNUMBER(F196),ISNUMBER(G196),ISNUMBER(H196)),SUM(D196:H196),"")</f>
        <v/>
      </c>
      <c r="J196" s="121"/>
      <c r="K196" s="121"/>
      <c r="L196" s="121"/>
      <c r="M196" s="121"/>
      <c r="N196" s="121"/>
      <c r="O196" s="270" t="str">
        <f>IF(OR(ISNUMBER(J196),ISNUMBER(K196),ISNUMBER(#REF!),ISNUMBER(L196),ISNUMBER(M196),ISNUMBER(N196)),SUM(J196:N196),"")</f>
        <v/>
      </c>
      <c r="P196" s="121"/>
      <c r="Q196" s="121"/>
      <c r="R196" s="121"/>
      <c r="S196" s="121"/>
      <c r="T196" s="121"/>
      <c r="U196" s="270" t="str">
        <f>IF(OR(ISNUMBER(P196),ISNUMBER(Q196),ISNUMBER(#REF!),ISNUMBER(R196),ISNUMBER(S196),ISNUMBER(T196)),SUM(P196:T196),"")</f>
        <v/>
      </c>
    </row>
    <row r="197" spans="1:21" x14ac:dyDescent="0.3">
      <c r="A197" s="278" t="str">
        <f>'STUDENT DETAILS'!A198</f>
        <v/>
      </c>
      <c r="B197" s="278" t="str">
        <f>IF(ISNUMBER('STUDENT DETAILS'!D198),('STUDENT DETAILS'!D198),"")</f>
        <v/>
      </c>
      <c r="C197" s="279" t="str">
        <f>IF('STUDENT DETAILS'!C198&gt;0,'STUDENT DETAILS'!C198,"")</f>
        <v/>
      </c>
      <c r="D197" s="121"/>
      <c r="E197" s="121"/>
      <c r="F197" s="121"/>
      <c r="G197" s="121"/>
      <c r="H197" s="121"/>
      <c r="I197" s="270" t="str">
        <f>IF(OR(ISNUMBER(D197),ISNUMBER(E197),ISNUMBER(#REF!),ISNUMBER(F197),ISNUMBER(G197),ISNUMBER(H197)),SUM(D197:H197),"")</f>
        <v/>
      </c>
      <c r="J197" s="121"/>
      <c r="K197" s="121"/>
      <c r="L197" s="121"/>
      <c r="M197" s="121"/>
      <c r="N197" s="121"/>
      <c r="O197" s="270" t="str">
        <f>IF(OR(ISNUMBER(J197),ISNUMBER(K197),ISNUMBER(#REF!),ISNUMBER(L197),ISNUMBER(M197),ISNUMBER(N197)),SUM(J197:N197),"")</f>
        <v/>
      </c>
      <c r="P197" s="121"/>
      <c r="Q197" s="121"/>
      <c r="R197" s="121"/>
      <c r="S197" s="121"/>
      <c r="T197" s="121"/>
      <c r="U197" s="270" t="str">
        <f>IF(OR(ISNUMBER(P197),ISNUMBER(Q197),ISNUMBER(#REF!),ISNUMBER(R197),ISNUMBER(S197),ISNUMBER(T197)),SUM(P197:T197),"")</f>
        <v/>
      </c>
    </row>
    <row r="198" spans="1:21" x14ac:dyDescent="0.3">
      <c r="A198" s="278" t="str">
        <f>'STUDENT DETAILS'!A199</f>
        <v/>
      </c>
      <c r="B198" s="278" t="str">
        <f>IF(ISNUMBER('STUDENT DETAILS'!D199),('STUDENT DETAILS'!D199),"")</f>
        <v/>
      </c>
      <c r="C198" s="279" t="str">
        <f>IF('STUDENT DETAILS'!C199&gt;0,'STUDENT DETAILS'!C199,"")</f>
        <v/>
      </c>
      <c r="D198" s="121"/>
      <c r="E198" s="121"/>
      <c r="F198" s="121"/>
      <c r="G198" s="121"/>
      <c r="H198" s="121"/>
      <c r="I198" s="270" t="str">
        <f>IF(OR(ISNUMBER(D198),ISNUMBER(E198),ISNUMBER(#REF!),ISNUMBER(F198),ISNUMBER(G198),ISNUMBER(H198)),SUM(D198:H198),"")</f>
        <v/>
      </c>
      <c r="J198" s="121"/>
      <c r="K198" s="121"/>
      <c r="L198" s="121"/>
      <c r="M198" s="121"/>
      <c r="N198" s="121"/>
      <c r="O198" s="270" t="str">
        <f>IF(OR(ISNUMBER(J198),ISNUMBER(K198),ISNUMBER(#REF!),ISNUMBER(L198),ISNUMBER(M198),ISNUMBER(N198)),SUM(J198:N198),"")</f>
        <v/>
      </c>
      <c r="P198" s="121"/>
      <c r="Q198" s="121"/>
      <c r="R198" s="121"/>
      <c r="S198" s="121"/>
      <c r="T198" s="121"/>
      <c r="U198" s="270" t="str">
        <f>IF(OR(ISNUMBER(P198),ISNUMBER(Q198),ISNUMBER(#REF!),ISNUMBER(R198),ISNUMBER(S198),ISNUMBER(T198)),SUM(P198:T198),"")</f>
        <v/>
      </c>
    </row>
    <row r="199" spans="1:21" x14ac:dyDescent="0.3">
      <c r="A199" s="278" t="str">
        <f>'STUDENT DETAILS'!A200</f>
        <v/>
      </c>
      <c r="B199" s="278" t="str">
        <f>IF(ISNUMBER('STUDENT DETAILS'!D200),('STUDENT DETAILS'!D200),"")</f>
        <v/>
      </c>
      <c r="C199" s="279" t="str">
        <f>IF('STUDENT DETAILS'!C200&gt;0,'STUDENT DETAILS'!C200,"")</f>
        <v/>
      </c>
      <c r="D199" s="121"/>
      <c r="E199" s="121"/>
      <c r="F199" s="121"/>
      <c r="G199" s="121"/>
      <c r="H199" s="121"/>
      <c r="I199" s="270" t="str">
        <f>IF(OR(ISNUMBER(D199),ISNUMBER(E199),ISNUMBER(#REF!),ISNUMBER(F199),ISNUMBER(G199),ISNUMBER(H199)),SUM(D199:H199),"")</f>
        <v/>
      </c>
      <c r="J199" s="121"/>
      <c r="K199" s="121"/>
      <c r="L199" s="121"/>
      <c r="M199" s="121"/>
      <c r="N199" s="121"/>
      <c r="O199" s="270" t="str">
        <f>IF(OR(ISNUMBER(J199),ISNUMBER(K199),ISNUMBER(#REF!),ISNUMBER(L199),ISNUMBER(M199),ISNUMBER(N199)),SUM(J199:N199),"")</f>
        <v/>
      </c>
      <c r="P199" s="121"/>
      <c r="Q199" s="121"/>
      <c r="R199" s="121"/>
      <c r="S199" s="121"/>
      <c r="T199" s="121"/>
      <c r="U199" s="270" t="str">
        <f>IF(OR(ISNUMBER(P199),ISNUMBER(Q199),ISNUMBER(#REF!),ISNUMBER(R199),ISNUMBER(S199),ISNUMBER(T199)),SUM(P199:T199),"")</f>
        <v/>
      </c>
    </row>
    <row r="200" spans="1:21" x14ac:dyDescent="0.3">
      <c r="A200" s="278" t="str">
        <f>'STUDENT DETAILS'!A201</f>
        <v/>
      </c>
      <c r="B200" s="278" t="str">
        <f>IF(ISNUMBER('STUDENT DETAILS'!D201),('STUDENT DETAILS'!D201),"")</f>
        <v/>
      </c>
      <c r="C200" s="279" t="str">
        <f>IF('STUDENT DETAILS'!C201&gt;0,'STUDENT DETAILS'!C201,"")</f>
        <v/>
      </c>
      <c r="D200" s="121"/>
      <c r="E200" s="121"/>
      <c r="F200" s="121"/>
      <c r="G200" s="121"/>
      <c r="H200" s="121"/>
      <c r="I200" s="270" t="str">
        <f>IF(OR(ISNUMBER(D200),ISNUMBER(E200),ISNUMBER(#REF!),ISNUMBER(F200),ISNUMBER(G200),ISNUMBER(H200)),SUM(D200:H200),"")</f>
        <v/>
      </c>
      <c r="J200" s="121"/>
      <c r="K200" s="121"/>
      <c r="L200" s="121"/>
      <c r="M200" s="121"/>
      <c r="N200" s="121"/>
      <c r="O200" s="270" t="str">
        <f>IF(OR(ISNUMBER(J200),ISNUMBER(K200),ISNUMBER(#REF!),ISNUMBER(L200),ISNUMBER(M200),ISNUMBER(N200)),SUM(J200:N200),"")</f>
        <v/>
      </c>
      <c r="P200" s="121"/>
      <c r="Q200" s="121"/>
      <c r="R200" s="121"/>
      <c r="S200" s="121"/>
      <c r="T200" s="121"/>
      <c r="U200" s="270" t="str">
        <f>IF(OR(ISNUMBER(P200),ISNUMBER(Q200),ISNUMBER(#REF!),ISNUMBER(R200),ISNUMBER(S200),ISNUMBER(T200)),SUM(P200:T200),"")</f>
        <v/>
      </c>
    </row>
    <row r="201" spans="1:21" x14ac:dyDescent="0.3">
      <c r="A201" s="278" t="str">
        <f>'STUDENT DETAILS'!A202</f>
        <v/>
      </c>
      <c r="B201" s="278" t="str">
        <f>IF(ISNUMBER('STUDENT DETAILS'!D202),('STUDENT DETAILS'!D202),"")</f>
        <v/>
      </c>
      <c r="C201" s="279" t="str">
        <f>IF('STUDENT DETAILS'!C202&gt;0,'STUDENT DETAILS'!C202,"")</f>
        <v/>
      </c>
      <c r="D201" s="121"/>
      <c r="E201" s="121"/>
      <c r="F201" s="121"/>
      <c r="G201" s="121"/>
      <c r="H201" s="121"/>
      <c r="I201" s="270" t="str">
        <f>IF(OR(ISNUMBER(D201),ISNUMBER(E201),ISNUMBER(#REF!),ISNUMBER(F201),ISNUMBER(G201),ISNUMBER(H201)),SUM(D201:H201),"")</f>
        <v/>
      </c>
      <c r="J201" s="121"/>
      <c r="K201" s="121"/>
      <c r="L201" s="121"/>
      <c r="M201" s="121"/>
      <c r="N201" s="121"/>
      <c r="O201" s="270" t="str">
        <f>IF(OR(ISNUMBER(J201),ISNUMBER(K201),ISNUMBER(#REF!),ISNUMBER(L201),ISNUMBER(M201),ISNUMBER(N201)),SUM(J201:N201),"")</f>
        <v/>
      </c>
      <c r="P201" s="121"/>
      <c r="Q201" s="121"/>
      <c r="R201" s="121"/>
      <c r="S201" s="121"/>
      <c r="T201" s="121"/>
      <c r="U201" s="270" t="str">
        <f>IF(OR(ISNUMBER(P201),ISNUMBER(Q201),ISNUMBER(#REF!),ISNUMBER(R201),ISNUMBER(S201),ISNUMBER(T201)),SUM(P201:T201),"")</f>
        <v/>
      </c>
    </row>
    <row r="202" spans="1:21" x14ac:dyDescent="0.3">
      <c r="A202" s="278" t="str">
        <f>'STUDENT DETAILS'!A203</f>
        <v/>
      </c>
      <c r="B202" s="278" t="str">
        <f>IF(ISNUMBER('STUDENT DETAILS'!D203),('STUDENT DETAILS'!D203),"")</f>
        <v/>
      </c>
      <c r="C202" s="279" t="str">
        <f>IF('STUDENT DETAILS'!C203&gt;0,'STUDENT DETAILS'!C203,"")</f>
        <v/>
      </c>
      <c r="D202" s="121"/>
      <c r="E202" s="121"/>
      <c r="F202" s="121"/>
      <c r="G202" s="121"/>
      <c r="H202" s="121"/>
      <c r="I202" s="270" t="str">
        <f>IF(OR(ISNUMBER(D202),ISNUMBER(E202),ISNUMBER(#REF!),ISNUMBER(F202),ISNUMBER(G202),ISNUMBER(H202)),SUM(D202:H202),"")</f>
        <v/>
      </c>
      <c r="J202" s="121"/>
      <c r="K202" s="121"/>
      <c r="L202" s="121"/>
      <c r="M202" s="121"/>
      <c r="N202" s="121"/>
      <c r="O202" s="270" t="str">
        <f>IF(OR(ISNUMBER(J202),ISNUMBER(K202),ISNUMBER(#REF!),ISNUMBER(L202),ISNUMBER(M202),ISNUMBER(N202)),SUM(J202:N202),"")</f>
        <v/>
      </c>
      <c r="P202" s="121"/>
      <c r="Q202" s="121"/>
      <c r="R202" s="121"/>
      <c r="S202" s="121"/>
      <c r="T202" s="121"/>
      <c r="U202" s="270" t="str">
        <f>IF(OR(ISNUMBER(P202),ISNUMBER(Q202),ISNUMBER(#REF!),ISNUMBER(R202),ISNUMBER(S202),ISNUMBER(T202)),SUM(P202:T202),"")</f>
        <v/>
      </c>
    </row>
    <row r="203" spans="1:21" x14ac:dyDescent="0.3">
      <c r="A203" s="278" t="str">
        <f>'STUDENT DETAILS'!A204</f>
        <v/>
      </c>
      <c r="B203" s="278" t="str">
        <f>IF(ISNUMBER('STUDENT DETAILS'!D204),('STUDENT DETAILS'!D204),"")</f>
        <v/>
      </c>
      <c r="C203" s="279" t="str">
        <f>IF('STUDENT DETAILS'!C204&gt;0,'STUDENT DETAILS'!C204,"")</f>
        <v/>
      </c>
      <c r="D203" s="121"/>
      <c r="E203" s="121"/>
      <c r="F203" s="121"/>
      <c r="G203" s="121"/>
      <c r="H203" s="121"/>
      <c r="I203" s="270" t="str">
        <f>IF(OR(ISNUMBER(D203),ISNUMBER(E203),ISNUMBER(#REF!),ISNUMBER(F203),ISNUMBER(G203),ISNUMBER(H203)),SUM(D203:H203),"")</f>
        <v/>
      </c>
      <c r="J203" s="121"/>
      <c r="K203" s="121"/>
      <c r="L203" s="121"/>
      <c r="M203" s="121"/>
      <c r="N203" s="121"/>
      <c r="O203" s="270" t="str">
        <f>IF(OR(ISNUMBER(J203),ISNUMBER(K203),ISNUMBER(#REF!),ISNUMBER(L203),ISNUMBER(M203),ISNUMBER(N203)),SUM(J203:N203),"")</f>
        <v/>
      </c>
      <c r="P203" s="121"/>
      <c r="Q203" s="121"/>
      <c r="R203" s="121"/>
      <c r="S203" s="121"/>
      <c r="T203" s="121"/>
      <c r="U203" s="270" t="str">
        <f>IF(OR(ISNUMBER(P203),ISNUMBER(Q203),ISNUMBER(#REF!),ISNUMBER(R203),ISNUMBER(S203),ISNUMBER(T203)),SUM(P203:T203),"")</f>
        <v/>
      </c>
    </row>
    <row r="204" spans="1:21" x14ac:dyDescent="0.3">
      <c r="A204" s="278" t="str">
        <f>'STUDENT DETAILS'!A205</f>
        <v/>
      </c>
      <c r="B204" s="278" t="str">
        <f>IF(ISNUMBER('STUDENT DETAILS'!D205),('STUDENT DETAILS'!D205),"")</f>
        <v/>
      </c>
      <c r="C204" s="279" t="str">
        <f>IF('STUDENT DETAILS'!C205&gt;0,'STUDENT DETAILS'!C205,"")</f>
        <v/>
      </c>
      <c r="D204" s="121"/>
      <c r="E204" s="121"/>
      <c r="F204" s="121"/>
      <c r="G204" s="121"/>
      <c r="H204" s="121"/>
      <c r="I204" s="270" t="str">
        <f>IF(OR(ISNUMBER(D204),ISNUMBER(E204),ISNUMBER(#REF!),ISNUMBER(F204),ISNUMBER(G204),ISNUMBER(H204)),SUM(D204:H204),"")</f>
        <v/>
      </c>
      <c r="J204" s="121"/>
      <c r="K204" s="121"/>
      <c r="L204" s="121"/>
      <c r="M204" s="121"/>
      <c r="N204" s="121"/>
      <c r="O204" s="270" t="str">
        <f>IF(OR(ISNUMBER(J204),ISNUMBER(K204),ISNUMBER(#REF!),ISNUMBER(L204),ISNUMBER(M204),ISNUMBER(N204)),SUM(J204:N204),"")</f>
        <v/>
      </c>
      <c r="P204" s="121"/>
      <c r="Q204" s="121"/>
      <c r="R204" s="121"/>
      <c r="S204" s="121"/>
      <c r="T204" s="121"/>
      <c r="U204" s="270" t="str">
        <f>IF(OR(ISNUMBER(P204),ISNUMBER(Q204),ISNUMBER(#REF!),ISNUMBER(R204),ISNUMBER(S204),ISNUMBER(T204)),SUM(P204:T204),"")</f>
        <v/>
      </c>
    </row>
    <row r="205" spans="1:21" x14ac:dyDescent="0.3">
      <c r="A205" s="278" t="str">
        <f>'STUDENT DETAILS'!A206</f>
        <v/>
      </c>
      <c r="B205" s="278" t="str">
        <f>IF(ISNUMBER('STUDENT DETAILS'!D206),('STUDENT DETAILS'!D206),"")</f>
        <v/>
      </c>
      <c r="C205" s="279" t="str">
        <f>IF('STUDENT DETAILS'!C206&gt;0,'STUDENT DETAILS'!C206,"")</f>
        <v/>
      </c>
      <c r="D205" s="121"/>
      <c r="E205" s="121"/>
      <c r="F205" s="121"/>
      <c r="G205" s="121"/>
      <c r="H205" s="121"/>
      <c r="I205" s="270" t="str">
        <f>IF(OR(ISNUMBER(D205),ISNUMBER(E205),ISNUMBER(#REF!),ISNUMBER(F205),ISNUMBER(G205),ISNUMBER(H205)),SUM(D205:H205),"")</f>
        <v/>
      </c>
      <c r="J205" s="121"/>
      <c r="K205" s="121"/>
      <c r="L205" s="121"/>
      <c r="M205" s="121"/>
      <c r="N205" s="121"/>
      <c r="O205" s="270" t="str">
        <f>IF(OR(ISNUMBER(J205),ISNUMBER(K205),ISNUMBER(#REF!),ISNUMBER(L205),ISNUMBER(M205),ISNUMBER(N205)),SUM(J205:N205),"")</f>
        <v/>
      </c>
      <c r="P205" s="121"/>
      <c r="Q205" s="121"/>
      <c r="R205" s="121"/>
      <c r="S205" s="121"/>
      <c r="T205" s="121"/>
      <c r="U205" s="270" t="str">
        <f>IF(OR(ISNUMBER(P205),ISNUMBER(Q205),ISNUMBER(#REF!),ISNUMBER(R205),ISNUMBER(S205),ISNUMBER(T205)),SUM(P205:T205),"")</f>
        <v/>
      </c>
    </row>
    <row r="206" spans="1:21" x14ac:dyDescent="0.3">
      <c r="A206" s="278">
        <f>'STUDENT DETAILS'!A207</f>
        <v>0</v>
      </c>
      <c r="B206" s="278" t="str">
        <f>IF(ISNUMBER('STUDENT DETAILS'!D207),('STUDENT DETAILS'!D207),"")</f>
        <v/>
      </c>
      <c r="C206" s="279" t="str">
        <f>IF('STUDENT DETAILS'!C207&gt;0,'STUDENT DETAILS'!C207,"")</f>
        <v/>
      </c>
      <c r="D206" s="121"/>
      <c r="E206" s="121"/>
      <c r="F206" s="121"/>
      <c r="G206" s="121"/>
      <c r="H206" s="121"/>
      <c r="I206" s="270" t="str">
        <f>IF(OR(ISNUMBER(D206),ISNUMBER(E206),ISNUMBER(#REF!),ISNUMBER(F206),ISNUMBER(G206),ISNUMBER(H206)),SUM(D206:H206),"")</f>
        <v/>
      </c>
      <c r="J206" s="121"/>
      <c r="K206" s="121"/>
      <c r="L206" s="121"/>
      <c r="M206" s="121"/>
      <c r="N206" s="121"/>
      <c r="O206" s="270" t="str">
        <f>IF(OR(ISNUMBER(J206),ISNUMBER(K206),ISNUMBER(#REF!),ISNUMBER(L206),ISNUMBER(M206),ISNUMBER(N206)),SUM(J206:N206),"")</f>
        <v/>
      </c>
      <c r="P206" s="121"/>
      <c r="Q206" s="121"/>
      <c r="R206" s="121"/>
      <c r="S206" s="121"/>
      <c r="T206" s="121"/>
      <c r="U206" s="270" t="str">
        <f>IF(OR(ISNUMBER(P206),ISNUMBER(Q206),ISNUMBER(#REF!),ISNUMBER(R206),ISNUMBER(S206),ISNUMBER(T206)),SUM(P206:T206),"")</f>
        <v/>
      </c>
    </row>
  </sheetData>
  <sheetProtection algorithmName="SHA-512" hashValue="XyC8nJ56SnNbclokbwUACwk+6tzBLbhvEb5/rBcUGQJtRph1ANiNRhCvV8MhDMH8Nz/qyoDUWTF+NhtrvGBQqA==" saltValue="pI2oeI5BaTyy0FxdKk6tiQ==" spinCount="100000" sheet="1" objects="1" scenarios="1"/>
  <mergeCells count="12">
    <mergeCell ref="J1:O1"/>
    <mergeCell ref="J2:O2"/>
    <mergeCell ref="J3:O3"/>
    <mergeCell ref="P1:U1"/>
    <mergeCell ref="P2:U2"/>
    <mergeCell ref="P3:U3"/>
    <mergeCell ref="B4:B5"/>
    <mergeCell ref="A1:C3"/>
    <mergeCell ref="A4:A5"/>
    <mergeCell ref="D2:I2"/>
    <mergeCell ref="D3:I3"/>
    <mergeCell ref="D1:I1"/>
  </mergeCells>
  <conditionalFormatting sqref="A46:N206 P46:T206 A6:C45 I6:I45">
    <cfRule type="expression" dxfId="32" priority="9">
      <formula>MOD(ROW(),2)=1</formula>
    </cfRule>
  </conditionalFormatting>
  <conditionalFormatting sqref="O6:O206">
    <cfRule type="expression" dxfId="31" priority="5">
      <formula>MOD(ROW(),2)=1</formula>
    </cfRule>
  </conditionalFormatting>
  <conditionalFormatting sqref="U6:U206">
    <cfRule type="expression" dxfId="30" priority="4">
      <formula>MOD(ROW(),2)=1</formula>
    </cfRule>
  </conditionalFormatting>
  <conditionalFormatting sqref="D6:H45">
    <cfRule type="expression" dxfId="29" priority="3">
      <formula>MOD(ROW(),2)=1</formula>
    </cfRule>
  </conditionalFormatting>
  <conditionalFormatting sqref="J6:N45">
    <cfRule type="expression" dxfId="28" priority="2">
      <formula>MOD(ROW(),2)=1</formula>
    </cfRule>
  </conditionalFormatting>
  <conditionalFormatting sqref="P6:T45">
    <cfRule type="expression" dxfId="27" priority="1">
      <formula>MOD(ROW(),2)=1</formula>
    </cfRule>
  </conditionalFormatting>
  <printOptions horizontalCentered="1"/>
  <pageMargins left="0.88" right="0.39" top="0.41" bottom="0.28000000000000003" header="0.31496062992125984" footer="0.31496062992125984"/>
  <pageSetup paperSize="9" orientation="portrait" r:id="rId1"/>
  <colBreaks count="2" manualBreakCount="2">
    <brk id="9" min="1" max="205" man="1"/>
    <brk id="15" min="1" max="20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rgb="FF7030A0"/>
  </sheetPr>
  <dimension ref="A1:O206"/>
  <sheetViews>
    <sheetView view="pageBreakPreview" zoomScale="90" zoomScaleNormal="100" zoomScaleSheetLayoutView="90" workbookViewId="0">
      <selection activeCell="N6" sqref="J6:N47"/>
    </sheetView>
  </sheetViews>
  <sheetFormatPr defaultColWidth="9.109375" defaultRowHeight="13.8" x14ac:dyDescent="0.25"/>
  <cols>
    <col min="1" max="1" width="4.44140625" style="31" bestFit="1" customWidth="1"/>
    <col min="2" max="2" width="8.44140625" style="31" bestFit="1" customWidth="1"/>
    <col min="3" max="3" width="19.88671875" style="31" customWidth="1"/>
    <col min="4" max="4" width="9.5546875" style="31" customWidth="1"/>
    <col min="5" max="5" width="9.33203125" style="32" customWidth="1"/>
    <col min="6" max="8" width="9.109375" style="31"/>
    <col min="9" max="9" width="8.33203125" style="31" customWidth="1"/>
    <col min="10" max="10" width="9.44140625" style="31" customWidth="1"/>
    <col min="11" max="11" width="9.44140625" style="32" customWidth="1"/>
    <col min="12" max="15" width="9.44140625" style="31" customWidth="1"/>
    <col min="16" max="16384" width="9.109375" style="31"/>
  </cols>
  <sheetData>
    <row r="1" spans="1:15" ht="20.25" customHeight="1" x14ac:dyDescent="0.35">
      <c r="A1" s="497" t="s">
        <v>796</v>
      </c>
      <c r="B1" s="497"/>
      <c r="C1" s="497"/>
      <c r="D1" s="494" t="s">
        <v>742</v>
      </c>
      <c r="E1" s="494"/>
      <c r="F1" s="494"/>
      <c r="G1" s="494"/>
      <c r="H1" s="494"/>
      <c r="I1" s="494"/>
      <c r="J1" s="494" t="s">
        <v>742</v>
      </c>
      <c r="K1" s="494"/>
      <c r="L1" s="494"/>
      <c r="M1" s="494"/>
      <c r="N1" s="494"/>
      <c r="O1" s="494"/>
    </row>
    <row r="2" spans="1:15" ht="20.25" customHeight="1" x14ac:dyDescent="0.35">
      <c r="A2" s="497"/>
      <c r="B2" s="497"/>
      <c r="C2" s="497"/>
      <c r="D2" s="495" t="str">
        <f>'STUDENT DETAILS'!$J$1</f>
        <v/>
      </c>
      <c r="E2" s="495"/>
      <c r="F2" s="495"/>
      <c r="G2" s="495"/>
      <c r="H2" s="495"/>
      <c r="I2" s="495"/>
      <c r="J2" s="495" t="str">
        <f>'STUDENT DETAILS'!$J$1</f>
        <v/>
      </c>
      <c r="K2" s="495"/>
      <c r="L2" s="495"/>
      <c r="M2" s="495"/>
      <c r="N2" s="495"/>
      <c r="O2" s="495"/>
    </row>
    <row r="3" spans="1:15" s="133" customFormat="1" ht="18.75" customHeight="1" x14ac:dyDescent="0.3">
      <c r="A3" s="497"/>
      <c r="B3" s="497"/>
      <c r="C3" s="497"/>
      <c r="D3" s="496" t="s">
        <v>880</v>
      </c>
      <c r="E3" s="496"/>
      <c r="F3" s="496"/>
      <c r="G3" s="496"/>
      <c r="H3" s="496"/>
      <c r="I3" s="496"/>
      <c r="J3" s="496" t="s">
        <v>881</v>
      </c>
      <c r="K3" s="496"/>
      <c r="L3" s="496"/>
      <c r="M3" s="496"/>
      <c r="N3" s="496"/>
      <c r="O3" s="496"/>
    </row>
    <row r="4" spans="1:15" ht="15.75" customHeight="1" x14ac:dyDescent="0.3">
      <c r="A4" s="498" t="s">
        <v>723</v>
      </c>
      <c r="B4" s="498" t="s">
        <v>724</v>
      </c>
      <c r="C4" s="501" t="s">
        <v>722</v>
      </c>
      <c r="D4" s="299">
        <v>80</v>
      </c>
      <c r="E4" s="299">
        <v>80</v>
      </c>
      <c r="F4" s="299">
        <v>80</v>
      </c>
      <c r="G4" s="299">
        <v>80</v>
      </c>
      <c r="H4" s="299">
        <v>80</v>
      </c>
      <c r="I4" s="260">
        <f>SUM(D4:H4)</f>
        <v>400</v>
      </c>
      <c r="J4" s="260">
        <v>80</v>
      </c>
      <c r="K4" s="260">
        <v>80</v>
      </c>
      <c r="L4" s="260">
        <v>80</v>
      </c>
      <c r="M4" s="260">
        <v>80</v>
      </c>
      <c r="N4" s="260">
        <v>80</v>
      </c>
      <c r="O4" s="260">
        <f>SUM(J4:N4)</f>
        <v>400</v>
      </c>
    </row>
    <row r="5" spans="1:15" ht="20.399999999999999" customHeight="1" x14ac:dyDescent="0.25">
      <c r="A5" s="499"/>
      <c r="B5" s="500"/>
      <c r="C5" s="499"/>
      <c r="D5" s="261" t="str">
        <f>HOME!B15</f>
        <v>ENGLISH</v>
      </c>
      <c r="E5" s="261" t="str">
        <f>HOME!B16</f>
        <v>HINDI</v>
      </c>
      <c r="F5" s="261" t="str">
        <f>HOME!B17</f>
        <v>MATHS</v>
      </c>
      <c r="G5" s="261" t="str">
        <f>HOME!B18</f>
        <v>SCIENCE</v>
      </c>
      <c r="H5" s="261" t="str">
        <f>HOME!B19</f>
        <v>Social Studies</v>
      </c>
      <c r="I5" s="261" t="s">
        <v>797</v>
      </c>
      <c r="J5" s="261" t="str">
        <f>D5</f>
        <v>ENGLISH</v>
      </c>
      <c r="K5" s="261" t="str">
        <f>E5</f>
        <v>HINDI</v>
      </c>
      <c r="L5" s="261" t="str">
        <f>F5</f>
        <v>MATHS</v>
      </c>
      <c r="M5" s="261" t="str">
        <f>G5</f>
        <v>SCIENCE</v>
      </c>
      <c r="N5" s="261" t="str">
        <f>H5</f>
        <v>Social Studies</v>
      </c>
      <c r="O5" s="262" t="s">
        <v>797</v>
      </c>
    </row>
    <row r="6" spans="1:15" ht="18.600000000000001" customHeight="1" x14ac:dyDescent="0.25">
      <c r="A6" s="263">
        <v>1</v>
      </c>
      <c r="B6" s="264" t="str">
        <f>IF(ISBLANK('STUDENT DETAILS'!D7),"",'STUDENT DETAILS'!D7)</f>
        <v/>
      </c>
      <c r="C6" s="265" t="str">
        <f>IF(ISBLANK('STUDENT DETAILS'!C7),"",'STUDENT DETAILS'!C7)</f>
        <v/>
      </c>
      <c r="D6" s="309"/>
      <c r="E6" s="309"/>
      <c r="F6" s="309"/>
      <c r="G6" s="309"/>
      <c r="H6" s="309"/>
      <c r="I6" s="310" t="str">
        <f>IF(OR(ISNUMBER(D6),ISNUMBER(E6),ISNUMBER(#REF!),ISNUMBER(F6),ISNUMBER(G6),ISNUMBER(H6)),SUM(D6:H6),"")</f>
        <v/>
      </c>
      <c r="J6" s="344"/>
      <c r="K6" s="344"/>
      <c r="L6" s="344"/>
      <c r="M6" s="344"/>
      <c r="N6" s="344"/>
      <c r="O6" s="311" t="str">
        <f>IF(OR(ISNUMBER(J6),ISNUMBER(K6),ISNUMBER(#REF!),ISNUMBER(L6),ISNUMBER(M6),ISNUMBER(N6)),SUM(J6:N6),"")</f>
        <v/>
      </c>
    </row>
    <row r="7" spans="1:15" ht="18.600000000000001" customHeight="1" x14ac:dyDescent="0.25">
      <c r="A7" s="263">
        <f>IF(B7&gt;0,A6+1,"")</f>
        <v>2</v>
      </c>
      <c r="B7" s="264" t="str">
        <f>IF(ISBLANK('STUDENT DETAILS'!D8),"",'STUDENT DETAILS'!D8)</f>
        <v/>
      </c>
      <c r="C7" s="265" t="str">
        <f>IF(ISBLANK('STUDENT DETAILS'!C8),"",'STUDENT DETAILS'!C8)</f>
        <v/>
      </c>
      <c r="D7" s="309"/>
      <c r="E7" s="309"/>
      <c r="F7" s="309"/>
      <c r="G7" s="309"/>
      <c r="H7" s="309"/>
      <c r="I7" s="310" t="str">
        <f>IF(OR(ISNUMBER(D7),ISNUMBER(E7),ISNUMBER(#REF!),ISNUMBER(F7),ISNUMBER(G7),ISNUMBER(H7)),SUM(D7:H7),"")</f>
        <v/>
      </c>
      <c r="J7" s="344"/>
      <c r="K7" s="344"/>
      <c r="L7" s="344"/>
      <c r="M7" s="344"/>
      <c r="N7" s="344"/>
      <c r="O7" s="311" t="str">
        <f>IF(OR(ISNUMBER(J7),ISNUMBER(K7),ISNUMBER(#REF!),ISNUMBER(L7),ISNUMBER(M7),ISNUMBER(N7)),SUM(J7:N7),"")</f>
        <v/>
      </c>
    </row>
    <row r="8" spans="1:15" ht="18.600000000000001" customHeight="1" x14ac:dyDescent="0.25">
      <c r="A8" s="263">
        <f>IF(B8&gt;0,A7+1,"")</f>
        <v>3</v>
      </c>
      <c r="B8" s="264" t="str">
        <f>IF(ISBLANK('STUDENT DETAILS'!D9),"",'STUDENT DETAILS'!D9)</f>
        <v/>
      </c>
      <c r="C8" s="265" t="str">
        <f>IF(ISBLANK('STUDENT DETAILS'!C9),"",'STUDENT DETAILS'!C9)</f>
        <v/>
      </c>
      <c r="D8" s="309"/>
      <c r="E8" s="309"/>
      <c r="F8" s="309"/>
      <c r="G8" s="309"/>
      <c r="H8" s="309"/>
      <c r="I8" s="310" t="str">
        <f>IF(OR(ISNUMBER(D8),ISNUMBER(E8),ISNUMBER(#REF!),ISNUMBER(F8),ISNUMBER(G8),ISNUMBER(H8)),SUM(D8:H8),"")</f>
        <v/>
      </c>
      <c r="J8" s="344"/>
      <c r="K8" s="344"/>
      <c r="L8" s="344"/>
      <c r="M8" s="344"/>
      <c r="N8" s="344"/>
      <c r="O8" s="311" t="str">
        <f>IF(OR(ISNUMBER(J8),ISNUMBER(K8),ISNUMBER(#REF!),ISNUMBER(L8),ISNUMBER(M8),ISNUMBER(N8)),SUM(J8:N8),"")</f>
        <v/>
      </c>
    </row>
    <row r="9" spans="1:15" ht="18.600000000000001" customHeight="1" x14ac:dyDescent="0.25">
      <c r="A9" s="263">
        <f t="shared" ref="A9:A46" si="0">IF(C9&gt;0,A8+1,"")</f>
        <v>4</v>
      </c>
      <c r="B9" s="264" t="str">
        <f>IF(ISBLANK('STUDENT DETAILS'!D10),"",'STUDENT DETAILS'!D10)</f>
        <v/>
      </c>
      <c r="C9" s="265" t="str">
        <f>IF(ISBLANK('STUDENT DETAILS'!C10),"",'STUDENT DETAILS'!C10)</f>
        <v/>
      </c>
      <c r="D9" s="309"/>
      <c r="E9" s="309"/>
      <c r="F9" s="309"/>
      <c r="G9" s="309"/>
      <c r="H9" s="309"/>
      <c r="I9" s="310" t="str">
        <f>IF(OR(ISNUMBER(D9),ISNUMBER(E9),ISNUMBER(#REF!),ISNUMBER(F9),ISNUMBER(G9),ISNUMBER(H9)),SUM(D9:H9),"")</f>
        <v/>
      </c>
      <c r="J9" s="344"/>
      <c r="K9" s="344"/>
      <c r="L9" s="344"/>
      <c r="M9" s="344"/>
      <c r="N9" s="344"/>
      <c r="O9" s="311" t="str">
        <f>IF(OR(ISNUMBER(J9),ISNUMBER(K9),ISNUMBER(#REF!),ISNUMBER(L9),ISNUMBER(M9),ISNUMBER(N9)),SUM(J9:N9),"")</f>
        <v/>
      </c>
    </row>
    <row r="10" spans="1:15" ht="18.600000000000001" customHeight="1" x14ac:dyDescent="0.25">
      <c r="A10" s="263">
        <f t="shared" si="0"/>
        <v>5</v>
      </c>
      <c r="B10" s="264" t="str">
        <f>IF(ISBLANK('STUDENT DETAILS'!D11),"",'STUDENT DETAILS'!D11)</f>
        <v/>
      </c>
      <c r="C10" s="265" t="str">
        <f>IF(ISBLANK('STUDENT DETAILS'!C11),"",'STUDENT DETAILS'!C11)</f>
        <v/>
      </c>
      <c r="D10" s="309"/>
      <c r="E10" s="309"/>
      <c r="F10" s="309"/>
      <c r="G10" s="309"/>
      <c r="H10" s="309"/>
      <c r="I10" s="310" t="str">
        <f>IF(OR(ISNUMBER(D10),ISNUMBER(E10),ISNUMBER(#REF!),ISNUMBER(F10),ISNUMBER(G10),ISNUMBER(H10)),SUM(D10:H10),"")</f>
        <v/>
      </c>
      <c r="J10" s="344"/>
      <c r="K10" s="344"/>
      <c r="L10" s="344"/>
      <c r="M10" s="344"/>
      <c r="N10" s="344"/>
      <c r="O10" s="311" t="str">
        <f>IF(OR(ISNUMBER(J10),ISNUMBER(K10),ISNUMBER(#REF!),ISNUMBER(L10),ISNUMBER(M10),ISNUMBER(N10)),SUM(J10:N10),"")</f>
        <v/>
      </c>
    </row>
    <row r="11" spans="1:15" ht="18.600000000000001" customHeight="1" x14ac:dyDescent="0.25">
      <c r="A11" s="263">
        <f t="shared" si="0"/>
        <v>6</v>
      </c>
      <c r="B11" s="264" t="str">
        <f>IF(ISBLANK('STUDENT DETAILS'!D12),"",'STUDENT DETAILS'!D12)</f>
        <v/>
      </c>
      <c r="C11" s="265" t="str">
        <f>IF(ISBLANK('STUDENT DETAILS'!C12),"",'STUDENT DETAILS'!C12)</f>
        <v/>
      </c>
      <c r="D11" s="309"/>
      <c r="E11" s="309"/>
      <c r="F11" s="309"/>
      <c r="G11" s="309"/>
      <c r="H11" s="309"/>
      <c r="I11" s="310" t="str">
        <f>IF(OR(ISNUMBER(D11),ISNUMBER(E11),ISNUMBER(#REF!),ISNUMBER(F11),ISNUMBER(G11),ISNUMBER(H11)),SUM(D11:H11),"")</f>
        <v/>
      </c>
      <c r="J11" s="344"/>
      <c r="K11" s="344"/>
      <c r="L11" s="344"/>
      <c r="M11" s="344"/>
      <c r="N11" s="344"/>
      <c r="O11" s="311" t="str">
        <f>IF(OR(ISNUMBER(J11),ISNUMBER(K11),ISNUMBER(#REF!),ISNUMBER(L11),ISNUMBER(M11),ISNUMBER(N11)),SUM(J11:N11),"")</f>
        <v/>
      </c>
    </row>
    <row r="12" spans="1:15" ht="18.600000000000001" customHeight="1" x14ac:dyDescent="0.25">
      <c r="A12" s="263">
        <f t="shared" si="0"/>
        <v>7</v>
      </c>
      <c r="B12" s="264" t="str">
        <f>IF(ISBLANK('STUDENT DETAILS'!D13),"",'STUDENT DETAILS'!D13)</f>
        <v/>
      </c>
      <c r="C12" s="265" t="str">
        <f>IF(ISBLANK('STUDENT DETAILS'!C13),"",'STUDENT DETAILS'!C13)</f>
        <v/>
      </c>
      <c r="D12" s="309"/>
      <c r="E12" s="309"/>
      <c r="F12" s="309"/>
      <c r="G12" s="309"/>
      <c r="H12" s="309"/>
      <c r="I12" s="310" t="str">
        <f>IF(OR(ISNUMBER(D12),ISNUMBER(E12),ISNUMBER(#REF!),ISNUMBER(F12),ISNUMBER(G12),ISNUMBER(H12)),SUM(D12:H12),"")</f>
        <v/>
      </c>
      <c r="J12" s="344"/>
      <c r="K12" s="344"/>
      <c r="L12" s="344"/>
      <c r="M12" s="344"/>
      <c r="N12" s="344"/>
      <c r="O12" s="311" t="str">
        <f>IF(OR(ISNUMBER(J12),ISNUMBER(K12),ISNUMBER(#REF!),ISNUMBER(L12),ISNUMBER(M12),ISNUMBER(N12)),SUM(J12:N12),"")</f>
        <v/>
      </c>
    </row>
    <row r="13" spans="1:15" ht="18.600000000000001" customHeight="1" x14ac:dyDescent="0.25">
      <c r="A13" s="263">
        <f t="shared" si="0"/>
        <v>8</v>
      </c>
      <c r="B13" s="264" t="str">
        <f>IF(ISBLANK('STUDENT DETAILS'!D14),"",'STUDENT DETAILS'!D14)</f>
        <v/>
      </c>
      <c r="C13" s="265" t="str">
        <f>IF(ISBLANK('STUDENT DETAILS'!C14),"",'STUDENT DETAILS'!C14)</f>
        <v/>
      </c>
      <c r="D13" s="309"/>
      <c r="E13" s="309"/>
      <c r="F13" s="309"/>
      <c r="G13" s="309"/>
      <c r="H13" s="309"/>
      <c r="I13" s="310" t="str">
        <f>IF(OR(ISNUMBER(D13),ISNUMBER(E13),ISNUMBER(#REF!),ISNUMBER(F13),ISNUMBER(G13),ISNUMBER(H13)),SUM(D13:H13),"")</f>
        <v/>
      </c>
      <c r="J13" s="344"/>
      <c r="K13" s="344"/>
      <c r="L13" s="344"/>
      <c r="M13" s="344"/>
      <c r="N13" s="344"/>
      <c r="O13" s="311" t="str">
        <f>IF(OR(ISNUMBER(J13),ISNUMBER(K13),ISNUMBER(#REF!),ISNUMBER(L13),ISNUMBER(M13),ISNUMBER(N13)),SUM(J13:N13),"")</f>
        <v/>
      </c>
    </row>
    <row r="14" spans="1:15" ht="18.600000000000001" customHeight="1" x14ac:dyDescent="0.25">
      <c r="A14" s="263">
        <f t="shared" si="0"/>
        <v>9</v>
      </c>
      <c r="B14" s="264" t="str">
        <f>IF(ISBLANK('STUDENT DETAILS'!D15),"",'STUDENT DETAILS'!D15)</f>
        <v/>
      </c>
      <c r="C14" s="265" t="str">
        <f>IF(ISBLANK('STUDENT DETAILS'!C15),"",'STUDENT DETAILS'!C15)</f>
        <v/>
      </c>
      <c r="D14" s="309"/>
      <c r="E14" s="309"/>
      <c r="F14" s="309"/>
      <c r="G14" s="309"/>
      <c r="H14" s="309"/>
      <c r="I14" s="310" t="str">
        <f>IF(OR(ISNUMBER(D14),ISNUMBER(E14),ISNUMBER(#REF!),ISNUMBER(F14),ISNUMBER(G14),ISNUMBER(H14)),SUM(D14:H14),"")</f>
        <v/>
      </c>
      <c r="J14" s="344"/>
      <c r="K14" s="344"/>
      <c r="L14" s="344"/>
      <c r="M14" s="344"/>
      <c r="N14" s="344"/>
      <c r="O14" s="311" t="str">
        <f>IF(OR(ISNUMBER(J14),ISNUMBER(K14),ISNUMBER(#REF!),ISNUMBER(L14),ISNUMBER(M14),ISNUMBER(N14)),SUM(J14:N14),"")</f>
        <v/>
      </c>
    </row>
    <row r="15" spans="1:15" ht="18.600000000000001" customHeight="1" x14ac:dyDescent="0.25">
      <c r="A15" s="263">
        <f t="shared" si="0"/>
        <v>10</v>
      </c>
      <c r="B15" s="264" t="str">
        <f>IF(ISBLANK('STUDENT DETAILS'!D16),"",'STUDENT DETAILS'!D16)</f>
        <v/>
      </c>
      <c r="C15" s="265" t="str">
        <f>IF(ISBLANK('STUDENT DETAILS'!C16),"",'STUDENT DETAILS'!C16)</f>
        <v/>
      </c>
      <c r="D15" s="309"/>
      <c r="E15" s="309"/>
      <c r="F15" s="309"/>
      <c r="G15" s="309"/>
      <c r="H15" s="309"/>
      <c r="I15" s="310" t="str">
        <f>IF(OR(ISNUMBER(D15),ISNUMBER(E15),ISNUMBER(#REF!),ISNUMBER(F15),ISNUMBER(G15),ISNUMBER(H15)),SUM(D15:H15),"")</f>
        <v/>
      </c>
      <c r="J15" s="344"/>
      <c r="K15" s="344"/>
      <c r="L15" s="344"/>
      <c r="M15" s="344"/>
      <c r="N15" s="344"/>
      <c r="O15" s="311" t="str">
        <f>IF(OR(ISNUMBER(J15),ISNUMBER(K15),ISNUMBER(#REF!),ISNUMBER(L15),ISNUMBER(M15),ISNUMBER(N15)),SUM(J15:N15),"")</f>
        <v/>
      </c>
    </row>
    <row r="16" spans="1:15" ht="18.600000000000001" customHeight="1" x14ac:dyDescent="0.25">
      <c r="A16" s="263">
        <f t="shared" si="0"/>
        <v>11</v>
      </c>
      <c r="B16" s="264" t="str">
        <f>IF(ISBLANK('STUDENT DETAILS'!D17),"",'STUDENT DETAILS'!D17)</f>
        <v/>
      </c>
      <c r="C16" s="265" t="str">
        <f>IF(ISBLANK('STUDENT DETAILS'!C17),"",'STUDENT DETAILS'!C17)</f>
        <v/>
      </c>
      <c r="D16" s="309"/>
      <c r="E16" s="309"/>
      <c r="F16" s="309"/>
      <c r="G16" s="309"/>
      <c r="H16" s="309"/>
      <c r="I16" s="310" t="str">
        <f>IF(OR(ISNUMBER(D16),ISNUMBER(E16),ISNUMBER(#REF!),ISNUMBER(F16),ISNUMBER(G16),ISNUMBER(H16)),SUM(D16:H16),"")</f>
        <v/>
      </c>
      <c r="J16" s="344"/>
      <c r="K16" s="344"/>
      <c r="L16" s="344"/>
      <c r="M16" s="344"/>
      <c r="N16" s="344"/>
      <c r="O16" s="311" t="str">
        <f>IF(OR(ISNUMBER(J16),ISNUMBER(K16),ISNUMBER(#REF!),ISNUMBER(L16),ISNUMBER(M16),ISNUMBER(N16)),SUM(J16:N16),"")</f>
        <v/>
      </c>
    </row>
    <row r="17" spans="1:15" ht="18.600000000000001" customHeight="1" x14ac:dyDescent="0.25">
      <c r="A17" s="263">
        <f t="shared" si="0"/>
        <v>12</v>
      </c>
      <c r="B17" s="264" t="str">
        <f>IF(ISBLANK('STUDENT DETAILS'!D18),"",'STUDENT DETAILS'!D18)</f>
        <v/>
      </c>
      <c r="C17" s="265" t="str">
        <f>IF(ISBLANK('STUDENT DETAILS'!C18),"",'STUDENT DETAILS'!C18)</f>
        <v/>
      </c>
      <c r="D17" s="309"/>
      <c r="E17" s="309"/>
      <c r="F17" s="309"/>
      <c r="G17" s="309"/>
      <c r="H17" s="309"/>
      <c r="I17" s="310" t="str">
        <f>IF(OR(ISNUMBER(D17),ISNUMBER(E17),ISNUMBER(#REF!),ISNUMBER(F17),ISNUMBER(G17),ISNUMBER(H17)),SUM(D17:H17),"")</f>
        <v/>
      </c>
      <c r="J17" s="344"/>
      <c r="K17" s="344"/>
      <c r="L17" s="344"/>
      <c r="M17" s="344"/>
      <c r="N17" s="344"/>
      <c r="O17" s="311" t="str">
        <f>IF(OR(ISNUMBER(J17),ISNUMBER(K17),ISNUMBER(#REF!),ISNUMBER(L17),ISNUMBER(M17),ISNUMBER(N17)),SUM(J17:N17),"")</f>
        <v/>
      </c>
    </row>
    <row r="18" spans="1:15" ht="18.600000000000001" customHeight="1" x14ac:dyDescent="0.25">
      <c r="A18" s="263">
        <f t="shared" si="0"/>
        <v>13</v>
      </c>
      <c r="B18" s="264" t="str">
        <f>IF(ISBLANK('STUDENT DETAILS'!D19),"",'STUDENT DETAILS'!D19)</f>
        <v/>
      </c>
      <c r="C18" s="265" t="str">
        <f>IF(ISBLANK('STUDENT DETAILS'!C19),"",'STUDENT DETAILS'!C19)</f>
        <v/>
      </c>
      <c r="D18" s="309"/>
      <c r="E18" s="309"/>
      <c r="F18" s="309"/>
      <c r="G18" s="309"/>
      <c r="H18" s="309"/>
      <c r="I18" s="310" t="str">
        <f>IF(OR(ISNUMBER(D18),ISNUMBER(E18),ISNUMBER(#REF!),ISNUMBER(F18),ISNUMBER(G18),ISNUMBER(H18)),SUM(D18:H18),"")</f>
        <v/>
      </c>
      <c r="J18" s="344"/>
      <c r="K18" s="344"/>
      <c r="L18" s="344"/>
      <c r="M18" s="344"/>
      <c r="N18" s="344"/>
      <c r="O18" s="311" t="str">
        <f>IF(OR(ISNUMBER(J18),ISNUMBER(K18),ISNUMBER(#REF!),ISNUMBER(L18),ISNUMBER(M18),ISNUMBER(N18)),SUM(J18:N18),"")</f>
        <v/>
      </c>
    </row>
    <row r="19" spans="1:15" ht="18.600000000000001" customHeight="1" x14ac:dyDescent="0.25">
      <c r="A19" s="263">
        <f t="shared" si="0"/>
        <v>14</v>
      </c>
      <c r="B19" s="264" t="str">
        <f>IF(ISBLANK('STUDENT DETAILS'!D20),"",'STUDENT DETAILS'!D20)</f>
        <v/>
      </c>
      <c r="C19" s="265" t="str">
        <f>IF(ISBLANK('STUDENT DETAILS'!C20),"",'STUDENT DETAILS'!C20)</f>
        <v/>
      </c>
      <c r="D19" s="309"/>
      <c r="E19" s="309"/>
      <c r="F19" s="309"/>
      <c r="G19" s="309"/>
      <c r="H19" s="309"/>
      <c r="I19" s="310" t="str">
        <f>IF(OR(ISNUMBER(D19),ISNUMBER(E19),ISNUMBER(#REF!),ISNUMBER(F19),ISNUMBER(G19),ISNUMBER(H19)),SUM(D19:H19),"")</f>
        <v/>
      </c>
      <c r="J19" s="344"/>
      <c r="K19" s="344"/>
      <c r="L19" s="344"/>
      <c r="M19" s="344"/>
      <c r="N19" s="344"/>
      <c r="O19" s="311" t="str">
        <f>IF(OR(ISNUMBER(J19),ISNUMBER(K19),ISNUMBER(#REF!),ISNUMBER(L19),ISNUMBER(M19),ISNUMBER(N19)),SUM(J19:N19),"")</f>
        <v/>
      </c>
    </row>
    <row r="20" spans="1:15" ht="18.600000000000001" customHeight="1" x14ac:dyDescent="0.25">
      <c r="A20" s="263">
        <f t="shared" si="0"/>
        <v>15</v>
      </c>
      <c r="B20" s="264" t="str">
        <f>IF(ISBLANK('STUDENT DETAILS'!D21),"",'STUDENT DETAILS'!D21)</f>
        <v/>
      </c>
      <c r="C20" s="265" t="str">
        <f>IF(ISBLANK('STUDENT DETAILS'!C21),"",'STUDENT DETAILS'!C21)</f>
        <v/>
      </c>
      <c r="D20" s="309"/>
      <c r="E20" s="309"/>
      <c r="F20" s="309"/>
      <c r="G20" s="309"/>
      <c r="H20" s="309"/>
      <c r="I20" s="310" t="str">
        <f>IF(OR(ISNUMBER(D20),ISNUMBER(E20),ISNUMBER(#REF!),ISNUMBER(F20),ISNUMBER(G20),ISNUMBER(H20)),SUM(D20:H20),"")</f>
        <v/>
      </c>
      <c r="J20" s="344"/>
      <c r="K20" s="344"/>
      <c r="L20" s="344"/>
      <c r="M20" s="344"/>
      <c r="N20" s="344"/>
      <c r="O20" s="311" t="str">
        <f>IF(OR(ISNUMBER(J20),ISNUMBER(K20),ISNUMBER(#REF!),ISNUMBER(L20),ISNUMBER(M20),ISNUMBER(N20)),SUM(J20:N20),"")</f>
        <v/>
      </c>
    </row>
    <row r="21" spans="1:15" ht="18.600000000000001" customHeight="1" x14ac:dyDescent="0.25">
      <c r="A21" s="263">
        <f t="shared" si="0"/>
        <v>16</v>
      </c>
      <c r="B21" s="264" t="str">
        <f>IF(ISBLANK('STUDENT DETAILS'!D22),"",'STUDENT DETAILS'!D22)</f>
        <v/>
      </c>
      <c r="C21" s="265" t="str">
        <f>IF(ISBLANK('STUDENT DETAILS'!C22),"",'STUDENT DETAILS'!C22)</f>
        <v/>
      </c>
      <c r="D21" s="309"/>
      <c r="E21" s="309"/>
      <c r="F21" s="309"/>
      <c r="G21" s="309"/>
      <c r="H21" s="309"/>
      <c r="I21" s="310" t="str">
        <f>IF(OR(ISNUMBER(D21),ISNUMBER(E21),ISNUMBER(#REF!),ISNUMBER(F21),ISNUMBER(G21),ISNUMBER(H21)),SUM(D21:H21),"")</f>
        <v/>
      </c>
      <c r="J21" s="344"/>
      <c r="K21" s="344"/>
      <c r="L21" s="344"/>
      <c r="M21" s="344"/>
      <c r="N21" s="344"/>
      <c r="O21" s="311" t="str">
        <f>IF(OR(ISNUMBER(J21),ISNUMBER(K21),ISNUMBER(#REF!),ISNUMBER(L21),ISNUMBER(M21),ISNUMBER(N21)),SUM(J21:N21),"")</f>
        <v/>
      </c>
    </row>
    <row r="22" spans="1:15" ht="18.600000000000001" customHeight="1" x14ac:dyDescent="0.25">
      <c r="A22" s="263">
        <f t="shared" si="0"/>
        <v>17</v>
      </c>
      <c r="B22" s="264" t="str">
        <f>IF(ISBLANK('STUDENT DETAILS'!D23),"",'STUDENT DETAILS'!D23)</f>
        <v/>
      </c>
      <c r="C22" s="265" t="str">
        <f>IF(ISBLANK('STUDENT DETAILS'!C23),"",'STUDENT DETAILS'!C23)</f>
        <v/>
      </c>
      <c r="D22" s="309"/>
      <c r="E22" s="309"/>
      <c r="F22" s="309"/>
      <c r="G22" s="309"/>
      <c r="H22" s="309"/>
      <c r="I22" s="310" t="str">
        <f>IF(OR(ISNUMBER(D22),ISNUMBER(E22),ISNUMBER(#REF!),ISNUMBER(F22),ISNUMBER(G22),ISNUMBER(H22)),SUM(D22:H22),"")</f>
        <v/>
      </c>
      <c r="J22" s="344"/>
      <c r="K22" s="344"/>
      <c r="L22" s="344"/>
      <c r="M22" s="344"/>
      <c r="N22" s="344"/>
      <c r="O22" s="311" t="str">
        <f>IF(OR(ISNUMBER(J22),ISNUMBER(K22),ISNUMBER(#REF!),ISNUMBER(L22),ISNUMBER(M22),ISNUMBER(N22)),SUM(J22:N22),"")</f>
        <v/>
      </c>
    </row>
    <row r="23" spans="1:15" ht="18.600000000000001" customHeight="1" x14ac:dyDescent="0.25">
      <c r="A23" s="263">
        <f t="shared" si="0"/>
        <v>18</v>
      </c>
      <c r="B23" s="264" t="str">
        <f>IF(ISBLANK('STUDENT DETAILS'!D24),"",'STUDENT DETAILS'!D24)</f>
        <v/>
      </c>
      <c r="C23" s="265" t="str">
        <f>IF(ISBLANK('STUDENT DETAILS'!C24),"",'STUDENT DETAILS'!C24)</f>
        <v/>
      </c>
      <c r="D23" s="309"/>
      <c r="E23" s="309"/>
      <c r="F23" s="309"/>
      <c r="G23" s="309"/>
      <c r="H23" s="309"/>
      <c r="I23" s="310" t="str">
        <f>IF(OR(ISNUMBER(D23),ISNUMBER(E23),ISNUMBER(#REF!),ISNUMBER(F23),ISNUMBER(G23),ISNUMBER(H23)),SUM(D23:H23),"")</f>
        <v/>
      </c>
      <c r="J23" s="344"/>
      <c r="K23" s="344"/>
      <c r="L23" s="344"/>
      <c r="M23" s="344"/>
      <c r="N23" s="344"/>
      <c r="O23" s="311" t="str">
        <f>IF(OR(ISNUMBER(J23),ISNUMBER(K23),ISNUMBER(#REF!),ISNUMBER(L23),ISNUMBER(M23),ISNUMBER(N23)),SUM(J23:N23),"")</f>
        <v/>
      </c>
    </row>
    <row r="24" spans="1:15" ht="18.600000000000001" customHeight="1" x14ac:dyDescent="0.25">
      <c r="A24" s="263">
        <f t="shared" si="0"/>
        <v>19</v>
      </c>
      <c r="B24" s="264" t="str">
        <f>IF(ISBLANK('STUDENT DETAILS'!D25),"",'STUDENT DETAILS'!D25)</f>
        <v/>
      </c>
      <c r="C24" s="265" t="str">
        <f>IF(ISBLANK('STUDENT DETAILS'!C25),"",'STUDENT DETAILS'!C25)</f>
        <v/>
      </c>
      <c r="D24" s="309"/>
      <c r="E24" s="309"/>
      <c r="F24" s="309"/>
      <c r="G24" s="309"/>
      <c r="H24" s="309"/>
      <c r="I24" s="310" t="str">
        <f>IF(OR(ISNUMBER(D24),ISNUMBER(E24),ISNUMBER(#REF!),ISNUMBER(F24),ISNUMBER(G24),ISNUMBER(H24)),SUM(D24:H24),"")</f>
        <v/>
      </c>
      <c r="J24" s="344"/>
      <c r="K24" s="344"/>
      <c r="L24" s="344"/>
      <c r="M24" s="344"/>
      <c r="N24" s="344"/>
      <c r="O24" s="311" t="str">
        <f>IF(OR(ISNUMBER(J24),ISNUMBER(K24),ISNUMBER(#REF!),ISNUMBER(L24),ISNUMBER(M24),ISNUMBER(N24)),SUM(J24:N24),"")</f>
        <v/>
      </c>
    </row>
    <row r="25" spans="1:15" ht="18.600000000000001" customHeight="1" x14ac:dyDescent="0.25">
      <c r="A25" s="263">
        <f t="shared" si="0"/>
        <v>20</v>
      </c>
      <c r="B25" s="264" t="str">
        <f>IF(ISBLANK('STUDENT DETAILS'!D26),"",'STUDENT DETAILS'!D26)</f>
        <v/>
      </c>
      <c r="C25" s="265" t="str">
        <f>IF(ISBLANK('STUDENT DETAILS'!C26),"",'STUDENT DETAILS'!C26)</f>
        <v/>
      </c>
      <c r="D25" s="309"/>
      <c r="E25" s="309"/>
      <c r="F25" s="309"/>
      <c r="G25" s="309"/>
      <c r="H25" s="309"/>
      <c r="I25" s="310" t="str">
        <f>IF(OR(ISNUMBER(D25),ISNUMBER(E25),ISNUMBER(#REF!),ISNUMBER(F25),ISNUMBER(G25),ISNUMBER(H25)),SUM(D25:H25),"")</f>
        <v/>
      </c>
      <c r="J25" s="344"/>
      <c r="K25" s="344"/>
      <c r="L25" s="344"/>
      <c r="M25" s="344"/>
      <c r="N25" s="344"/>
      <c r="O25" s="311" t="str">
        <f>IF(OR(ISNUMBER(J25),ISNUMBER(K25),ISNUMBER(#REF!),ISNUMBER(L25),ISNUMBER(M25),ISNUMBER(N25)),SUM(J25:N25),"")</f>
        <v/>
      </c>
    </row>
    <row r="26" spans="1:15" ht="18.600000000000001" customHeight="1" x14ac:dyDescent="0.25">
      <c r="A26" s="263">
        <f t="shared" si="0"/>
        <v>21</v>
      </c>
      <c r="B26" s="264" t="str">
        <f>IF(ISBLANK('STUDENT DETAILS'!D27),"",'STUDENT DETAILS'!D27)</f>
        <v/>
      </c>
      <c r="C26" s="265" t="str">
        <f>IF(ISBLANK('STUDENT DETAILS'!C27),"",'STUDENT DETAILS'!C27)</f>
        <v/>
      </c>
      <c r="D26" s="309"/>
      <c r="E26" s="309"/>
      <c r="F26" s="309"/>
      <c r="G26" s="309"/>
      <c r="H26" s="309"/>
      <c r="I26" s="310" t="str">
        <f>IF(OR(ISNUMBER(D26),ISNUMBER(E26),ISNUMBER(#REF!),ISNUMBER(F26),ISNUMBER(G26),ISNUMBER(H26)),SUM(D26:H26),"")</f>
        <v/>
      </c>
      <c r="J26" s="344"/>
      <c r="K26" s="344"/>
      <c r="L26" s="344"/>
      <c r="M26" s="344"/>
      <c r="N26" s="344"/>
      <c r="O26" s="311" t="str">
        <f>IF(OR(ISNUMBER(J26),ISNUMBER(K26),ISNUMBER(#REF!),ISNUMBER(L26),ISNUMBER(M26),ISNUMBER(N26)),SUM(J26:N26),"")</f>
        <v/>
      </c>
    </row>
    <row r="27" spans="1:15" ht="18.600000000000001" customHeight="1" x14ac:dyDescent="0.25">
      <c r="A27" s="263">
        <f t="shared" si="0"/>
        <v>22</v>
      </c>
      <c r="B27" s="264" t="str">
        <f>IF(ISBLANK('STUDENT DETAILS'!D28),"",'STUDENT DETAILS'!D28)</f>
        <v/>
      </c>
      <c r="C27" s="265" t="str">
        <f>IF(ISBLANK('STUDENT DETAILS'!C28),"",'STUDENT DETAILS'!C28)</f>
        <v/>
      </c>
      <c r="D27" s="309"/>
      <c r="E27" s="309"/>
      <c r="F27" s="309"/>
      <c r="G27" s="309"/>
      <c r="H27" s="309"/>
      <c r="I27" s="310" t="str">
        <f>IF(OR(ISNUMBER(D27),ISNUMBER(E27),ISNUMBER(#REF!),ISNUMBER(F27),ISNUMBER(G27),ISNUMBER(H27)),SUM(D27:H27),"")</f>
        <v/>
      </c>
      <c r="J27" s="344"/>
      <c r="K27" s="344"/>
      <c r="L27" s="344"/>
      <c r="M27" s="344"/>
      <c r="N27" s="344"/>
      <c r="O27" s="311" t="str">
        <f>IF(OR(ISNUMBER(J27),ISNUMBER(K27),ISNUMBER(#REF!),ISNUMBER(L27),ISNUMBER(M27),ISNUMBER(N27)),SUM(J27:N27),"")</f>
        <v/>
      </c>
    </row>
    <row r="28" spans="1:15" ht="18.600000000000001" customHeight="1" x14ac:dyDescent="0.25">
      <c r="A28" s="263">
        <f t="shared" si="0"/>
        <v>23</v>
      </c>
      <c r="B28" s="264" t="str">
        <f>IF(ISBLANK('STUDENT DETAILS'!D29),"",'STUDENT DETAILS'!D29)</f>
        <v/>
      </c>
      <c r="C28" s="265" t="str">
        <f>IF(ISBLANK('STUDENT DETAILS'!C29),"",'STUDENT DETAILS'!C29)</f>
        <v/>
      </c>
      <c r="D28" s="309"/>
      <c r="E28" s="309"/>
      <c r="F28" s="309"/>
      <c r="G28" s="309"/>
      <c r="H28" s="309"/>
      <c r="I28" s="310" t="str">
        <f>IF(OR(ISNUMBER(D28),ISNUMBER(E28),ISNUMBER(#REF!),ISNUMBER(F28),ISNUMBER(G28),ISNUMBER(H28)),SUM(D28:H28),"")</f>
        <v/>
      </c>
      <c r="J28" s="344"/>
      <c r="K28" s="344"/>
      <c r="L28" s="344"/>
      <c r="M28" s="344"/>
      <c r="N28" s="344"/>
      <c r="O28" s="311" t="str">
        <f>IF(OR(ISNUMBER(J28),ISNUMBER(K28),ISNUMBER(#REF!),ISNUMBER(L28),ISNUMBER(M28),ISNUMBER(N28)),SUM(J28:N28),"")</f>
        <v/>
      </c>
    </row>
    <row r="29" spans="1:15" ht="18.600000000000001" customHeight="1" x14ac:dyDescent="0.25">
      <c r="A29" s="263">
        <f t="shared" si="0"/>
        <v>24</v>
      </c>
      <c r="B29" s="264" t="str">
        <f>IF(ISBLANK('STUDENT DETAILS'!D30),"",'STUDENT DETAILS'!D30)</f>
        <v/>
      </c>
      <c r="C29" s="265" t="str">
        <f>IF(ISBLANK('STUDENT DETAILS'!C30),"",'STUDENT DETAILS'!C30)</f>
        <v/>
      </c>
      <c r="D29" s="309"/>
      <c r="E29" s="309"/>
      <c r="F29" s="309"/>
      <c r="G29" s="309"/>
      <c r="H29" s="309"/>
      <c r="I29" s="310" t="str">
        <f>IF(OR(ISNUMBER(D29),ISNUMBER(E29),ISNUMBER(#REF!),ISNUMBER(F29),ISNUMBER(G29),ISNUMBER(H29)),SUM(D29:H29),"")</f>
        <v/>
      </c>
      <c r="J29" s="344"/>
      <c r="K29" s="344"/>
      <c r="L29" s="344"/>
      <c r="M29" s="344"/>
      <c r="N29" s="344"/>
      <c r="O29" s="311" t="str">
        <f>IF(OR(ISNUMBER(J29),ISNUMBER(K29),ISNUMBER(#REF!),ISNUMBER(L29),ISNUMBER(M29),ISNUMBER(N29)),SUM(J29:N29),"")</f>
        <v/>
      </c>
    </row>
    <row r="30" spans="1:15" ht="18.600000000000001" customHeight="1" x14ac:dyDescent="0.25">
      <c r="A30" s="263">
        <f t="shared" si="0"/>
        <v>25</v>
      </c>
      <c r="B30" s="264" t="str">
        <f>IF(ISBLANK('STUDENT DETAILS'!D31),"",'STUDENT DETAILS'!D31)</f>
        <v/>
      </c>
      <c r="C30" s="265" t="str">
        <f>IF(ISBLANK('STUDENT DETAILS'!C31),"",'STUDENT DETAILS'!C31)</f>
        <v/>
      </c>
      <c r="D30" s="309"/>
      <c r="E30" s="309"/>
      <c r="F30" s="309"/>
      <c r="G30" s="309"/>
      <c r="H30" s="309"/>
      <c r="I30" s="310" t="str">
        <f>IF(OR(ISNUMBER(D30),ISNUMBER(E30),ISNUMBER(#REF!),ISNUMBER(F30),ISNUMBER(G30),ISNUMBER(H30)),SUM(D30:H30),"")</f>
        <v/>
      </c>
      <c r="J30" s="344"/>
      <c r="K30" s="344"/>
      <c r="L30" s="344"/>
      <c r="M30" s="344"/>
      <c r="N30" s="344"/>
      <c r="O30" s="311" t="str">
        <f>IF(OR(ISNUMBER(J30),ISNUMBER(K30),ISNUMBER(#REF!),ISNUMBER(L30),ISNUMBER(M30),ISNUMBER(N30)),SUM(J30:N30),"")</f>
        <v/>
      </c>
    </row>
    <row r="31" spans="1:15" ht="18.600000000000001" customHeight="1" x14ac:dyDescent="0.25">
      <c r="A31" s="263">
        <f t="shared" si="0"/>
        <v>26</v>
      </c>
      <c r="B31" s="264" t="str">
        <f>IF(ISBLANK('STUDENT DETAILS'!D32),"",'STUDENT DETAILS'!D32)</f>
        <v/>
      </c>
      <c r="C31" s="265" t="str">
        <f>IF(ISBLANK('STUDENT DETAILS'!C32),"",'STUDENT DETAILS'!C32)</f>
        <v/>
      </c>
      <c r="D31" s="309"/>
      <c r="E31" s="309"/>
      <c r="F31" s="309"/>
      <c r="G31" s="309"/>
      <c r="H31" s="309"/>
      <c r="I31" s="310" t="str">
        <f>IF(OR(ISNUMBER(D31),ISNUMBER(E31),ISNUMBER(#REF!),ISNUMBER(F31),ISNUMBER(G31),ISNUMBER(H31)),SUM(D31:H31),"")</f>
        <v/>
      </c>
      <c r="J31" s="344"/>
      <c r="K31" s="344"/>
      <c r="L31" s="344"/>
      <c r="M31" s="344"/>
      <c r="N31" s="344"/>
      <c r="O31" s="311" t="str">
        <f>IF(OR(ISNUMBER(J31),ISNUMBER(K31),ISNUMBER(#REF!),ISNUMBER(L31),ISNUMBER(M31),ISNUMBER(N31)),SUM(J31:N31),"")</f>
        <v/>
      </c>
    </row>
    <row r="32" spans="1:15" ht="18.600000000000001" customHeight="1" x14ac:dyDescent="0.25">
      <c r="A32" s="263">
        <f t="shared" si="0"/>
        <v>27</v>
      </c>
      <c r="B32" s="264" t="str">
        <f>IF(ISBLANK('STUDENT DETAILS'!D33),"",'STUDENT DETAILS'!D33)</f>
        <v/>
      </c>
      <c r="C32" s="265" t="str">
        <f>IF(ISBLANK('STUDENT DETAILS'!C33),"",'STUDENT DETAILS'!C33)</f>
        <v/>
      </c>
      <c r="D32" s="309"/>
      <c r="E32" s="309"/>
      <c r="F32" s="309"/>
      <c r="G32" s="309"/>
      <c r="H32" s="309"/>
      <c r="I32" s="310" t="str">
        <f>IF(OR(ISNUMBER(D32),ISNUMBER(E32),ISNUMBER(#REF!),ISNUMBER(F32),ISNUMBER(G32),ISNUMBER(H32)),SUM(D32:H32),"")</f>
        <v/>
      </c>
      <c r="J32" s="344"/>
      <c r="K32" s="344"/>
      <c r="L32" s="344"/>
      <c r="M32" s="344"/>
      <c r="N32" s="344"/>
      <c r="O32" s="311" t="str">
        <f>IF(OR(ISNUMBER(J32),ISNUMBER(K32),ISNUMBER(#REF!),ISNUMBER(L32),ISNUMBER(M32),ISNUMBER(N32)),SUM(J32:N32),"")</f>
        <v/>
      </c>
    </row>
    <row r="33" spans="1:15" ht="18.600000000000001" customHeight="1" x14ac:dyDescent="0.25">
      <c r="A33" s="263">
        <f t="shared" si="0"/>
        <v>28</v>
      </c>
      <c r="B33" s="264" t="str">
        <f>IF(ISBLANK('STUDENT DETAILS'!D34),"",'STUDENT DETAILS'!D34)</f>
        <v/>
      </c>
      <c r="C33" s="265" t="str">
        <f>IF(ISBLANK('STUDENT DETAILS'!C34),"",'STUDENT DETAILS'!C34)</f>
        <v/>
      </c>
      <c r="D33" s="309"/>
      <c r="E33" s="309"/>
      <c r="F33" s="309"/>
      <c r="G33" s="309"/>
      <c r="H33" s="309"/>
      <c r="I33" s="310" t="str">
        <f>IF(OR(ISNUMBER(D33),ISNUMBER(E33),ISNUMBER(#REF!),ISNUMBER(F33),ISNUMBER(G33),ISNUMBER(H33)),SUM(D33:H33),"")</f>
        <v/>
      </c>
      <c r="J33" s="344"/>
      <c r="K33" s="344"/>
      <c r="L33" s="344"/>
      <c r="M33" s="344"/>
      <c r="N33" s="344"/>
      <c r="O33" s="311" t="str">
        <f>IF(OR(ISNUMBER(J33),ISNUMBER(K33),ISNUMBER(#REF!),ISNUMBER(L33),ISNUMBER(M33),ISNUMBER(N33)),SUM(J33:N33),"")</f>
        <v/>
      </c>
    </row>
    <row r="34" spans="1:15" ht="18.600000000000001" customHeight="1" x14ac:dyDescent="0.25">
      <c r="A34" s="263">
        <f t="shared" si="0"/>
        <v>29</v>
      </c>
      <c r="B34" s="264" t="str">
        <f>IF(ISBLANK('STUDENT DETAILS'!D35),"",'STUDENT DETAILS'!D35)</f>
        <v/>
      </c>
      <c r="C34" s="265" t="str">
        <f>IF(ISBLANK('STUDENT DETAILS'!C35),"",'STUDENT DETAILS'!C35)</f>
        <v/>
      </c>
      <c r="D34" s="309"/>
      <c r="E34" s="309"/>
      <c r="F34" s="309"/>
      <c r="G34" s="309"/>
      <c r="H34" s="309"/>
      <c r="I34" s="310" t="str">
        <f>IF(OR(ISNUMBER(D34),ISNUMBER(E34),ISNUMBER(#REF!),ISNUMBER(F34),ISNUMBER(G34),ISNUMBER(H34)),SUM(D34:H34),"")</f>
        <v/>
      </c>
      <c r="J34" s="344"/>
      <c r="K34" s="344"/>
      <c r="L34" s="344"/>
      <c r="M34" s="344"/>
      <c r="N34" s="344"/>
      <c r="O34" s="311" t="str">
        <f>IF(OR(ISNUMBER(J34),ISNUMBER(K34),ISNUMBER(#REF!),ISNUMBER(L34),ISNUMBER(M34),ISNUMBER(N34)),SUM(J34:N34),"")</f>
        <v/>
      </c>
    </row>
    <row r="35" spans="1:15" ht="18.600000000000001" customHeight="1" x14ac:dyDescent="0.25">
      <c r="A35" s="263">
        <f t="shared" si="0"/>
        <v>30</v>
      </c>
      <c r="B35" s="264" t="str">
        <f>IF(ISBLANK('STUDENT DETAILS'!D36),"",'STUDENT DETAILS'!D36)</f>
        <v/>
      </c>
      <c r="C35" s="265" t="str">
        <f>IF(ISBLANK('STUDENT DETAILS'!C36),"",'STUDENT DETAILS'!C36)</f>
        <v/>
      </c>
      <c r="D35" s="309"/>
      <c r="E35" s="309"/>
      <c r="F35" s="309"/>
      <c r="G35" s="309"/>
      <c r="H35" s="309"/>
      <c r="I35" s="310" t="str">
        <f>IF(OR(ISNUMBER(D35),ISNUMBER(E35),ISNUMBER(#REF!),ISNUMBER(F35),ISNUMBER(G35),ISNUMBER(H35)),SUM(D35:H35),"")</f>
        <v/>
      </c>
      <c r="J35" s="344"/>
      <c r="K35" s="344"/>
      <c r="L35" s="344"/>
      <c r="M35" s="344"/>
      <c r="N35" s="344"/>
      <c r="O35" s="311" t="str">
        <f>IF(OR(ISNUMBER(J35),ISNUMBER(K35),ISNUMBER(#REF!),ISNUMBER(L35),ISNUMBER(M35),ISNUMBER(N35)),SUM(J35:N35),"")</f>
        <v/>
      </c>
    </row>
    <row r="36" spans="1:15" ht="18.600000000000001" customHeight="1" x14ac:dyDescent="0.25">
      <c r="A36" s="263">
        <f t="shared" si="0"/>
        <v>31</v>
      </c>
      <c r="B36" s="264" t="str">
        <f>IF(ISBLANK('STUDENT DETAILS'!D37),"",'STUDENT DETAILS'!D37)</f>
        <v/>
      </c>
      <c r="C36" s="265" t="str">
        <f>IF(ISBLANK('STUDENT DETAILS'!C37),"",'STUDENT DETAILS'!C37)</f>
        <v/>
      </c>
      <c r="D36" s="309"/>
      <c r="E36" s="309"/>
      <c r="F36" s="309"/>
      <c r="G36" s="309"/>
      <c r="H36" s="309"/>
      <c r="I36" s="310" t="str">
        <f>IF(OR(ISNUMBER(D36),ISNUMBER(E36),ISNUMBER(#REF!),ISNUMBER(F36),ISNUMBER(G36),ISNUMBER(H36)),SUM(D36:H36),"")</f>
        <v/>
      </c>
      <c r="J36" s="344"/>
      <c r="K36" s="344"/>
      <c r="L36" s="344"/>
      <c r="M36" s="344"/>
      <c r="N36" s="344"/>
      <c r="O36" s="311" t="str">
        <f>IF(OR(ISNUMBER(J36),ISNUMBER(K36),ISNUMBER(#REF!),ISNUMBER(L36),ISNUMBER(M36),ISNUMBER(N36)),SUM(J36:N36),"")</f>
        <v/>
      </c>
    </row>
    <row r="37" spans="1:15" ht="18.600000000000001" customHeight="1" x14ac:dyDescent="0.25">
      <c r="A37" s="263">
        <f t="shared" si="0"/>
        <v>32</v>
      </c>
      <c r="B37" s="264" t="str">
        <f>IF(ISBLANK('STUDENT DETAILS'!D38),"",'STUDENT DETAILS'!D38)</f>
        <v/>
      </c>
      <c r="C37" s="265" t="str">
        <f>IF(ISBLANK('STUDENT DETAILS'!C38),"",'STUDENT DETAILS'!C38)</f>
        <v/>
      </c>
      <c r="D37" s="309"/>
      <c r="E37" s="309"/>
      <c r="F37" s="309"/>
      <c r="G37" s="309"/>
      <c r="H37" s="309"/>
      <c r="I37" s="310" t="str">
        <f>IF(OR(ISNUMBER(D37),ISNUMBER(E37),ISNUMBER(#REF!),ISNUMBER(F37),ISNUMBER(G37),ISNUMBER(H37)),SUM(D37:H37),"")</f>
        <v/>
      </c>
      <c r="J37" s="344"/>
      <c r="K37" s="344"/>
      <c r="L37" s="344"/>
      <c r="M37" s="344"/>
      <c r="N37" s="344"/>
      <c r="O37" s="311" t="str">
        <f>IF(OR(ISNUMBER(J37),ISNUMBER(K37),ISNUMBER(#REF!),ISNUMBER(L37),ISNUMBER(M37),ISNUMBER(N37)),SUM(J37:N37),"")</f>
        <v/>
      </c>
    </row>
    <row r="38" spans="1:15" ht="18.600000000000001" customHeight="1" x14ac:dyDescent="0.25">
      <c r="A38" s="263">
        <f t="shared" si="0"/>
        <v>33</v>
      </c>
      <c r="B38" s="264" t="str">
        <f>IF(ISBLANK('STUDENT DETAILS'!D39),"",'STUDENT DETAILS'!D39)</f>
        <v/>
      </c>
      <c r="C38" s="265" t="str">
        <f>IF(ISBLANK('STUDENT DETAILS'!C39),"",'STUDENT DETAILS'!C39)</f>
        <v/>
      </c>
      <c r="D38" s="309"/>
      <c r="E38" s="309"/>
      <c r="F38" s="309"/>
      <c r="G38" s="309"/>
      <c r="H38" s="309"/>
      <c r="I38" s="310" t="str">
        <f>IF(OR(ISNUMBER(D38),ISNUMBER(E38),ISNUMBER(#REF!),ISNUMBER(F38),ISNUMBER(G38),ISNUMBER(H38)),SUM(D38:H38),"")</f>
        <v/>
      </c>
      <c r="J38" s="344"/>
      <c r="K38" s="344"/>
      <c r="L38" s="344"/>
      <c r="M38" s="344"/>
      <c r="N38" s="344"/>
      <c r="O38" s="311" t="str">
        <f>IF(OR(ISNUMBER(J38),ISNUMBER(K38),ISNUMBER(#REF!),ISNUMBER(L38),ISNUMBER(M38),ISNUMBER(N38)),SUM(J38:N38),"")</f>
        <v/>
      </c>
    </row>
    <row r="39" spans="1:15" ht="18.600000000000001" customHeight="1" x14ac:dyDescent="0.25">
      <c r="A39" s="263">
        <f t="shared" si="0"/>
        <v>34</v>
      </c>
      <c r="B39" s="264" t="str">
        <f>IF(ISBLANK('STUDENT DETAILS'!D40),"",'STUDENT DETAILS'!D40)</f>
        <v/>
      </c>
      <c r="C39" s="265" t="str">
        <f>IF(ISBLANK('STUDENT DETAILS'!C40),"",'STUDENT DETAILS'!C40)</f>
        <v/>
      </c>
      <c r="D39" s="309"/>
      <c r="E39" s="309"/>
      <c r="F39" s="309"/>
      <c r="G39" s="309"/>
      <c r="H39" s="309"/>
      <c r="I39" s="310" t="str">
        <f>IF(OR(ISNUMBER(D39),ISNUMBER(E39),ISNUMBER(#REF!),ISNUMBER(F39),ISNUMBER(G39),ISNUMBER(H39)),SUM(D39:H39),"")</f>
        <v/>
      </c>
      <c r="J39" s="344"/>
      <c r="K39" s="344"/>
      <c r="L39" s="344"/>
      <c r="M39" s="344"/>
      <c r="N39" s="344"/>
      <c r="O39" s="311" t="str">
        <f>IF(OR(ISNUMBER(J39),ISNUMBER(K39),ISNUMBER(#REF!),ISNUMBER(L39),ISNUMBER(M39),ISNUMBER(N39)),SUM(J39:N39),"")</f>
        <v/>
      </c>
    </row>
    <row r="40" spans="1:15" ht="18.600000000000001" customHeight="1" x14ac:dyDescent="0.25">
      <c r="A40" s="263">
        <f t="shared" si="0"/>
        <v>35</v>
      </c>
      <c r="B40" s="264" t="str">
        <f>IF(ISBLANK('STUDENT DETAILS'!D41),"",'STUDENT DETAILS'!D41)</f>
        <v/>
      </c>
      <c r="C40" s="265" t="str">
        <f>IF(ISBLANK('STUDENT DETAILS'!C41),"",'STUDENT DETAILS'!C41)</f>
        <v/>
      </c>
      <c r="D40" s="309"/>
      <c r="E40" s="309"/>
      <c r="F40" s="309"/>
      <c r="G40" s="309"/>
      <c r="H40" s="309"/>
      <c r="I40" s="310" t="str">
        <f>IF(OR(ISNUMBER(D40),ISNUMBER(E40),ISNUMBER(#REF!),ISNUMBER(F40),ISNUMBER(G40),ISNUMBER(H40)),SUM(D40:H40),"")</f>
        <v/>
      </c>
      <c r="J40" s="344"/>
      <c r="K40" s="344"/>
      <c r="L40" s="344"/>
      <c r="M40" s="344"/>
      <c r="N40" s="344"/>
      <c r="O40" s="311" t="str">
        <f>IF(OR(ISNUMBER(J40),ISNUMBER(K40),ISNUMBER(#REF!),ISNUMBER(L40),ISNUMBER(M40),ISNUMBER(N40)),SUM(J40:N40),"")</f>
        <v/>
      </c>
    </row>
    <row r="41" spans="1:15" ht="18.600000000000001" customHeight="1" x14ac:dyDescent="0.25">
      <c r="A41" s="263">
        <f t="shared" si="0"/>
        <v>36</v>
      </c>
      <c r="B41" s="264" t="str">
        <f>IF(ISBLANK('STUDENT DETAILS'!D42),"",'STUDENT DETAILS'!D42)</f>
        <v/>
      </c>
      <c r="C41" s="265" t="str">
        <f>IF(ISBLANK('STUDENT DETAILS'!C42),"",'STUDENT DETAILS'!C42)</f>
        <v/>
      </c>
      <c r="D41" s="309"/>
      <c r="E41" s="309"/>
      <c r="F41" s="309"/>
      <c r="G41" s="309"/>
      <c r="H41" s="309"/>
      <c r="I41" s="310" t="str">
        <f>IF(OR(ISNUMBER(D41),ISNUMBER(E41),ISNUMBER(#REF!),ISNUMBER(F41),ISNUMBER(G41),ISNUMBER(H41)),SUM(D41:H41),"")</f>
        <v/>
      </c>
      <c r="J41" s="344"/>
      <c r="K41" s="344"/>
      <c r="L41" s="344"/>
      <c r="M41" s="344"/>
      <c r="N41" s="344"/>
      <c r="O41" s="311" t="str">
        <f>IF(OR(ISNUMBER(J41),ISNUMBER(K41),ISNUMBER(#REF!),ISNUMBER(L41),ISNUMBER(M41),ISNUMBER(N41)),SUM(J41:N41),"")</f>
        <v/>
      </c>
    </row>
    <row r="42" spans="1:15" ht="18.600000000000001" customHeight="1" x14ac:dyDescent="0.25">
      <c r="A42" s="263">
        <f t="shared" si="0"/>
        <v>37</v>
      </c>
      <c r="B42" s="264" t="str">
        <f>IF(ISBLANK('STUDENT DETAILS'!D43),"",'STUDENT DETAILS'!D43)</f>
        <v/>
      </c>
      <c r="C42" s="265" t="str">
        <f>IF(ISBLANK('STUDENT DETAILS'!C43),"",'STUDENT DETAILS'!C43)</f>
        <v/>
      </c>
      <c r="D42" s="309"/>
      <c r="E42" s="309"/>
      <c r="F42" s="309"/>
      <c r="G42" s="309"/>
      <c r="H42" s="309"/>
      <c r="I42" s="310" t="str">
        <f>IF(OR(ISNUMBER(D42),ISNUMBER(E42),ISNUMBER(#REF!),ISNUMBER(F42),ISNUMBER(G42),ISNUMBER(H42)),SUM(D42:H42),"")</f>
        <v/>
      </c>
      <c r="J42" s="344"/>
      <c r="K42" s="344"/>
      <c r="L42" s="344"/>
      <c r="M42" s="344"/>
      <c r="N42" s="344"/>
      <c r="O42" s="311" t="str">
        <f>IF(OR(ISNUMBER(J42),ISNUMBER(K42),ISNUMBER(#REF!),ISNUMBER(L42),ISNUMBER(M42),ISNUMBER(N42)),SUM(J42:N42),"")</f>
        <v/>
      </c>
    </row>
    <row r="43" spans="1:15" ht="18.600000000000001" customHeight="1" x14ac:dyDescent="0.25">
      <c r="A43" s="263">
        <f t="shared" si="0"/>
        <v>38</v>
      </c>
      <c r="B43" s="264" t="str">
        <f>IF(ISBLANK('STUDENT DETAILS'!D44),"",'STUDENT DETAILS'!D44)</f>
        <v/>
      </c>
      <c r="C43" s="265" t="str">
        <f>IF(ISBLANK('STUDENT DETAILS'!C44),"",'STUDENT DETAILS'!C44)</f>
        <v/>
      </c>
      <c r="D43" s="309"/>
      <c r="E43" s="309"/>
      <c r="F43" s="309"/>
      <c r="G43" s="309"/>
      <c r="H43" s="309"/>
      <c r="I43" s="310" t="str">
        <f>IF(OR(ISNUMBER(D43),ISNUMBER(E43),ISNUMBER(#REF!),ISNUMBER(F43),ISNUMBER(G43),ISNUMBER(H43)),SUM(D43:H43),"")</f>
        <v/>
      </c>
      <c r="J43" s="344"/>
      <c r="K43" s="344"/>
      <c r="L43" s="344"/>
      <c r="M43" s="344"/>
      <c r="N43" s="344"/>
      <c r="O43" s="311" t="str">
        <f>IF(OR(ISNUMBER(J43),ISNUMBER(K43),ISNUMBER(#REF!),ISNUMBER(L43),ISNUMBER(M43),ISNUMBER(N43)),SUM(J43:N43),"")</f>
        <v/>
      </c>
    </row>
    <row r="44" spans="1:15" ht="18.600000000000001" customHeight="1" x14ac:dyDescent="0.25">
      <c r="A44" s="263">
        <f t="shared" si="0"/>
        <v>39</v>
      </c>
      <c r="B44" s="264" t="str">
        <f>IF(ISBLANK('STUDENT DETAILS'!D45),"",'STUDENT DETAILS'!D45)</f>
        <v/>
      </c>
      <c r="C44" s="265" t="str">
        <f>IF(ISBLANK('STUDENT DETAILS'!C45),"",'STUDENT DETAILS'!C45)</f>
        <v/>
      </c>
      <c r="D44" s="309"/>
      <c r="E44" s="309"/>
      <c r="F44" s="309"/>
      <c r="G44" s="309"/>
      <c r="H44" s="309"/>
      <c r="I44" s="310" t="str">
        <f>IF(OR(ISNUMBER(D44),ISNUMBER(E44),ISNUMBER(#REF!),ISNUMBER(F44),ISNUMBER(G44),ISNUMBER(H44)),SUM(D44:H44),"")</f>
        <v/>
      </c>
      <c r="J44" s="344"/>
      <c r="K44" s="344"/>
      <c r="L44" s="344"/>
      <c r="M44" s="344"/>
      <c r="N44" s="344"/>
      <c r="O44" s="311" t="str">
        <f>IF(OR(ISNUMBER(J44),ISNUMBER(K44),ISNUMBER(#REF!),ISNUMBER(L44),ISNUMBER(M44),ISNUMBER(N44)),SUM(J44:N44),"")</f>
        <v/>
      </c>
    </row>
    <row r="45" spans="1:15" ht="18.600000000000001" customHeight="1" x14ac:dyDescent="0.25">
      <c r="A45" s="263">
        <f t="shared" si="0"/>
        <v>40</v>
      </c>
      <c r="B45" s="264" t="str">
        <f>IF(ISBLANK('STUDENT DETAILS'!D46),"",'STUDENT DETAILS'!D46)</f>
        <v/>
      </c>
      <c r="C45" s="265" t="str">
        <f>IF(ISBLANK('STUDENT DETAILS'!C46),"",'STUDENT DETAILS'!C46)</f>
        <v/>
      </c>
      <c r="D45" s="309"/>
      <c r="E45" s="309"/>
      <c r="F45" s="309"/>
      <c r="G45" s="309"/>
      <c r="H45" s="309"/>
      <c r="I45" s="310" t="str">
        <f>IF(OR(ISNUMBER(D45),ISNUMBER(E45),ISNUMBER(#REF!),ISNUMBER(F45),ISNUMBER(G45),ISNUMBER(H45)),SUM(D45:H45),"")</f>
        <v/>
      </c>
      <c r="J45" s="344"/>
      <c r="K45" s="344"/>
      <c r="L45" s="344"/>
      <c r="M45" s="344"/>
      <c r="N45" s="344"/>
      <c r="O45" s="311" t="str">
        <f>IF(OR(ISNUMBER(J45),ISNUMBER(K45),ISNUMBER(#REF!),ISNUMBER(L45),ISNUMBER(M45),ISNUMBER(N45)),SUM(J45:N45),"")</f>
        <v/>
      </c>
    </row>
    <row r="46" spans="1:15" ht="18.600000000000001" customHeight="1" x14ac:dyDescent="0.25">
      <c r="A46" s="263">
        <f t="shared" si="0"/>
        <v>41</v>
      </c>
      <c r="B46" s="264" t="str">
        <f>IF(ISBLANK('STUDENT DETAILS'!D47),"",'STUDENT DETAILS'!D47)</f>
        <v/>
      </c>
      <c r="C46" s="265" t="str">
        <f>IF(ISBLANK('STUDENT DETAILS'!C47),"",'STUDENT DETAILS'!C47)</f>
        <v/>
      </c>
      <c r="D46" s="309"/>
      <c r="E46" s="309"/>
      <c r="F46" s="309"/>
      <c r="G46" s="309"/>
      <c r="H46" s="309"/>
      <c r="I46" s="310" t="str">
        <f>IF(OR(ISNUMBER(D46),ISNUMBER(E46),ISNUMBER(#REF!),ISNUMBER(F46),ISNUMBER(G46),ISNUMBER(H46)),SUM(D46:H46),"")</f>
        <v/>
      </c>
      <c r="J46" s="344"/>
      <c r="K46" s="344"/>
      <c r="L46" s="344"/>
      <c r="M46" s="344"/>
      <c r="N46" s="344"/>
      <c r="O46" s="311" t="str">
        <f>IF(OR(ISNUMBER(J46),ISNUMBER(K46),ISNUMBER(#REF!),ISNUMBER(L46),ISNUMBER(M46),ISNUMBER(N46)),SUM(J46:N46),"")</f>
        <v/>
      </c>
    </row>
    <row r="47" spans="1:15" ht="18.600000000000001" customHeight="1" x14ac:dyDescent="0.25">
      <c r="A47" s="263">
        <f>IF(C47&gt;0,A46+1,"")</f>
        <v>42</v>
      </c>
      <c r="B47" s="264" t="str">
        <f>IF(ISBLANK('STUDENT DETAILS'!D48),"",'STUDENT DETAILS'!D48)</f>
        <v/>
      </c>
      <c r="C47" s="265" t="str">
        <f>IF(ISBLANK('STUDENT DETAILS'!C48),"",'STUDENT DETAILS'!C48)</f>
        <v/>
      </c>
      <c r="D47" s="309"/>
      <c r="E47" s="309"/>
      <c r="F47" s="309"/>
      <c r="G47" s="309"/>
      <c r="H47" s="309"/>
      <c r="I47" s="310" t="str">
        <f>IF(OR(ISNUMBER(D47),ISNUMBER(E47),ISNUMBER(#REF!),ISNUMBER(F47),ISNUMBER(G47),ISNUMBER(H47)),SUM(D47:H47),"")</f>
        <v/>
      </c>
      <c r="J47" s="344"/>
      <c r="K47" s="344"/>
      <c r="L47" s="344"/>
      <c r="M47" s="344"/>
      <c r="N47" s="344"/>
      <c r="O47" s="311" t="str">
        <f>IF(OR(ISNUMBER(J47),ISNUMBER(K47),ISNUMBER(#REF!),ISNUMBER(L47),ISNUMBER(M47),ISNUMBER(N47)),SUM(J47:N47),"")</f>
        <v/>
      </c>
    </row>
    <row r="48" spans="1:15" ht="18.600000000000001" customHeight="1" x14ac:dyDescent="0.25">
      <c r="A48" s="263">
        <f t="shared" ref="A48:A111" si="1">IF(C48&gt;0,A47+1,"")</f>
        <v>43</v>
      </c>
      <c r="B48" s="264" t="str">
        <f>IF(ISBLANK('STUDENT DETAILS'!D49),"",'STUDENT DETAILS'!D49)</f>
        <v/>
      </c>
      <c r="C48" s="265" t="str">
        <f>IF(ISBLANK('STUDENT DETAILS'!C49),"",'STUDENT DETAILS'!C49)</f>
        <v/>
      </c>
      <c r="D48" s="309"/>
      <c r="E48" s="309"/>
      <c r="F48" s="309"/>
      <c r="G48" s="309"/>
      <c r="H48" s="309"/>
      <c r="I48" s="310" t="str">
        <f>IF(OR(ISNUMBER(D48),ISNUMBER(E48),ISNUMBER(#REF!),ISNUMBER(F48),ISNUMBER(G48),ISNUMBER(H48)),SUM(D48:H48),"")</f>
        <v/>
      </c>
      <c r="J48" s="344"/>
      <c r="K48" s="344"/>
      <c r="L48" s="344"/>
      <c r="M48" s="344"/>
      <c r="N48" s="344"/>
      <c r="O48" s="311" t="str">
        <f>IF(OR(ISNUMBER(J48),ISNUMBER(K48),ISNUMBER(#REF!),ISNUMBER(L48),ISNUMBER(M48),ISNUMBER(N48)),SUM(J48:N48),"")</f>
        <v/>
      </c>
    </row>
    <row r="49" spans="1:15" ht="18.600000000000001" customHeight="1" x14ac:dyDescent="0.25">
      <c r="A49" s="263">
        <f t="shared" si="1"/>
        <v>44</v>
      </c>
      <c r="B49" s="264" t="str">
        <f>IF(ISBLANK('STUDENT DETAILS'!D50),"",'STUDENT DETAILS'!D50)</f>
        <v/>
      </c>
      <c r="C49" s="265" t="str">
        <f>IF(ISBLANK('STUDENT DETAILS'!C50),"",'STUDENT DETAILS'!C50)</f>
        <v/>
      </c>
      <c r="D49" s="309"/>
      <c r="E49" s="309"/>
      <c r="F49" s="309"/>
      <c r="G49" s="309"/>
      <c r="H49" s="309"/>
      <c r="I49" s="310" t="str">
        <f>IF(OR(ISNUMBER(D49),ISNUMBER(E49),ISNUMBER(#REF!),ISNUMBER(F49),ISNUMBER(G49),ISNUMBER(H49)),SUM(D49:H49),"")</f>
        <v/>
      </c>
      <c r="J49" s="344"/>
      <c r="K49" s="344"/>
      <c r="L49" s="344"/>
      <c r="M49" s="344"/>
      <c r="N49" s="344"/>
      <c r="O49" s="311" t="str">
        <f>IF(OR(ISNUMBER(J49),ISNUMBER(K49),ISNUMBER(#REF!),ISNUMBER(L49),ISNUMBER(M49),ISNUMBER(N49)),SUM(J49:N49),"")</f>
        <v/>
      </c>
    </row>
    <row r="50" spans="1:15" ht="18.600000000000001" customHeight="1" x14ac:dyDescent="0.25">
      <c r="A50" s="263">
        <f t="shared" si="1"/>
        <v>45</v>
      </c>
      <c r="B50" s="264" t="str">
        <f>IF(ISBLANK('STUDENT DETAILS'!D51),"",'STUDENT DETAILS'!D51)</f>
        <v/>
      </c>
      <c r="C50" s="265" t="str">
        <f>IF(ISBLANK('STUDENT DETAILS'!C51),"",'STUDENT DETAILS'!C51)</f>
        <v/>
      </c>
      <c r="D50" s="309"/>
      <c r="E50" s="309"/>
      <c r="F50" s="309"/>
      <c r="G50" s="309"/>
      <c r="H50" s="309"/>
      <c r="I50" s="310" t="str">
        <f>IF(OR(ISNUMBER(D50),ISNUMBER(E50),ISNUMBER(#REF!),ISNUMBER(F50),ISNUMBER(G50),ISNUMBER(H50)),SUM(D50:H50),"")</f>
        <v/>
      </c>
      <c r="J50" s="344"/>
      <c r="K50" s="344"/>
      <c r="L50" s="344"/>
      <c r="M50" s="344"/>
      <c r="N50" s="344"/>
      <c r="O50" s="311" t="str">
        <f>IF(OR(ISNUMBER(J50),ISNUMBER(K50),ISNUMBER(#REF!),ISNUMBER(L50),ISNUMBER(M50),ISNUMBER(N50)),SUM(J50:N50),"")</f>
        <v/>
      </c>
    </row>
    <row r="51" spans="1:15" ht="18.600000000000001" customHeight="1" x14ac:dyDescent="0.25">
      <c r="A51" s="263">
        <f t="shared" si="1"/>
        <v>46</v>
      </c>
      <c r="B51" s="264" t="str">
        <f>IF(ISBLANK('STUDENT DETAILS'!D52),"",'STUDENT DETAILS'!D52)</f>
        <v/>
      </c>
      <c r="C51" s="265" t="str">
        <f>IF(ISBLANK('STUDENT DETAILS'!C52),"",'STUDENT DETAILS'!C52)</f>
        <v/>
      </c>
      <c r="D51" s="309"/>
      <c r="E51" s="309"/>
      <c r="F51" s="309"/>
      <c r="G51" s="309"/>
      <c r="H51" s="309"/>
      <c r="I51" s="310" t="str">
        <f>IF(OR(ISNUMBER(D51),ISNUMBER(E51),ISNUMBER(#REF!),ISNUMBER(F51),ISNUMBER(G51),ISNUMBER(H51)),SUM(D51:H51),"")</f>
        <v/>
      </c>
      <c r="J51" s="344"/>
      <c r="K51" s="344"/>
      <c r="L51" s="344"/>
      <c r="M51" s="344"/>
      <c r="N51" s="344"/>
      <c r="O51" s="311" t="str">
        <f>IF(OR(ISNUMBER(J51),ISNUMBER(K51),ISNUMBER(#REF!),ISNUMBER(L51),ISNUMBER(M51),ISNUMBER(N51)),SUM(J51:N51),"")</f>
        <v/>
      </c>
    </row>
    <row r="52" spans="1:15" ht="18.600000000000001" customHeight="1" x14ac:dyDescent="0.25">
      <c r="A52" s="263">
        <f t="shared" si="1"/>
        <v>47</v>
      </c>
      <c r="B52" s="264" t="str">
        <f>IF(ISBLANK('STUDENT DETAILS'!D53),"",'STUDENT DETAILS'!D53)</f>
        <v/>
      </c>
      <c r="C52" s="265" t="str">
        <f>IF(ISBLANK('STUDENT DETAILS'!C53),"",'STUDENT DETAILS'!C53)</f>
        <v/>
      </c>
      <c r="D52" s="309"/>
      <c r="E52" s="309"/>
      <c r="F52" s="309"/>
      <c r="G52" s="309"/>
      <c r="H52" s="309"/>
      <c r="I52" s="310" t="str">
        <f>IF(OR(ISNUMBER(D52),ISNUMBER(E52),ISNUMBER(#REF!),ISNUMBER(F52),ISNUMBER(G52),ISNUMBER(H52)),SUM(D52:H52),"")</f>
        <v/>
      </c>
      <c r="J52" s="344"/>
      <c r="K52" s="344"/>
      <c r="L52" s="344"/>
      <c r="M52" s="344"/>
      <c r="N52" s="344"/>
      <c r="O52" s="311" t="str">
        <f>IF(OR(ISNUMBER(J52),ISNUMBER(K52),ISNUMBER(#REF!),ISNUMBER(L52),ISNUMBER(M52),ISNUMBER(N52)),SUM(J52:N52),"")</f>
        <v/>
      </c>
    </row>
    <row r="53" spans="1:15" ht="18.600000000000001" customHeight="1" x14ac:dyDescent="0.25">
      <c r="A53" s="263">
        <f t="shared" si="1"/>
        <v>48</v>
      </c>
      <c r="B53" s="264" t="str">
        <f>IF(ISBLANK('STUDENT DETAILS'!D54),"",'STUDENT DETAILS'!D54)</f>
        <v/>
      </c>
      <c r="C53" s="265" t="str">
        <f>IF(ISBLANK('STUDENT DETAILS'!C54),"",'STUDENT DETAILS'!C54)</f>
        <v/>
      </c>
      <c r="D53" s="309"/>
      <c r="E53" s="309"/>
      <c r="F53" s="309"/>
      <c r="G53" s="309"/>
      <c r="H53" s="309"/>
      <c r="I53" s="310" t="str">
        <f>IF(OR(ISNUMBER(D53),ISNUMBER(E53),ISNUMBER(#REF!),ISNUMBER(F53),ISNUMBER(G53),ISNUMBER(H53)),SUM(D53:H53),"")</f>
        <v/>
      </c>
      <c r="J53" s="344"/>
      <c r="K53" s="344"/>
      <c r="L53" s="344"/>
      <c r="M53" s="344"/>
      <c r="N53" s="344"/>
      <c r="O53" s="311" t="str">
        <f>IF(OR(ISNUMBER(J53),ISNUMBER(K53),ISNUMBER(#REF!),ISNUMBER(L53),ISNUMBER(M53),ISNUMBER(N53)),SUM(J53:N53),"")</f>
        <v/>
      </c>
    </row>
    <row r="54" spans="1:15" ht="18.600000000000001" customHeight="1" x14ac:dyDescent="0.25">
      <c r="A54" s="263">
        <f t="shared" si="1"/>
        <v>49</v>
      </c>
      <c r="B54" s="264" t="str">
        <f>IF(ISBLANK('STUDENT DETAILS'!D55),"",'STUDENT DETAILS'!D55)</f>
        <v/>
      </c>
      <c r="C54" s="265" t="str">
        <f>IF(ISBLANK('STUDENT DETAILS'!C55),"",'STUDENT DETAILS'!C55)</f>
        <v/>
      </c>
      <c r="D54" s="309"/>
      <c r="E54" s="309"/>
      <c r="F54" s="309"/>
      <c r="G54" s="309"/>
      <c r="H54" s="309"/>
      <c r="I54" s="310" t="str">
        <f>IF(OR(ISNUMBER(D54),ISNUMBER(E54),ISNUMBER(#REF!),ISNUMBER(F54),ISNUMBER(G54),ISNUMBER(H54)),SUM(D54:H54),"")</f>
        <v/>
      </c>
      <c r="J54" s="344"/>
      <c r="K54" s="344"/>
      <c r="L54" s="344"/>
      <c r="M54" s="344"/>
      <c r="N54" s="344"/>
      <c r="O54" s="311" t="str">
        <f>IF(OR(ISNUMBER(J54),ISNUMBER(K54),ISNUMBER(#REF!),ISNUMBER(L54),ISNUMBER(M54),ISNUMBER(N54)),SUM(J54:N54),"")</f>
        <v/>
      </c>
    </row>
    <row r="55" spans="1:15" ht="18.600000000000001" customHeight="1" x14ac:dyDescent="0.25">
      <c r="A55" s="263">
        <f t="shared" si="1"/>
        <v>50</v>
      </c>
      <c r="B55" s="264" t="str">
        <f>IF(ISBLANK('STUDENT DETAILS'!D56),"",'STUDENT DETAILS'!D56)</f>
        <v/>
      </c>
      <c r="C55" s="265" t="str">
        <f>IF(ISBLANK('STUDENT DETAILS'!C56),"",'STUDENT DETAILS'!C56)</f>
        <v/>
      </c>
      <c r="D55" s="309"/>
      <c r="E55" s="309"/>
      <c r="F55" s="309"/>
      <c r="G55" s="309"/>
      <c r="H55" s="309"/>
      <c r="I55" s="310" t="str">
        <f>IF(OR(ISNUMBER(D55),ISNUMBER(E55),ISNUMBER(#REF!),ISNUMBER(F55),ISNUMBER(G55),ISNUMBER(H55)),SUM(D55:H55),"")</f>
        <v/>
      </c>
      <c r="J55" s="344"/>
      <c r="K55" s="344"/>
      <c r="L55" s="344"/>
      <c r="M55" s="344"/>
      <c r="N55" s="344"/>
      <c r="O55" s="311" t="str">
        <f>IF(OR(ISNUMBER(J55),ISNUMBER(K55),ISNUMBER(#REF!),ISNUMBER(L55),ISNUMBER(M55),ISNUMBER(N55)),SUM(J55:N55),"")</f>
        <v/>
      </c>
    </row>
    <row r="56" spans="1:15" ht="18.600000000000001" customHeight="1" x14ac:dyDescent="0.25">
      <c r="A56" s="263">
        <f t="shared" si="1"/>
        <v>51</v>
      </c>
      <c r="B56" s="264" t="str">
        <f>IF(ISBLANK('STUDENT DETAILS'!D57),"",'STUDENT DETAILS'!D57)</f>
        <v/>
      </c>
      <c r="C56" s="265" t="str">
        <f>IF(ISBLANK('STUDENT DETAILS'!C57),"",'STUDENT DETAILS'!C57)</f>
        <v/>
      </c>
      <c r="D56" s="309"/>
      <c r="E56" s="309"/>
      <c r="F56" s="309"/>
      <c r="G56" s="309"/>
      <c r="H56" s="309"/>
      <c r="I56" s="310" t="str">
        <f>IF(OR(ISNUMBER(D56),ISNUMBER(E56),ISNUMBER(#REF!),ISNUMBER(F56),ISNUMBER(G56),ISNUMBER(H56)),SUM(D56:H56),"")</f>
        <v/>
      </c>
      <c r="J56" s="344"/>
      <c r="K56" s="344"/>
      <c r="L56" s="344"/>
      <c r="M56" s="344"/>
      <c r="N56" s="344"/>
      <c r="O56" s="311" t="str">
        <f>IF(OR(ISNUMBER(J56),ISNUMBER(K56),ISNUMBER(#REF!),ISNUMBER(L56),ISNUMBER(M56),ISNUMBER(N56)),SUM(J56:N56),"")</f>
        <v/>
      </c>
    </row>
    <row r="57" spans="1:15" ht="18.600000000000001" customHeight="1" x14ac:dyDescent="0.25">
      <c r="A57" s="263">
        <f t="shared" si="1"/>
        <v>52</v>
      </c>
      <c r="B57" s="264" t="str">
        <f>IF(ISBLANK('STUDENT DETAILS'!D58),"",'STUDENT DETAILS'!D58)</f>
        <v/>
      </c>
      <c r="C57" s="265" t="str">
        <f>IF(ISBLANK('STUDENT DETAILS'!C58),"",'STUDENT DETAILS'!C58)</f>
        <v/>
      </c>
      <c r="D57" s="309"/>
      <c r="E57" s="309"/>
      <c r="F57" s="309"/>
      <c r="G57" s="309"/>
      <c r="H57" s="309"/>
      <c r="I57" s="310" t="str">
        <f>IF(OR(ISNUMBER(D57),ISNUMBER(E57),ISNUMBER(#REF!),ISNUMBER(F57),ISNUMBER(G57),ISNUMBER(H57)),SUM(D57:H57),"")</f>
        <v/>
      </c>
      <c r="J57" s="344"/>
      <c r="K57" s="344"/>
      <c r="L57" s="344"/>
      <c r="M57" s="344"/>
      <c r="N57" s="344"/>
      <c r="O57" s="311" t="str">
        <f>IF(OR(ISNUMBER(J57),ISNUMBER(K57),ISNUMBER(#REF!),ISNUMBER(L57),ISNUMBER(M57),ISNUMBER(N57)),SUM(J57:N57),"")</f>
        <v/>
      </c>
    </row>
    <row r="58" spans="1:15" ht="18.600000000000001" customHeight="1" x14ac:dyDescent="0.25">
      <c r="A58" s="263">
        <f t="shared" si="1"/>
        <v>53</v>
      </c>
      <c r="B58" s="264" t="str">
        <f>IF(ISBLANK('STUDENT DETAILS'!D59),"",'STUDENT DETAILS'!D59)</f>
        <v/>
      </c>
      <c r="C58" s="265" t="str">
        <f>IF(ISBLANK('STUDENT DETAILS'!C59),"",'STUDENT DETAILS'!C59)</f>
        <v/>
      </c>
      <c r="D58" s="309"/>
      <c r="E58" s="309"/>
      <c r="F58" s="309"/>
      <c r="G58" s="309"/>
      <c r="H58" s="309"/>
      <c r="I58" s="310" t="str">
        <f>IF(OR(ISNUMBER(D58),ISNUMBER(E58),ISNUMBER(#REF!),ISNUMBER(F58),ISNUMBER(G58),ISNUMBER(H58)),SUM(D58:H58),"")</f>
        <v/>
      </c>
      <c r="J58" s="344"/>
      <c r="K58" s="344"/>
      <c r="L58" s="344"/>
      <c r="M58" s="344"/>
      <c r="N58" s="344"/>
      <c r="O58" s="311" t="str">
        <f>IF(OR(ISNUMBER(J58),ISNUMBER(K58),ISNUMBER(#REF!),ISNUMBER(L58),ISNUMBER(M58),ISNUMBER(N58)),SUM(J58:N58),"")</f>
        <v/>
      </c>
    </row>
    <row r="59" spans="1:15" ht="18.600000000000001" customHeight="1" x14ac:dyDescent="0.25">
      <c r="A59" s="263">
        <f t="shared" si="1"/>
        <v>54</v>
      </c>
      <c r="B59" s="264" t="str">
        <f>IF(ISBLANK('STUDENT DETAILS'!D60),"",'STUDENT DETAILS'!D60)</f>
        <v/>
      </c>
      <c r="C59" s="265" t="str">
        <f>IF(ISBLANK('STUDENT DETAILS'!C60),"",'STUDENT DETAILS'!C60)</f>
        <v/>
      </c>
      <c r="D59" s="309"/>
      <c r="E59" s="309"/>
      <c r="F59" s="309"/>
      <c r="G59" s="309"/>
      <c r="H59" s="309"/>
      <c r="I59" s="310" t="str">
        <f>IF(OR(ISNUMBER(D59),ISNUMBER(E59),ISNUMBER(#REF!),ISNUMBER(F59),ISNUMBER(G59),ISNUMBER(H59)),SUM(D59:H59),"")</f>
        <v/>
      </c>
      <c r="J59" s="344"/>
      <c r="K59" s="344"/>
      <c r="L59" s="344"/>
      <c r="M59" s="344"/>
      <c r="N59" s="344"/>
      <c r="O59" s="311" t="str">
        <f>IF(OR(ISNUMBER(J59),ISNUMBER(K59),ISNUMBER(#REF!),ISNUMBER(L59),ISNUMBER(M59),ISNUMBER(N59)),SUM(J59:N59),"")</f>
        <v/>
      </c>
    </row>
    <row r="60" spans="1:15" ht="18.600000000000001" customHeight="1" x14ac:dyDescent="0.25">
      <c r="A60" s="263">
        <f t="shared" si="1"/>
        <v>55</v>
      </c>
      <c r="B60" s="264" t="str">
        <f>IF(ISBLANK('STUDENT DETAILS'!D61),"",'STUDENT DETAILS'!D61)</f>
        <v/>
      </c>
      <c r="C60" s="265" t="str">
        <f>IF(ISBLANK('STUDENT DETAILS'!C61),"",'STUDENT DETAILS'!C61)</f>
        <v/>
      </c>
      <c r="D60" s="309"/>
      <c r="E60" s="309"/>
      <c r="F60" s="309"/>
      <c r="G60" s="309"/>
      <c r="H60" s="309"/>
      <c r="I60" s="310" t="str">
        <f>IF(OR(ISNUMBER(D60),ISNUMBER(E60),ISNUMBER(#REF!),ISNUMBER(F60),ISNUMBER(G60),ISNUMBER(H60)),SUM(D60:H60),"")</f>
        <v/>
      </c>
      <c r="J60" s="344"/>
      <c r="K60" s="344"/>
      <c r="L60" s="344"/>
      <c r="M60" s="344"/>
      <c r="N60" s="344"/>
      <c r="O60" s="311" t="str">
        <f>IF(OR(ISNUMBER(J60),ISNUMBER(K60),ISNUMBER(#REF!),ISNUMBER(L60),ISNUMBER(M60),ISNUMBER(N60)),SUM(J60:N60),"")</f>
        <v/>
      </c>
    </row>
    <row r="61" spans="1:15" ht="18.600000000000001" customHeight="1" x14ac:dyDescent="0.25">
      <c r="A61" s="263">
        <f t="shared" si="1"/>
        <v>56</v>
      </c>
      <c r="B61" s="264" t="str">
        <f>IF(ISBLANK('STUDENT DETAILS'!D62),"",'STUDENT DETAILS'!D62)</f>
        <v/>
      </c>
      <c r="C61" s="265" t="str">
        <f>IF(ISBLANK('STUDENT DETAILS'!C62),"",'STUDENT DETAILS'!C62)</f>
        <v/>
      </c>
      <c r="D61" s="309"/>
      <c r="E61" s="309"/>
      <c r="F61" s="309"/>
      <c r="G61" s="309"/>
      <c r="H61" s="309"/>
      <c r="I61" s="310" t="str">
        <f>IF(OR(ISNUMBER(D61),ISNUMBER(E61),ISNUMBER(#REF!),ISNUMBER(F61),ISNUMBER(G61),ISNUMBER(H61)),SUM(D61:H61),"")</f>
        <v/>
      </c>
      <c r="J61" s="344"/>
      <c r="K61" s="344"/>
      <c r="L61" s="344"/>
      <c r="M61" s="344"/>
      <c r="N61" s="344"/>
      <c r="O61" s="311" t="str">
        <f>IF(OR(ISNUMBER(J61),ISNUMBER(K61),ISNUMBER(#REF!),ISNUMBER(L61),ISNUMBER(M61),ISNUMBER(N61)),SUM(J61:N61),"")</f>
        <v/>
      </c>
    </row>
    <row r="62" spans="1:15" ht="18.600000000000001" customHeight="1" x14ac:dyDescent="0.25">
      <c r="A62" s="263">
        <f t="shared" si="1"/>
        <v>57</v>
      </c>
      <c r="B62" s="264" t="str">
        <f>IF(ISBLANK('STUDENT DETAILS'!D63),"",'STUDENT DETAILS'!D63)</f>
        <v/>
      </c>
      <c r="C62" s="265" t="str">
        <f>IF(ISBLANK('STUDENT DETAILS'!C63),"",'STUDENT DETAILS'!C63)</f>
        <v/>
      </c>
      <c r="D62" s="309"/>
      <c r="E62" s="309"/>
      <c r="F62" s="309"/>
      <c r="G62" s="309"/>
      <c r="H62" s="309"/>
      <c r="I62" s="310" t="str">
        <f>IF(OR(ISNUMBER(D62),ISNUMBER(E62),ISNUMBER(#REF!),ISNUMBER(F62),ISNUMBER(G62),ISNUMBER(H62)),SUM(D62:H62),"")</f>
        <v/>
      </c>
      <c r="J62" s="344"/>
      <c r="K62" s="344"/>
      <c r="L62" s="344"/>
      <c r="M62" s="344"/>
      <c r="N62" s="344"/>
      <c r="O62" s="311" t="str">
        <f>IF(OR(ISNUMBER(J62),ISNUMBER(K62),ISNUMBER(#REF!),ISNUMBER(L62),ISNUMBER(M62),ISNUMBER(N62)),SUM(J62:N62),"")</f>
        <v/>
      </c>
    </row>
    <row r="63" spans="1:15" ht="18.600000000000001" customHeight="1" x14ac:dyDescent="0.25">
      <c r="A63" s="263">
        <f t="shared" si="1"/>
        <v>58</v>
      </c>
      <c r="B63" s="264" t="str">
        <f>IF(ISBLANK('STUDENT DETAILS'!D64),"",'STUDENT DETAILS'!D64)</f>
        <v/>
      </c>
      <c r="C63" s="265" t="str">
        <f>IF(ISBLANK('STUDENT DETAILS'!C64),"",'STUDENT DETAILS'!C64)</f>
        <v/>
      </c>
      <c r="D63" s="309"/>
      <c r="E63" s="309"/>
      <c r="F63" s="309"/>
      <c r="G63" s="309"/>
      <c r="H63" s="309"/>
      <c r="I63" s="310" t="str">
        <f>IF(OR(ISNUMBER(D63),ISNUMBER(E63),ISNUMBER(#REF!),ISNUMBER(F63),ISNUMBER(G63),ISNUMBER(H63)),SUM(D63:H63),"")</f>
        <v/>
      </c>
      <c r="J63" s="344"/>
      <c r="K63" s="344"/>
      <c r="L63" s="344"/>
      <c r="M63" s="344"/>
      <c r="N63" s="344"/>
      <c r="O63" s="311" t="str">
        <f>IF(OR(ISNUMBER(J63),ISNUMBER(K63),ISNUMBER(#REF!),ISNUMBER(L63),ISNUMBER(M63),ISNUMBER(N63)),SUM(J63:N63),"")</f>
        <v/>
      </c>
    </row>
    <row r="64" spans="1:15" ht="18.600000000000001" customHeight="1" x14ac:dyDescent="0.25">
      <c r="A64" s="263">
        <f t="shared" si="1"/>
        <v>59</v>
      </c>
      <c r="B64" s="264" t="str">
        <f>IF(ISBLANK('STUDENT DETAILS'!D65),"",'STUDENT DETAILS'!D65)</f>
        <v/>
      </c>
      <c r="C64" s="265" t="str">
        <f>IF(ISBLANK('STUDENT DETAILS'!C65),"",'STUDENT DETAILS'!C65)</f>
        <v/>
      </c>
      <c r="D64" s="309"/>
      <c r="E64" s="309"/>
      <c r="F64" s="309"/>
      <c r="G64" s="309"/>
      <c r="H64" s="309"/>
      <c r="I64" s="310" t="str">
        <f>IF(OR(ISNUMBER(D64),ISNUMBER(E64),ISNUMBER(#REF!),ISNUMBER(F64),ISNUMBER(G64),ISNUMBER(H64)),SUM(D64:H64),"")</f>
        <v/>
      </c>
      <c r="J64" s="344"/>
      <c r="K64" s="344"/>
      <c r="L64" s="344"/>
      <c r="M64" s="344"/>
      <c r="N64" s="344"/>
      <c r="O64" s="311" t="str">
        <f>IF(OR(ISNUMBER(J64),ISNUMBER(K64),ISNUMBER(#REF!),ISNUMBER(L64),ISNUMBER(M64),ISNUMBER(N64)),SUM(J64:N64),"")</f>
        <v/>
      </c>
    </row>
    <row r="65" spans="1:15" ht="18.600000000000001" customHeight="1" x14ac:dyDescent="0.25">
      <c r="A65" s="263">
        <f t="shared" si="1"/>
        <v>60</v>
      </c>
      <c r="B65" s="264" t="str">
        <f>IF(ISBLANK('STUDENT DETAILS'!D66),"",'STUDENT DETAILS'!D66)</f>
        <v/>
      </c>
      <c r="C65" s="265" t="str">
        <f>IF(ISBLANK('STUDENT DETAILS'!C66),"",'STUDENT DETAILS'!C66)</f>
        <v/>
      </c>
      <c r="D65" s="309"/>
      <c r="E65" s="309"/>
      <c r="F65" s="309"/>
      <c r="G65" s="309"/>
      <c r="H65" s="309"/>
      <c r="I65" s="310" t="str">
        <f>IF(OR(ISNUMBER(D65),ISNUMBER(E65),ISNUMBER(#REF!),ISNUMBER(F65),ISNUMBER(G65),ISNUMBER(H65)),SUM(D65:H65),"")</f>
        <v/>
      </c>
      <c r="J65" s="344"/>
      <c r="K65" s="344"/>
      <c r="L65" s="344"/>
      <c r="M65" s="344"/>
      <c r="N65" s="344"/>
      <c r="O65" s="311" t="str">
        <f>IF(OR(ISNUMBER(J65),ISNUMBER(K65),ISNUMBER(#REF!),ISNUMBER(L65),ISNUMBER(M65),ISNUMBER(N65)),SUM(J65:N65),"")</f>
        <v/>
      </c>
    </row>
    <row r="66" spans="1:15" ht="18.600000000000001" customHeight="1" x14ac:dyDescent="0.25">
      <c r="A66" s="263">
        <f t="shared" si="1"/>
        <v>61</v>
      </c>
      <c r="B66" s="264" t="str">
        <f>IF(ISBLANK('STUDENT DETAILS'!D67),"",'STUDENT DETAILS'!D67)</f>
        <v/>
      </c>
      <c r="C66" s="265" t="str">
        <f>IF(ISBLANK('STUDENT DETAILS'!C67),"",'STUDENT DETAILS'!C67)</f>
        <v/>
      </c>
      <c r="D66" s="309"/>
      <c r="E66" s="309"/>
      <c r="F66" s="309"/>
      <c r="G66" s="309"/>
      <c r="H66" s="309"/>
      <c r="I66" s="310" t="str">
        <f>IF(OR(ISNUMBER(D66),ISNUMBER(E66),ISNUMBER(#REF!),ISNUMBER(F66),ISNUMBER(G66),ISNUMBER(H66)),SUM(D66:H66),"")</f>
        <v/>
      </c>
      <c r="J66" s="344"/>
      <c r="K66" s="344"/>
      <c r="L66" s="344"/>
      <c r="M66" s="344"/>
      <c r="N66" s="344"/>
      <c r="O66" s="311" t="str">
        <f>IF(OR(ISNUMBER(J66),ISNUMBER(K66),ISNUMBER(#REF!),ISNUMBER(L66),ISNUMBER(M66),ISNUMBER(N66)),SUM(J66:N66),"")</f>
        <v/>
      </c>
    </row>
    <row r="67" spans="1:15" ht="18.600000000000001" customHeight="1" x14ac:dyDescent="0.25">
      <c r="A67" s="263">
        <f t="shared" si="1"/>
        <v>62</v>
      </c>
      <c r="B67" s="264" t="str">
        <f>IF(ISBLANK('STUDENT DETAILS'!D68),"",'STUDENT DETAILS'!D68)</f>
        <v/>
      </c>
      <c r="C67" s="265" t="str">
        <f>IF(ISBLANK('STUDENT DETAILS'!C68),"",'STUDENT DETAILS'!C68)</f>
        <v/>
      </c>
      <c r="D67" s="309"/>
      <c r="E67" s="309"/>
      <c r="F67" s="309"/>
      <c r="G67" s="309"/>
      <c r="H67" s="309"/>
      <c r="I67" s="310" t="str">
        <f>IF(OR(ISNUMBER(D67),ISNUMBER(E67),ISNUMBER(#REF!),ISNUMBER(F67),ISNUMBER(G67),ISNUMBER(H67)),SUM(D67:H67),"")</f>
        <v/>
      </c>
      <c r="J67" s="344"/>
      <c r="K67" s="344"/>
      <c r="L67" s="344"/>
      <c r="M67" s="344"/>
      <c r="N67" s="344"/>
      <c r="O67" s="311" t="str">
        <f>IF(OR(ISNUMBER(J67),ISNUMBER(K67),ISNUMBER(#REF!),ISNUMBER(L67),ISNUMBER(M67),ISNUMBER(N67)),SUM(J67:N67),"")</f>
        <v/>
      </c>
    </row>
    <row r="68" spans="1:15" ht="18.600000000000001" customHeight="1" x14ac:dyDescent="0.25">
      <c r="A68" s="263">
        <f t="shared" si="1"/>
        <v>63</v>
      </c>
      <c r="B68" s="264" t="str">
        <f>IF(ISBLANK('STUDENT DETAILS'!D69),"",'STUDENT DETAILS'!D69)</f>
        <v/>
      </c>
      <c r="C68" s="265" t="str">
        <f>IF(ISBLANK('STUDENT DETAILS'!C69),"",'STUDENT DETAILS'!C69)</f>
        <v/>
      </c>
      <c r="D68" s="309"/>
      <c r="E68" s="309"/>
      <c r="F68" s="309"/>
      <c r="G68" s="309"/>
      <c r="H68" s="309"/>
      <c r="I68" s="310" t="str">
        <f>IF(OR(ISNUMBER(D68),ISNUMBER(E68),ISNUMBER(#REF!),ISNUMBER(F68),ISNUMBER(G68),ISNUMBER(H68)),SUM(D68:H68),"")</f>
        <v/>
      </c>
      <c r="J68" s="344"/>
      <c r="K68" s="344"/>
      <c r="L68" s="344"/>
      <c r="M68" s="344"/>
      <c r="N68" s="344"/>
      <c r="O68" s="311" t="str">
        <f>IF(OR(ISNUMBER(J68),ISNUMBER(K68),ISNUMBER(#REF!),ISNUMBER(L68),ISNUMBER(M68),ISNUMBER(N68)),SUM(J68:N68),"")</f>
        <v/>
      </c>
    </row>
    <row r="69" spans="1:15" ht="18.600000000000001" customHeight="1" x14ac:dyDescent="0.25">
      <c r="A69" s="263">
        <f t="shared" si="1"/>
        <v>64</v>
      </c>
      <c r="B69" s="264" t="str">
        <f>IF(ISBLANK('STUDENT DETAILS'!D70),"",'STUDENT DETAILS'!D70)</f>
        <v/>
      </c>
      <c r="C69" s="265" t="str">
        <f>IF(ISBLANK('STUDENT DETAILS'!C70),"",'STUDENT DETAILS'!C70)</f>
        <v/>
      </c>
      <c r="D69" s="309"/>
      <c r="E69" s="309"/>
      <c r="F69" s="309"/>
      <c r="G69" s="309"/>
      <c r="H69" s="309"/>
      <c r="I69" s="310" t="str">
        <f>IF(OR(ISNUMBER(D69),ISNUMBER(E69),ISNUMBER(#REF!),ISNUMBER(F69),ISNUMBER(G69),ISNUMBER(H69)),SUM(D69:H69),"")</f>
        <v/>
      </c>
      <c r="J69" s="344"/>
      <c r="K69" s="344"/>
      <c r="L69" s="344"/>
      <c r="M69" s="344"/>
      <c r="N69" s="344"/>
      <c r="O69" s="311" t="str">
        <f>IF(OR(ISNUMBER(J69),ISNUMBER(K69),ISNUMBER(#REF!),ISNUMBER(L69),ISNUMBER(M69),ISNUMBER(N69)),SUM(J69:N69),"")</f>
        <v/>
      </c>
    </row>
    <row r="70" spans="1:15" ht="18.600000000000001" customHeight="1" x14ac:dyDescent="0.25">
      <c r="A70" s="263">
        <f t="shared" si="1"/>
        <v>65</v>
      </c>
      <c r="B70" s="264" t="str">
        <f>IF(ISBLANK('STUDENT DETAILS'!D71),"",'STUDENT DETAILS'!D71)</f>
        <v/>
      </c>
      <c r="C70" s="265" t="str">
        <f>IF(ISBLANK('STUDENT DETAILS'!C71),"",'STUDENT DETAILS'!C71)</f>
        <v/>
      </c>
      <c r="D70" s="309"/>
      <c r="E70" s="309"/>
      <c r="F70" s="309"/>
      <c r="G70" s="309"/>
      <c r="H70" s="309"/>
      <c r="I70" s="310" t="str">
        <f>IF(OR(ISNUMBER(D70),ISNUMBER(E70),ISNUMBER(#REF!),ISNUMBER(F70),ISNUMBER(G70),ISNUMBER(H70)),SUM(D70:H70),"")</f>
        <v/>
      </c>
      <c r="J70" s="344"/>
      <c r="K70" s="344"/>
      <c r="L70" s="344"/>
      <c r="M70" s="344"/>
      <c r="N70" s="344"/>
      <c r="O70" s="311" t="str">
        <f>IF(OR(ISNUMBER(J70),ISNUMBER(K70),ISNUMBER(#REF!),ISNUMBER(L70),ISNUMBER(M70),ISNUMBER(N70)),SUM(J70:N70),"")</f>
        <v/>
      </c>
    </row>
    <row r="71" spans="1:15" ht="18.600000000000001" customHeight="1" x14ac:dyDescent="0.25">
      <c r="A71" s="263">
        <f t="shared" si="1"/>
        <v>66</v>
      </c>
      <c r="B71" s="264" t="str">
        <f>IF(ISBLANK('STUDENT DETAILS'!D72),"",'STUDENT DETAILS'!D72)</f>
        <v/>
      </c>
      <c r="C71" s="265" t="str">
        <f>IF(ISBLANK('STUDENT DETAILS'!C72),"",'STUDENT DETAILS'!C72)</f>
        <v/>
      </c>
      <c r="D71" s="309"/>
      <c r="E71" s="309"/>
      <c r="F71" s="309"/>
      <c r="G71" s="309"/>
      <c r="H71" s="309"/>
      <c r="I71" s="310" t="str">
        <f>IF(OR(ISNUMBER(D71),ISNUMBER(E71),ISNUMBER(#REF!),ISNUMBER(F71),ISNUMBER(G71),ISNUMBER(H71)),SUM(D71:H71),"")</f>
        <v/>
      </c>
      <c r="J71" s="344"/>
      <c r="K71" s="344"/>
      <c r="L71" s="344"/>
      <c r="M71" s="344"/>
      <c r="N71" s="344"/>
      <c r="O71" s="311" t="str">
        <f>IF(OR(ISNUMBER(J71),ISNUMBER(K71),ISNUMBER(#REF!),ISNUMBER(L71),ISNUMBER(M71),ISNUMBER(N71)),SUM(J71:N71),"")</f>
        <v/>
      </c>
    </row>
    <row r="72" spans="1:15" ht="18.600000000000001" customHeight="1" x14ac:dyDescent="0.25">
      <c r="A72" s="263">
        <f t="shared" si="1"/>
        <v>67</v>
      </c>
      <c r="B72" s="264" t="str">
        <f>IF(ISBLANK('STUDENT DETAILS'!D73),"",'STUDENT DETAILS'!D73)</f>
        <v/>
      </c>
      <c r="C72" s="265" t="str">
        <f>IF(ISBLANK('STUDENT DETAILS'!C73),"",'STUDENT DETAILS'!C73)</f>
        <v/>
      </c>
      <c r="D72" s="309"/>
      <c r="E72" s="309"/>
      <c r="F72" s="309"/>
      <c r="G72" s="309"/>
      <c r="H72" s="309"/>
      <c r="I72" s="310" t="str">
        <f>IF(OR(ISNUMBER(D72),ISNUMBER(E72),ISNUMBER(#REF!),ISNUMBER(F72),ISNUMBER(G72),ISNUMBER(H72)),SUM(D72:H72),"")</f>
        <v/>
      </c>
      <c r="J72" s="344"/>
      <c r="K72" s="344"/>
      <c r="L72" s="344"/>
      <c r="M72" s="344"/>
      <c r="N72" s="344"/>
      <c r="O72" s="311" t="str">
        <f>IF(OR(ISNUMBER(J72),ISNUMBER(K72),ISNUMBER(#REF!),ISNUMBER(L72),ISNUMBER(M72),ISNUMBER(N72)),SUM(J72:N72),"")</f>
        <v/>
      </c>
    </row>
    <row r="73" spans="1:15" ht="18.600000000000001" customHeight="1" x14ac:dyDescent="0.25">
      <c r="A73" s="263">
        <f t="shared" si="1"/>
        <v>68</v>
      </c>
      <c r="B73" s="264" t="str">
        <f>IF(ISBLANK('STUDENT DETAILS'!D74),"",'STUDENT DETAILS'!D74)</f>
        <v/>
      </c>
      <c r="C73" s="265" t="str">
        <f>IF(ISBLANK('STUDENT DETAILS'!C74),"",'STUDENT DETAILS'!C74)</f>
        <v/>
      </c>
      <c r="D73" s="309"/>
      <c r="E73" s="309"/>
      <c r="F73" s="309"/>
      <c r="G73" s="309"/>
      <c r="H73" s="309"/>
      <c r="I73" s="310" t="str">
        <f>IF(OR(ISNUMBER(D73),ISNUMBER(E73),ISNUMBER(#REF!),ISNUMBER(F73),ISNUMBER(G73),ISNUMBER(H73)),SUM(D73:H73),"")</f>
        <v/>
      </c>
      <c r="J73" s="344"/>
      <c r="K73" s="344"/>
      <c r="L73" s="344"/>
      <c r="M73" s="344"/>
      <c r="N73" s="344"/>
      <c r="O73" s="311" t="str">
        <f>IF(OR(ISNUMBER(J73),ISNUMBER(K73),ISNUMBER(#REF!),ISNUMBER(L73),ISNUMBER(M73),ISNUMBER(N73)),SUM(J73:N73),"")</f>
        <v/>
      </c>
    </row>
    <row r="74" spans="1:15" ht="18.600000000000001" customHeight="1" x14ac:dyDescent="0.25">
      <c r="A74" s="263">
        <f t="shared" si="1"/>
        <v>69</v>
      </c>
      <c r="B74" s="264" t="str">
        <f>IF(ISBLANK('STUDENT DETAILS'!D75),"",'STUDENT DETAILS'!D75)</f>
        <v/>
      </c>
      <c r="C74" s="265" t="str">
        <f>IF(ISBLANK('STUDENT DETAILS'!C75),"",'STUDENT DETAILS'!C75)</f>
        <v/>
      </c>
      <c r="D74" s="309"/>
      <c r="E74" s="309"/>
      <c r="F74" s="309"/>
      <c r="G74" s="309"/>
      <c r="H74" s="309"/>
      <c r="I74" s="310" t="str">
        <f>IF(OR(ISNUMBER(D74),ISNUMBER(E74),ISNUMBER(#REF!),ISNUMBER(F74),ISNUMBER(G74),ISNUMBER(H74)),SUM(D74:H74),"")</f>
        <v/>
      </c>
      <c r="J74" s="344"/>
      <c r="K74" s="344"/>
      <c r="L74" s="344"/>
      <c r="M74" s="344"/>
      <c r="N74" s="344"/>
      <c r="O74" s="311" t="str">
        <f>IF(OR(ISNUMBER(J74),ISNUMBER(K74),ISNUMBER(#REF!),ISNUMBER(L74),ISNUMBER(M74),ISNUMBER(N74)),SUM(J74:N74),"")</f>
        <v/>
      </c>
    </row>
    <row r="75" spans="1:15" ht="18.600000000000001" customHeight="1" x14ac:dyDescent="0.25">
      <c r="A75" s="263">
        <f t="shared" si="1"/>
        <v>70</v>
      </c>
      <c r="B75" s="264" t="str">
        <f>IF(ISBLANK('STUDENT DETAILS'!D76),"",'STUDENT DETAILS'!D76)</f>
        <v/>
      </c>
      <c r="C75" s="265" t="str">
        <f>IF(ISBLANK('STUDENT DETAILS'!C76),"",'STUDENT DETAILS'!C76)</f>
        <v/>
      </c>
      <c r="D75" s="309"/>
      <c r="E75" s="309"/>
      <c r="F75" s="309"/>
      <c r="G75" s="309"/>
      <c r="H75" s="309"/>
      <c r="I75" s="310" t="str">
        <f>IF(OR(ISNUMBER(D75),ISNUMBER(E75),ISNUMBER(#REF!),ISNUMBER(F75),ISNUMBER(G75),ISNUMBER(H75)),SUM(D75:H75),"")</f>
        <v/>
      </c>
      <c r="J75" s="344"/>
      <c r="K75" s="344"/>
      <c r="L75" s="344"/>
      <c r="M75" s="344"/>
      <c r="N75" s="344"/>
      <c r="O75" s="311" t="str">
        <f>IF(OR(ISNUMBER(J75),ISNUMBER(K75),ISNUMBER(#REF!),ISNUMBER(L75),ISNUMBER(M75),ISNUMBER(N75)),SUM(J75:N75),"")</f>
        <v/>
      </c>
    </row>
    <row r="76" spans="1:15" ht="18.600000000000001" customHeight="1" x14ac:dyDescent="0.25">
      <c r="A76" s="263">
        <f t="shared" si="1"/>
        <v>71</v>
      </c>
      <c r="B76" s="264" t="str">
        <f>IF(ISBLANK('STUDENT DETAILS'!D77),"",'STUDENT DETAILS'!D77)</f>
        <v/>
      </c>
      <c r="C76" s="265" t="str">
        <f>IF(ISBLANK('STUDENT DETAILS'!C77),"",'STUDENT DETAILS'!C77)</f>
        <v/>
      </c>
      <c r="D76" s="309"/>
      <c r="E76" s="309"/>
      <c r="F76" s="309"/>
      <c r="G76" s="309"/>
      <c r="H76" s="309"/>
      <c r="I76" s="310" t="str">
        <f>IF(OR(ISNUMBER(D76),ISNUMBER(E76),ISNUMBER(#REF!),ISNUMBER(F76),ISNUMBER(G76),ISNUMBER(H76)),SUM(D76:H76),"")</f>
        <v/>
      </c>
      <c r="J76" s="344"/>
      <c r="K76" s="344"/>
      <c r="L76" s="344"/>
      <c r="M76" s="344"/>
      <c r="N76" s="344"/>
      <c r="O76" s="311" t="str">
        <f>IF(OR(ISNUMBER(J76),ISNUMBER(K76),ISNUMBER(#REF!),ISNUMBER(L76),ISNUMBER(M76),ISNUMBER(N76)),SUM(J76:N76),"")</f>
        <v/>
      </c>
    </row>
    <row r="77" spans="1:15" ht="18.600000000000001" customHeight="1" x14ac:dyDescent="0.25">
      <c r="A77" s="263">
        <f t="shared" si="1"/>
        <v>72</v>
      </c>
      <c r="B77" s="264" t="str">
        <f>IF(ISBLANK('STUDENT DETAILS'!D78),"",'STUDENT DETAILS'!D78)</f>
        <v/>
      </c>
      <c r="C77" s="265" t="str">
        <f>IF(ISBLANK('STUDENT DETAILS'!C78),"",'STUDENT DETAILS'!C78)</f>
        <v/>
      </c>
      <c r="D77" s="309"/>
      <c r="E77" s="309"/>
      <c r="F77" s="309"/>
      <c r="G77" s="309"/>
      <c r="H77" s="309"/>
      <c r="I77" s="310" t="str">
        <f>IF(OR(ISNUMBER(D77),ISNUMBER(E77),ISNUMBER(#REF!),ISNUMBER(F77),ISNUMBER(G77),ISNUMBER(H77)),SUM(D77:H77),"")</f>
        <v/>
      </c>
      <c r="J77" s="344"/>
      <c r="K77" s="344"/>
      <c r="L77" s="344"/>
      <c r="M77" s="344"/>
      <c r="N77" s="344"/>
      <c r="O77" s="311" t="str">
        <f>IF(OR(ISNUMBER(J77),ISNUMBER(K77),ISNUMBER(#REF!),ISNUMBER(L77),ISNUMBER(M77),ISNUMBER(N77)),SUM(J77:N77),"")</f>
        <v/>
      </c>
    </row>
    <row r="78" spans="1:15" ht="18.600000000000001" customHeight="1" x14ac:dyDescent="0.25">
      <c r="A78" s="263">
        <f t="shared" si="1"/>
        <v>73</v>
      </c>
      <c r="B78" s="264" t="str">
        <f>IF(ISBLANK('STUDENT DETAILS'!D79),"",'STUDENT DETAILS'!D79)</f>
        <v/>
      </c>
      <c r="C78" s="265" t="str">
        <f>IF(ISBLANK('STUDENT DETAILS'!C79),"",'STUDENT DETAILS'!C79)</f>
        <v/>
      </c>
      <c r="D78" s="309"/>
      <c r="E78" s="309"/>
      <c r="F78" s="309"/>
      <c r="G78" s="309"/>
      <c r="H78" s="309"/>
      <c r="I78" s="310" t="str">
        <f>IF(OR(ISNUMBER(D78),ISNUMBER(E78),ISNUMBER(#REF!),ISNUMBER(F78),ISNUMBER(G78),ISNUMBER(H78)),SUM(D78:H78),"")</f>
        <v/>
      </c>
      <c r="J78" s="344"/>
      <c r="K78" s="344"/>
      <c r="L78" s="344"/>
      <c r="M78" s="344"/>
      <c r="N78" s="344"/>
      <c r="O78" s="311" t="str">
        <f>IF(OR(ISNUMBER(J78),ISNUMBER(K78),ISNUMBER(#REF!),ISNUMBER(L78),ISNUMBER(M78),ISNUMBER(N78)),SUM(J78:N78),"")</f>
        <v/>
      </c>
    </row>
    <row r="79" spans="1:15" ht="18.600000000000001" customHeight="1" x14ac:dyDescent="0.25">
      <c r="A79" s="263">
        <f t="shared" si="1"/>
        <v>74</v>
      </c>
      <c r="B79" s="264" t="str">
        <f>IF(ISBLANK('STUDENT DETAILS'!D80),"",'STUDENT DETAILS'!D80)</f>
        <v/>
      </c>
      <c r="C79" s="265" t="str">
        <f>IF(ISBLANK('STUDENT DETAILS'!C80),"",'STUDENT DETAILS'!C80)</f>
        <v/>
      </c>
      <c r="D79" s="309"/>
      <c r="E79" s="309"/>
      <c r="F79" s="309"/>
      <c r="G79" s="309"/>
      <c r="H79" s="309"/>
      <c r="I79" s="310" t="str">
        <f>IF(OR(ISNUMBER(D79),ISNUMBER(E79),ISNUMBER(#REF!),ISNUMBER(F79),ISNUMBER(G79),ISNUMBER(H79)),SUM(D79:H79),"")</f>
        <v/>
      </c>
      <c r="J79" s="344"/>
      <c r="K79" s="344"/>
      <c r="L79" s="344"/>
      <c r="M79" s="344"/>
      <c r="N79" s="344"/>
      <c r="O79" s="311" t="str">
        <f>IF(OR(ISNUMBER(J79),ISNUMBER(K79),ISNUMBER(#REF!),ISNUMBER(L79),ISNUMBER(M79),ISNUMBER(N79)),SUM(J79:N79),"")</f>
        <v/>
      </c>
    </row>
    <row r="80" spans="1:15" ht="18.600000000000001" customHeight="1" x14ac:dyDescent="0.25">
      <c r="A80" s="263">
        <f t="shared" si="1"/>
        <v>75</v>
      </c>
      <c r="B80" s="264" t="str">
        <f>IF(ISBLANK('STUDENT DETAILS'!D81),"",'STUDENT DETAILS'!D81)</f>
        <v/>
      </c>
      <c r="C80" s="265" t="str">
        <f>IF(ISBLANK('STUDENT DETAILS'!C81),"",'STUDENT DETAILS'!C81)</f>
        <v/>
      </c>
      <c r="D80" s="309"/>
      <c r="E80" s="309"/>
      <c r="F80" s="309"/>
      <c r="G80" s="309"/>
      <c r="H80" s="309"/>
      <c r="I80" s="310" t="str">
        <f>IF(OR(ISNUMBER(D80),ISNUMBER(E80),ISNUMBER(#REF!),ISNUMBER(F80),ISNUMBER(G80),ISNUMBER(H80)),SUM(D80:H80),"")</f>
        <v/>
      </c>
      <c r="J80" s="344"/>
      <c r="K80" s="344"/>
      <c r="L80" s="344"/>
      <c r="M80" s="344"/>
      <c r="N80" s="344"/>
      <c r="O80" s="311" t="str">
        <f>IF(OR(ISNUMBER(J80),ISNUMBER(K80),ISNUMBER(#REF!),ISNUMBER(L80),ISNUMBER(M80),ISNUMBER(N80)),SUM(J80:N80),"")</f>
        <v/>
      </c>
    </row>
    <row r="81" spans="1:15" ht="18.600000000000001" customHeight="1" x14ac:dyDescent="0.25">
      <c r="A81" s="263">
        <f t="shared" si="1"/>
        <v>76</v>
      </c>
      <c r="B81" s="264" t="str">
        <f>IF(ISBLANK('STUDENT DETAILS'!D82),"",'STUDENT DETAILS'!D82)</f>
        <v/>
      </c>
      <c r="C81" s="265" t="str">
        <f>IF(ISBLANK('STUDENT DETAILS'!C82),"",'STUDENT DETAILS'!C82)</f>
        <v/>
      </c>
      <c r="D81" s="309"/>
      <c r="E81" s="309"/>
      <c r="F81" s="309"/>
      <c r="G81" s="309"/>
      <c r="H81" s="309"/>
      <c r="I81" s="310" t="str">
        <f>IF(OR(ISNUMBER(D81),ISNUMBER(E81),ISNUMBER(#REF!),ISNUMBER(F81),ISNUMBER(G81),ISNUMBER(H81)),SUM(D81:H81),"")</f>
        <v/>
      </c>
      <c r="J81" s="344"/>
      <c r="K81" s="344"/>
      <c r="L81" s="344"/>
      <c r="M81" s="344"/>
      <c r="N81" s="344"/>
      <c r="O81" s="311" t="str">
        <f>IF(OR(ISNUMBER(J81),ISNUMBER(K81),ISNUMBER(#REF!),ISNUMBER(L81),ISNUMBER(M81),ISNUMBER(N81)),SUM(J81:N81),"")</f>
        <v/>
      </c>
    </row>
    <row r="82" spans="1:15" ht="18.600000000000001" customHeight="1" x14ac:dyDescent="0.25">
      <c r="A82" s="263">
        <f t="shared" si="1"/>
        <v>77</v>
      </c>
      <c r="B82" s="264" t="str">
        <f>IF(ISBLANK('STUDENT DETAILS'!D83),"",'STUDENT DETAILS'!D83)</f>
        <v/>
      </c>
      <c r="C82" s="265" t="str">
        <f>IF(ISBLANK('STUDENT DETAILS'!C83),"",'STUDENT DETAILS'!C83)</f>
        <v/>
      </c>
      <c r="D82" s="309"/>
      <c r="E82" s="309"/>
      <c r="F82" s="309"/>
      <c r="G82" s="309"/>
      <c r="H82" s="309"/>
      <c r="I82" s="310" t="str">
        <f>IF(OR(ISNUMBER(D82),ISNUMBER(E82),ISNUMBER(#REF!),ISNUMBER(F82),ISNUMBER(G82),ISNUMBER(H82)),SUM(D82:H82),"")</f>
        <v/>
      </c>
      <c r="J82" s="344"/>
      <c r="K82" s="344"/>
      <c r="L82" s="344"/>
      <c r="M82" s="344"/>
      <c r="N82" s="344"/>
      <c r="O82" s="311" t="str">
        <f>IF(OR(ISNUMBER(J82),ISNUMBER(K82),ISNUMBER(#REF!),ISNUMBER(L82),ISNUMBER(M82),ISNUMBER(N82)),SUM(J82:N82),"")</f>
        <v/>
      </c>
    </row>
    <row r="83" spans="1:15" ht="18.600000000000001" customHeight="1" x14ac:dyDescent="0.25">
      <c r="A83" s="263">
        <f t="shared" si="1"/>
        <v>78</v>
      </c>
      <c r="B83" s="264" t="str">
        <f>IF(ISBLANK('STUDENT DETAILS'!D84),"",'STUDENT DETAILS'!D84)</f>
        <v/>
      </c>
      <c r="C83" s="265" t="str">
        <f>IF(ISBLANK('STUDENT DETAILS'!C84),"",'STUDENT DETAILS'!C84)</f>
        <v/>
      </c>
      <c r="D83" s="309"/>
      <c r="E83" s="309"/>
      <c r="F83" s="309"/>
      <c r="G83" s="309"/>
      <c r="H83" s="309"/>
      <c r="I83" s="310" t="str">
        <f>IF(OR(ISNUMBER(D83),ISNUMBER(E83),ISNUMBER(#REF!),ISNUMBER(F83),ISNUMBER(G83),ISNUMBER(H83)),SUM(D83:H83),"")</f>
        <v/>
      </c>
      <c r="J83" s="344"/>
      <c r="K83" s="344"/>
      <c r="L83" s="344"/>
      <c r="M83" s="344"/>
      <c r="N83" s="344"/>
      <c r="O83" s="311" t="str">
        <f>IF(OR(ISNUMBER(J83),ISNUMBER(K83),ISNUMBER(#REF!),ISNUMBER(L83),ISNUMBER(M83),ISNUMBER(N83)),SUM(J83:N83),"")</f>
        <v/>
      </c>
    </row>
    <row r="84" spans="1:15" ht="18.600000000000001" customHeight="1" x14ac:dyDescent="0.25">
      <c r="A84" s="263">
        <f t="shared" si="1"/>
        <v>79</v>
      </c>
      <c r="B84" s="264" t="str">
        <f>IF(ISBLANK('STUDENT DETAILS'!D85),"",'STUDENT DETAILS'!D85)</f>
        <v/>
      </c>
      <c r="C84" s="265" t="str">
        <f>IF(ISBLANK('STUDENT DETAILS'!C85),"",'STUDENT DETAILS'!C85)</f>
        <v/>
      </c>
      <c r="D84" s="309"/>
      <c r="E84" s="309"/>
      <c r="F84" s="309"/>
      <c r="G84" s="309"/>
      <c r="H84" s="309"/>
      <c r="I84" s="310" t="str">
        <f>IF(OR(ISNUMBER(D84),ISNUMBER(E84),ISNUMBER(#REF!),ISNUMBER(F84),ISNUMBER(G84),ISNUMBER(H84)),SUM(D84:H84),"")</f>
        <v/>
      </c>
      <c r="J84" s="344"/>
      <c r="K84" s="344"/>
      <c r="L84" s="344"/>
      <c r="M84" s="344"/>
      <c r="N84" s="344"/>
      <c r="O84" s="311" t="str">
        <f>IF(OR(ISNUMBER(J84),ISNUMBER(K84),ISNUMBER(#REF!),ISNUMBER(L84),ISNUMBER(M84),ISNUMBER(N84)),SUM(J84:N84),"")</f>
        <v/>
      </c>
    </row>
    <row r="85" spans="1:15" ht="18.600000000000001" customHeight="1" x14ac:dyDescent="0.25">
      <c r="A85" s="263">
        <f t="shared" si="1"/>
        <v>80</v>
      </c>
      <c r="B85" s="264" t="str">
        <f>IF(ISBLANK('STUDENT DETAILS'!D86),"",'STUDENT DETAILS'!D86)</f>
        <v/>
      </c>
      <c r="C85" s="265" t="str">
        <f>IF(ISBLANK('STUDENT DETAILS'!C86),"",'STUDENT DETAILS'!C86)</f>
        <v/>
      </c>
      <c r="D85" s="309"/>
      <c r="E85" s="309"/>
      <c r="F85" s="309"/>
      <c r="G85" s="309"/>
      <c r="H85" s="309"/>
      <c r="I85" s="310" t="str">
        <f>IF(OR(ISNUMBER(D85),ISNUMBER(E85),ISNUMBER(#REF!),ISNUMBER(F85),ISNUMBER(G85),ISNUMBER(H85)),SUM(D85:H85),"")</f>
        <v/>
      </c>
      <c r="J85" s="344"/>
      <c r="K85" s="344"/>
      <c r="L85" s="344"/>
      <c r="M85" s="344"/>
      <c r="N85" s="344"/>
      <c r="O85" s="311" t="str">
        <f>IF(OR(ISNUMBER(J85),ISNUMBER(K85),ISNUMBER(#REF!),ISNUMBER(L85),ISNUMBER(M85),ISNUMBER(N85)),SUM(J85:N85),"")</f>
        <v/>
      </c>
    </row>
    <row r="86" spans="1:15" ht="18.600000000000001" customHeight="1" x14ac:dyDescent="0.25">
      <c r="A86" s="263">
        <f t="shared" si="1"/>
        <v>81</v>
      </c>
      <c r="B86" s="264" t="str">
        <f>IF(ISBLANK('STUDENT DETAILS'!D87),"",'STUDENT DETAILS'!D87)</f>
        <v/>
      </c>
      <c r="C86" s="265" t="str">
        <f>IF(ISBLANK('STUDENT DETAILS'!C87),"",'STUDENT DETAILS'!C87)</f>
        <v/>
      </c>
      <c r="D86" s="309"/>
      <c r="E86" s="309"/>
      <c r="F86" s="309"/>
      <c r="G86" s="309"/>
      <c r="H86" s="309"/>
      <c r="I86" s="310" t="str">
        <f>IF(OR(ISNUMBER(D86),ISNUMBER(E86),ISNUMBER(#REF!),ISNUMBER(F86),ISNUMBER(G86),ISNUMBER(H86)),SUM(D86:H86),"")</f>
        <v/>
      </c>
      <c r="J86" s="344"/>
      <c r="K86" s="344"/>
      <c r="L86" s="344"/>
      <c r="M86" s="344"/>
      <c r="N86" s="344"/>
      <c r="O86" s="311" t="str">
        <f>IF(OR(ISNUMBER(J86),ISNUMBER(K86),ISNUMBER(#REF!),ISNUMBER(L86),ISNUMBER(M86),ISNUMBER(N86)),SUM(J86:N86),"")</f>
        <v/>
      </c>
    </row>
    <row r="87" spans="1:15" ht="18.600000000000001" customHeight="1" x14ac:dyDescent="0.25">
      <c r="A87" s="263">
        <f t="shared" si="1"/>
        <v>82</v>
      </c>
      <c r="B87" s="264" t="str">
        <f>IF(ISBLANK('STUDENT DETAILS'!D88),"",'STUDENT DETAILS'!D88)</f>
        <v/>
      </c>
      <c r="C87" s="265" t="str">
        <f>IF(ISBLANK('STUDENT DETAILS'!C88),"",'STUDENT DETAILS'!C88)</f>
        <v/>
      </c>
      <c r="D87" s="309"/>
      <c r="E87" s="309"/>
      <c r="F87" s="309"/>
      <c r="G87" s="309"/>
      <c r="H87" s="309"/>
      <c r="I87" s="310" t="str">
        <f>IF(OR(ISNUMBER(D87),ISNUMBER(E87),ISNUMBER(#REF!),ISNUMBER(F87),ISNUMBER(G87),ISNUMBER(H87)),SUM(D87:H87),"")</f>
        <v/>
      </c>
      <c r="J87" s="344"/>
      <c r="K87" s="344"/>
      <c r="L87" s="344"/>
      <c r="M87" s="344"/>
      <c r="N87" s="344"/>
      <c r="O87" s="311" t="str">
        <f>IF(OR(ISNUMBER(J87),ISNUMBER(K87),ISNUMBER(#REF!),ISNUMBER(L87),ISNUMBER(M87),ISNUMBER(N87)),SUM(J87:N87),"")</f>
        <v/>
      </c>
    </row>
    <row r="88" spans="1:15" ht="18.600000000000001" customHeight="1" x14ac:dyDescent="0.25">
      <c r="A88" s="263">
        <f t="shared" si="1"/>
        <v>83</v>
      </c>
      <c r="B88" s="264" t="str">
        <f>IF(ISBLANK('STUDENT DETAILS'!D89),"",'STUDENT DETAILS'!D89)</f>
        <v/>
      </c>
      <c r="C88" s="265" t="str">
        <f>IF(ISBLANK('STUDENT DETAILS'!C89),"",'STUDENT DETAILS'!C89)</f>
        <v/>
      </c>
      <c r="D88" s="309"/>
      <c r="E88" s="309"/>
      <c r="F88" s="309"/>
      <c r="G88" s="309"/>
      <c r="H88" s="309"/>
      <c r="I88" s="310" t="str">
        <f>IF(OR(ISNUMBER(D88),ISNUMBER(E88),ISNUMBER(#REF!),ISNUMBER(F88),ISNUMBER(G88),ISNUMBER(H88)),SUM(D88:H88),"")</f>
        <v/>
      </c>
      <c r="J88" s="344"/>
      <c r="K88" s="344"/>
      <c r="L88" s="344"/>
      <c r="M88" s="344"/>
      <c r="N88" s="344"/>
      <c r="O88" s="311" t="str">
        <f>IF(OR(ISNUMBER(J88),ISNUMBER(K88),ISNUMBER(#REF!),ISNUMBER(L88),ISNUMBER(M88),ISNUMBER(N88)),SUM(J88:N88),"")</f>
        <v/>
      </c>
    </row>
    <row r="89" spans="1:15" ht="18.600000000000001" customHeight="1" x14ac:dyDescent="0.25">
      <c r="A89" s="263">
        <f t="shared" si="1"/>
        <v>84</v>
      </c>
      <c r="B89" s="264" t="str">
        <f>IF(ISBLANK('STUDENT DETAILS'!D90),"",'STUDENT DETAILS'!D90)</f>
        <v/>
      </c>
      <c r="C89" s="265" t="str">
        <f>IF(ISBLANK('STUDENT DETAILS'!C90),"",'STUDENT DETAILS'!C90)</f>
        <v/>
      </c>
      <c r="D89" s="309"/>
      <c r="E89" s="309"/>
      <c r="F89" s="309"/>
      <c r="G89" s="309"/>
      <c r="H89" s="309"/>
      <c r="I89" s="310" t="str">
        <f>IF(OR(ISNUMBER(D89),ISNUMBER(E89),ISNUMBER(#REF!),ISNUMBER(F89),ISNUMBER(G89),ISNUMBER(H89)),SUM(D89:H89),"")</f>
        <v/>
      </c>
      <c r="J89" s="344"/>
      <c r="K89" s="344"/>
      <c r="L89" s="344"/>
      <c r="M89" s="344"/>
      <c r="N89" s="344"/>
      <c r="O89" s="311" t="str">
        <f>IF(OR(ISNUMBER(J89),ISNUMBER(K89),ISNUMBER(#REF!),ISNUMBER(L89),ISNUMBER(M89),ISNUMBER(N89)),SUM(J89:N89),"")</f>
        <v/>
      </c>
    </row>
    <row r="90" spans="1:15" ht="18.600000000000001" customHeight="1" x14ac:dyDescent="0.25">
      <c r="A90" s="263">
        <f t="shared" si="1"/>
        <v>85</v>
      </c>
      <c r="B90" s="264" t="str">
        <f>IF(ISBLANK('STUDENT DETAILS'!D91),"",'STUDENT DETAILS'!D91)</f>
        <v/>
      </c>
      <c r="C90" s="265" t="str">
        <f>IF(ISBLANK('STUDENT DETAILS'!C91),"",'STUDENT DETAILS'!C91)</f>
        <v/>
      </c>
      <c r="D90" s="309"/>
      <c r="E90" s="309"/>
      <c r="F90" s="309"/>
      <c r="G90" s="309"/>
      <c r="H90" s="309"/>
      <c r="I90" s="310" t="str">
        <f>IF(OR(ISNUMBER(D90),ISNUMBER(E90),ISNUMBER(#REF!),ISNUMBER(F90),ISNUMBER(G90),ISNUMBER(H90)),SUM(D90:H90),"")</f>
        <v/>
      </c>
      <c r="J90" s="344"/>
      <c r="K90" s="344"/>
      <c r="L90" s="344"/>
      <c r="M90" s="344"/>
      <c r="N90" s="344"/>
      <c r="O90" s="311" t="str">
        <f>IF(OR(ISNUMBER(J90),ISNUMBER(K90),ISNUMBER(#REF!),ISNUMBER(L90),ISNUMBER(M90),ISNUMBER(N90)),SUM(J90:N90),"")</f>
        <v/>
      </c>
    </row>
    <row r="91" spans="1:15" ht="18.600000000000001" customHeight="1" x14ac:dyDescent="0.25">
      <c r="A91" s="263">
        <f t="shared" si="1"/>
        <v>86</v>
      </c>
      <c r="B91" s="264" t="str">
        <f>IF(ISBLANK('STUDENT DETAILS'!D92),"",'STUDENT DETAILS'!D92)</f>
        <v/>
      </c>
      <c r="C91" s="265" t="str">
        <f>IF(ISBLANK('STUDENT DETAILS'!C92),"",'STUDENT DETAILS'!C92)</f>
        <v/>
      </c>
      <c r="D91" s="309"/>
      <c r="E91" s="309"/>
      <c r="F91" s="309"/>
      <c r="G91" s="309"/>
      <c r="H91" s="309"/>
      <c r="I91" s="310" t="str">
        <f>IF(OR(ISNUMBER(D91),ISNUMBER(E91),ISNUMBER(#REF!),ISNUMBER(F91),ISNUMBER(G91),ISNUMBER(H91)),SUM(D91:H91),"")</f>
        <v/>
      </c>
      <c r="J91" s="344"/>
      <c r="K91" s="344"/>
      <c r="L91" s="344"/>
      <c r="M91" s="344"/>
      <c r="N91" s="344"/>
      <c r="O91" s="311" t="str">
        <f>IF(OR(ISNUMBER(J91),ISNUMBER(K91),ISNUMBER(#REF!),ISNUMBER(L91),ISNUMBER(M91),ISNUMBER(N91)),SUM(J91:N91),"")</f>
        <v/>
      </c>
    </row>
    <row r="92" spans="1:15" ht="18.600000000000001" customHeight="1" x14ac:dyDescent="0.25">
      <c r="A92" s="263">
        <f t="shared" si="1"/>
        <v>87</v>
      </c>
      <c r="B92" s="264" t="str">
        <f>IF(ISBLANK('STUDENT DETAILS'!D93),"",'STUDENT DETAILS'!D93)</f>
        <v/>
      </c>
      <c r="C92" s="265" t="str">
        <f>IF(ISBLANK('STUDENT DETAILS'!C93),"",'STUDENT DETAILS'!C93)</f>
        <v/>
      </c>
      <c r="D92" s="309"/>
      <c r="E92" s="309"/>
      <c r="F92" s="309"/>
      <c r="G92" s="309"/>
      <c r="H92" s="309"/>
      <c r="I92" s="310" t="str">
        <f>IF(OR(ISNUMBER(D92),ISNUMBER(E92),ISNUMBER(#REF!),ISNUMBER(F92),ISNUMBER(G92),ISNUMBER(H92)),SUM(D92:H92),"")</f>
        <v/>
      </c>
      <c r="J92" s="344"/>
      <c r="K92" s="344"/>
      <c r="L92" s="344"/>
      <c r="M92" s="344"/>
      <c r="N92" s="344"/>
      <c r="O92" s="311" t="str">
        <f>IF(OR(ISNUMBER(J92),ISNUMBER(K92),ISNUMBER(#REF!),ISNUMBER(L92),ISNUMBER(M92),ISNUMBER(N92)),SUM(J92:N92),"")</f>
        <v/>
      </c>
    </row>
    <row r="93" spans="1:15" ht="18.600000000000001" customHeight="1" x14ac:dyDescent="0.25">
      <c r="A93" s="263">
        <f t="shared" si="1"/>
        <v>88</v>
      </c>
      <c r="B93" s="264" t="str">
        <f>IF(ISBLANK('STUDENT DETAILS'!D94),"",'STUDENT DETAILS'!D94)</f>
        <v/>
      </c>
      <c r="C93" s="265" t="str">
        <f>IF(ISBLANK('STUDENT DETAILS'!C94),"",'STUDENT DETAILS'!C94)</f>
        <v/>
      </c>
      <c r="D93" s="309"/>
      <c r="E93" s="309"/>
      <c r="F93" s="309"/>
      <c r="G93" s="309"/>
      <c r="H93" s="309"/>
      <c r="I93" s="310" t="str">
        <f>IF(OR(ISNUMBER(D93),ISNUMBER(E93),ISNUMBER(#REF!),ISNUMBER(F93),ISNUMBER(G93),ISNUMBER(H93)),SUM(D93:H93),"")</f>
        <v/>
      </c>
      <c r="J93" s="344"/>
      <c r="K93" s="344"/>
      <c r="L93" s="344"/>
      <c r="M93" s="344"/>
      <c r="N93" s="344"/>
      <c r="O93" s="311" t="str">
        <f>IF(OR(ISNUMBER(J93),ISNUMBER(K93),ISNUMBER(#REF!),ISNUMBER(L93),ISNUMBER(M93),ISNUMBER(N93)),SUM(J93:N93),"")</f>
        <v/>
      </c>
    </row>
    <row r="94" spans="1:15" ht="18.600000000000001" customHeight="1" x14ac:dyDescent="0.25">
      <c r="A94" s="263">
        <f t="shared" si="1"/>
        <v>89</v>
      </c>
      <c r="B94" s="264" t="str">
        <f>IF(ISBLANK('STUDENT DETAILS'!D95),"",'STUDENT DETAILS'!D95)</f>
        <v/>
      </c>
      <c r="C94" s="265" t="str">
        <f>IF(ISBLANK('STUDENT DETAILS'!C95),"",'STUDENT DETAILS'!C95)</f>
        <v/>
      </c>
      <c r="D94" s="309"/>
      <c r="E94" s="309"/>
      <c r="F94" s="309"/>
      <c r="G94" s="309"/>
      <c r="H94" s="309"/>
      <c r="I94" s="310" t="str">
        <f>IF(OR(ISNUMBER(D94),ISNUMBER(E94),ISNUMBER(#REF!),ISNUMBER(F94),ISNUMBER(G94),ISNUMBER(H94)),SUM(D94:H94),"")</f>
        <v/>
      </c>
      <c r="J94" s="344"/>
      <c r="K94" s="344"/>
      <c r="L94" s="344"/>
      <c r="M94" s="344"/>
      <c r="N94" s="344"/>
      <c r="O94" s="311" t="str">
        <f>IF(OR(ISNUMBER(J94),ISNUMBER(K94),ISNUMBER(#REF!),ISNUMBER(L94),ISNUMBER(M94),ISNUMBER(N94)),SUM(J94:N94),"")</f>
        <v/>
      </c>
    </row>
    <row r="95" spans="1:15" ht="18.600000000000001" customHeight="1" x14ac:dyDescent="0.25">
      <c r="A95" s="263">
        <f t="shared" si="1"/>
        <v>90</v>
      </c>
      <c r="B95" s="264" t="str">
        <f>IF(ISBLANK('STUDENT DETAILS'!D96),"",'STUDENT DETAILS'!D96)</f>
        <v/>
      </c>
      <c r="C95" s="265" t="str">
        <f>IF(ISBLANK('STUDENT DETAILS'!C96),"",'STUDENT DETAILS'!C96)</f>
        <v/>
      </c>
      <c r="D95" s="309"/>
      <c r="E95" s="309"/>
      <c r="F95" s="309"/>
      <c r="G95" s="309"/>
      <c r="H95" s="309"/>
      <c r="I95" s="310" t="str">
        <f>IF(OR(ISNUMBER(D95),ISNUMBER(E95),ISNUMBER(#REF!),ISNUMBER(F95),ISNUMBER(G95),ISNUMBER(H95)),SUM(D95:H95),"")</f>
        <v/>
      </c>
      <c r="J95" s="344"/>
      <c r="K95" s="344"/>
      <c r="L95" s="344"/>
      <c r="M95" s="344"/>
      <c r="N95" s="344"/>
      <c r="O95" s="311" t="str">
        <f>IF(OR(ISNUMBER(J95),ISNUMBER(K95),ISNUMBER(#REF!),ISNUMBER(L95),ISNUMBER(M95),ISNUMBER(N95)),SUM(J95:N95),"")</f>
        <v/>
      </c>
    </row>
    <row r="96" spans="1:15" ht="18.600000000000001" customHeight="1" x14ac:dyDescent="0.25">
      <c r="A96" s="263">
        <f t="shared" si="1"/>
        <v>91</v>
      </c>
      <c r="B96" s="264" t="str">
        <f>IF(ISBLANK('STUDENT DETAILS'!D97),"",'STUDENT DETAILS'!D97)</f>
        <v/>
      </c>
      <c r="C96" s="265" t="str">
        <f>IF(ISBLANK('STUDENT DETAILS'!C97),"",'STUDENT DETAILS'!C97)</f>
        <v/>
      </c>
      <c r="D96" s="309"/>
      <c r="E96" s="309"/>
      <c r="F96" s="309"/>
      <c r="G96" s="309"/>
      <c r="H96" s="309"/>
      <c r="I96" s="310" t="str">
        <f>IF(OR(ISNUMBER(D96),ISNUMBER(E96),ISNUMBER(#REF!),ISNUMBER(F96),ISNUMBER(G96),ISNUMBER(H96)),SUM(D96:H96),"")</f>
        <v/>
      </c>
      <c r="J96" s="344"/>
      <c r="K96" s="344"/>
      <c r="L96" s="344"/>
      <c r="M96" s="344"/>
      <c r="N96" s="344"/>
      <c r="O96" s="311" t="str">
        <f>IF(OR(ISNUMBER(J96),ISNUMBER(K96),ISNUMBER(#REF!),ISNUMBER(L96),ISNUMBER(M96),ISNUMBER(N96)),SUM(J96:N96),"")</f>
        <v/>
      </c>
    </row>
    <row r="97" spans="1:15" ht="18.600000000000001" customHeight="1" x14ac:dyDescent="0.25">
      <c r="A97" s="263">
        <f t="shared" si="1"/>
        <v>92</v>
      </c>
      <c r="B97" s="264" t="str">
        <f>IF(ISBLANK('STUDENT DETAILS'!D98),"",'STUDENT DETAILS'!D98)</f>
        <v/>
      </c>
      <c r="C97" s="265" t="str">
        <f>IF(ISBLANK('STUDENT DETAILS'!C98),"",'STUDENT DETAILS'!C98)</f>
        <v/>
      </c>
      <c r="D97" s="309"/>
      <c r="E97" s="309"/>
      <c r="F97" s="309"/>
      <c r="G97" s="309"/>
      <c r="H97" s="309"/>
      <c r="I97" s="310" t="str">
        <f>IF(OR(ISNUMBER(D97),ISNUMBER(E97),ISNUMBER(#REF!),ISNUMBER(F97),ISNUMBER(G97),ISNUMBER(H97)),SUM(D97:H97),"")</f>
        <v/>
      </c>
      <c r="J97" s="344"/>
      <c r="K97" s="344"/>
      <c r="L97" s="344"/>
      <c r="M97" s="344"/>
      <c r="N97" s="344"/>
      <c r="O97" s="311" t="str">
        <f>IF(OR(ISNUMBER(J97),ISNUMBER(K97),ISNUMBER(#REF!),ISNUMBER(L97),ISNUMBER(M97),ISNUMBER(N97)),SUM(J97:N97),"")</f>
        <v/>
      </c>
    </row>
    <row r="98" spans="1:15" ht="18.600000000000001" customHeight="1" x14ac:dyDescent="0.25">
      <c r="A98" s="263">
        <f t="shared" si="1"/>
        <v>93</v>
      </c>
      <c r="B98" s="264" t="str">
        <f>IF(ISBLANK('STUDENT DETAILS'!D99),"",'STUDENT DETAILS'!D99)</f>
        <v/>
      </c>
      <c r="C98" s="265" t="str">
        <f>IF(ISBLANK('STUDENT DETAILS'!C99),"",'STUDENT DETAILS'!C99)</f>
        <v/>
      </c>
      <c r="D98" s="309"/>
      <c r="E98" s="309"/>
      <c r="F98" s="309"/>
      <c r="G98" s="309"/>
      <c r="H98" s="309"/>
      <c r="I98" s="310" t="str">
        <f>IF(OR(ISNUMBER(D98),ISNUMBER(E98),ISNUMBER(#REF!),ISNUMBER(F98),ISNUMBER(G98),ISNUMBER(H98)),SUM(D98:H98),"")</f>
        <v/>
      </c>
      <c r="J98" s="344"/>
      <c r="K98" s="344"/>
      <c r="L98" s="344"/>
      <c r="M98" s="344"/>
      <c r="N98" s="344"/>
      <c r="O98" s="311" t="str">
        <f>IF(OR(ISNUMBER(J98),ISNUMBER(K98),ISNUMBER(#REF!),ISNUMBER(L98),ISNUMBER(M98),ISNUMBER(N98)),SUM(J98:N98),"")</f>
        <v/>
      </c>
    </row>
    <row r="99" spans="1:15" ht="18.600000000000001" customHeight="1" x14ac:dyDescent="0.25">
      <c r="A99" s="263">
        <f t="shared" si="1"/>
        <v>94</v>
      </c>
      <c r="B99" s="264" t="str">
        <f>IF(ISBLANK('STUDENT DETAILS'!D100),"",'STUDENT DETAILS'!D100)</f>
        <v/>
      </c>
      <c r="C99" s="265" t="str">
        <f>IF(ISBLANK('STUDENT DETAILS'!C100),"",'STUDENT DETAILS'!C100)</f>
        <v/>
      </c>
      <c r="D99" s="309"/>
      <c r="E99" s="309"/>
      <c r="F99" s="309"/>
      <c r="G99" s="309"/>
      <c r="H99" s="309"/>
      <c r="I99" s="310" t="str">
        <f>IF(OR(ISNUMBER(D99),ISNUMBER(E99),ISNUMBER(#REF!),ISNUMBER(F99),ISNUMBER(G99),ISNUMBER(H99)),SUM(D99:H99),"")</f>
        <v/>
      </c>
      <c r="J99" s="344"/>
      <c r="K99" s="344"/>
      <c r="L99" s="344"/>
      <c r="M99" s="344"/>
      <c r="N99" s="344"/>
      <c r="O99" s="311" t="str">
        <f>IF(OR(ISNUMBER(J99),ISNUMBER(K99),ISNUMBER(#REF!),ISNUMBER(L99),ISNUMBER(M99),ISNUMBER(N99)),SUM(J99:N99),"")</f>
        <v/>
      </c>
    </row>
    <row r="100" spans="1:15" ht="18.600000000000001" customHeight="1" x14ac:dyDescent="0.25">
      <c r="A100" s="263">
        <f t="shared" si="1"/>
        <v>95</v>
      </c>
      <c r="B100" s="264" t="str">
        <f>IF(ISBLANK('STUDENT DETAILS'!D101),"",'STUDENT DETAILS'!D101)</f>
        <v/>
      </c>
      <c r="C100" s="265" t="str">
        <f>IF(ISBLANK('STUDENT DETAILS'!C101),"",'STUDENT DETAILS'!C101)</f>
        <v/>
      </c>
      <c r="D100" s="309"/>
      <c r="E100" s="309"/>
      <c r="F100" s="309"/>
      <c r="G100" s="309"/>
      <c r="H100" s="309"/>
      <c r="I100" s="310" t="str">
        <f>IF(OR(ISNUMBER(D100),ISNUMBER(E100),ISNUMBER(#REF!),ISNUMBER(F100),ISNUMBER(G100),ISNUMBER(H100)),SUM(D100:H100),"")</f>
        <v/>
      </c>
      <c r="J100" s="344"/>
      <c r="K100" s="344"/>
      <c r="L100" s="344"/>
      <c r="M100" s="344"/>
      <c r="N100" s="344"/>
      <c r="O100" s="311" t="str">
        <f>IF(OR(ISNUMBER(J100),ISNUMBER(K100),ISNUMBER(#REF!),ISNUMBER(L100),ISNUMBER(M100),ISNUMBER(N100)),SUM(J100:N100),"")</f>
        <v/>
      </c>
    </row>
    <row r="101" spans="1:15" ht="18.600000000000001" customHeight="1" x14ac:dyDescent="0.25">
      <c r="A101" s="263">
        <f t="shared" si="1"/>
        <v>96</v>
      </c>
      <c r="B101" s="264" t="str">
        <f>IF(ISBLANK('STUDENT DETAILS'!D102),"",'STUDENT DETAILS'!D102)</f>
        <v/>
      </c>
      <c r="C101" s="265" t="str">
        <f>IF(ISBLANK('STUDENT DETAILS'!C102),"",'STUDENT DETAILS'!C102)</f>
        <v/>
      </c>
      <c r="D101" s="309"/>
      <c r="E101" s="309"/>
      <c r="F101" s="309"/>
      <c r="G101" s="309"/>
      <c r="H101" s="309"/>
      <c r="I101" s="310" t="str">
        <f>IF(OR(ISNUMBER(D101),ISNUMBER(E101),ISNUMBER(#REF!),ISNUMBER(F101),ISNUMBER(G101),ISNUMBER(H101)),SUM(D101:H101),"")</f>
        <v/>
      </c>
      <c r="J101" s="344"/>
      <c r="K101" s="344"/>
      <c r="L101" s="344"/>
      <c r="M101" s="344"/>
      <c r="N101" s="344"/>
      <c r="O101" s="311" t="str">
        <f>IF(OR(ISNUMBER(J101),ISNUMBER(K101),ISNUMBER(#REF!),ISNUMBER(L101),ISNUMBER(M101),ISNUMBER(N101)),SUM(J101:N101),"")</f>
        <v/>
      </c>
    </row>
    <row r="102" spans="1:15" ht="18.600000000000001" customHeight="1" x14ac:dyDescent="0.25">
      <c r="A102" s="263">
        <f t="shared" si="1"/>
        <v>97</v>
      </c>
      <c r="B102" s="264" t="str">
        <f>IF(ISBLANK('STUDENT DETAILS'!D103),"",'STUDENT DETAILS'!D103)</f>
        <v/>
      </c>
      <c r="C102" s="265" t="str">
        <f>IF(ISBLANK('STUDENT DETAILS'!C103),"",'STUDENT DETAILS'!C103)</f>
        <v/>
      </c>
      <c r="D102" s="309"/>
      <c r="E102" s="309"/>
      <c r="F102" s="309"/>
      <c r="G102" s="309"/>
      <c r="H102" s="309"/>
      <c r="I102" s="310" t="str">
        <f>IF(OR(ISNUMBER(D102),ISNUMBER(E102),ISNUMBER(#REF!),ISNUMBER(F102),ISNUMBER(G102),ISNUMBER(H102)),SUM(D102:H102),"")</f>
        <v/>
      </c>
      <c r="J102" s="344"/>
      <c r="K102" s="344"/>
      <c r="L102" s="344"/>
      <c r="M102" s="344"/>
      <c r="N102" s="344"/>
      <c r="O102" s="311" t="str">
        <f>IF(OR(ISNUMBER(J102),ISNUMBER(K102),ISNUMBER(#REF!),ISNUMBER(L102),ISNUMBER(M102),ISNUMBER(N102)),SUM(J102:N102),"")</f>
        <v/>
      </c>
    </row>
    <row r="103" spans="1:15" ht="18.600000000000001" customHeight="1" x14ac:dyDescent="0.25">
      <c r="A103" s="263">
        <f t="shared" si="1"/>
        <v>98</v>
      </c>
      <c r="B103" s="264" t="str">
        <f>IF(ISBLANK('STUDENT DETAILS'!D104),"",'STUDENT DETAILS'!D104)</f>
        <v/>
      </c>
      <c r="C103" s="265" t="str">
        <f>IF(ISBLANK('STUDENT DETAILS'!C104),"",'STUDENT DETAILS'!C104)</f>
        <v/>
      </c>
      <c r="D103" s="309"/>
      <c r="E103" s="309"/>
      <c r="F103" s="309"/>
      <c r="G103" s="309"/>
      <c r="H103" s="309"/>
      <c r="I103" s="310" t="str">
        <f>IF(OR(ISNUMBER(D103),ISNUMBER(E103),ISNUMBER(#REF!),ISNUMBER(F103),ISNUMBER(G103),ISNUMBER(H103)),SUM(D103:H103),"")</f>
        <v/>
      </c>
      <c r="J103" s="344"/>
      <c r="K103" s="344"/>
      <c r="L103" s="344"/>
      <c r="M103" s="344"/>
      <c r="N103" s="344"/>
      <c r="O103" s="311" t="str">
        <f>IF(OR(ISNUMBER(J103),ISNUMBER(K103),ISNUMBER(#REF!),ISNUMBER(L103),ISNUMBER(M103),ISNUMBER(N103)),SUM(J103:N103),"")</f>
        <v/>
      </c>
    </row>
    <row r="104" spans="1:15" ht="18.600000000000001" customHeight="1" x14ac:dyDescent="0.25">
      <c r="A104" s="263">
        <f t="shared" si="1"/>
        <v>99</v>
      </c>
      <c r="B104" s="264" t="str">
        <f>IF(ISBLANK('STUDENT DETAILS'!D105),"",'STUDENT DETAILS'!D105)</f>
        <v/>
      </c>
      <c r="C104" s="265" t="str">
        <f>IF(ISBLANK('STUDENT DETAILS'!C105),"",'STUDENT DETAILS'!C105)</f>
        <v/>
      </c>
      <c r="D104" s="309"/>
      <c r="E104" s="309"/>
      <c r="F104" s="309"/>
      <c r="G104" s="309"/>
      <c r="H104" s="309"/>
      <c r="I104" s="310" t="str">
        <f>IF(OR(ISNUMBER(D104),ISNUMBER(E104),ISNUMBER(#REF!),ISNUMBER(F104),ISNUMBER(G104),ISNUMBER(H104)),SUM(D104:H104),"")</f>
        <v/>
      </c>
      <c r="J104" s="344"/>
      <c r="K104" s="344"/>
      <c r="L104" s="344"/>
      <c r="M104" s="344"/>
      <c r="N104" s="344"/>
      <c r="O104" s="311" t="str">
        <f>IF(OR(ISNUMBER(J104),ISNUMBER(K104),ISNUMBER(#REF!),ISNUMBER(L104),ISNUMBER(M104),ISNUMBER(N104)),SUM(J104:N104),"")</f>
        <v/>
      </c>
    </row>
    <row r="105" spans="1:15" ht="18.600000000000001" customHeight="1" x14ac:dyDescent="0.25">
      <c r="A105" s="263">
        <f t="shared" si="1"/>
        <v>100</v>
      </c>
      <c r="B105" s="264" t="str">
        <f>IF(ISBLANK('STUDENT DETAILS'!D106),"",'STUDENT DETAILS'!D106)</f>
        <v/>
      </c>
      <c r="C105" s="265" t="str">
        <f>IF(ISBLANK('STUDENT DETAILS'!C106),"",'STUDENT DETAILS'!C106)</f>
        <v/>
      </c>
      <c r="D105" s="309"/>
      <c r="E105" s="309"/>
      <c r="F105" s="309"/>
      <c r="G105" s="309"/>
      <c r="H105" s="309"/>
      <c r="I105" s="310" t="str">
        <f>IF(OR(ISNUMBER(D105),ISNUMBER(E105),ISNUMBER(#REF!),ISNUMBER(F105),ISNUMBER(G105),ISNUMBER(H105)),SUM(D105:H105),"")</f>
        <v/>
      </c>
      <c r="J105" s="344"/>
      <c r="K105" s="344"/>
      <c r="L105" s="344"/>
      <c r="M105" s="344"/>
      <c r="N105" s="344"/>
      <c r="O105" s="311" t="str">
        <f>IF(OR(ISNUMBER(J105),ISNUMBER(K105),ISNUMBER(#REF!),ISNUMBER(L105),ISNUMBER(M105),ISNUMBER(N105)),SUM(J105:N105),"")</f>
        <v/>
      </c>
    </row>
    <row r="106" spans="1:15" ht="18.600000000000001" customHeight="1" x14ac:dyDescent="0.25">
      <c r="A106" s="263">
        <f t="shared" si="1"/>
        <v>101</v>
      </c>
      <c r="B106" s="264" t="str">
        <f>IF(ISBLANK('STUDENT DETAILS'!D107),"",'STUDENT DETAILS'!D107)</f>
        <v/>
      </c>
      <c r="C106" s="265" t="str">
        <f>IF(ISBLANK('STUDENT DETAILS'!C107),"",'STUDENT DETAILS'!C107)</f>
        <v/>
      </c>
      <c r="D106" s="309"/>
      <c r="E106" s="309"/>
      <c r="F106" s="309"/>
      <c r="G106" s="309"/>
      <c r="H106" s="309"/>
      <c r="I106" s="310" t="str">
        <f>IF(OR(ISNUMBER(D106),ISNUMBER(E106),ISNUMBER(#REF!),ISNUMBER(F106),ISNUMBER(G106),ISNUMBER(H106)),SUM(D106:H106),"")</f>
        <v/>
      </c>
      <c r="J106" s="344"/>
      <c r="K106" s="344"/>
      <c r="L106" s="344"/>
      <c r="M106" s="344"/>
      <c r="N106" s="344"/>
      <c r="O106" s="311" t="str">
        <f>IF(OR(ISNUMBER(J106),ISNUMBER(K106),ISNUMBER(#REF!),ISNUMBER(L106),ISNUMBER(M106),ISNUMBER(N106)),SUM(J106:N106),"")</f>
        <v/>
      </c>
    </row>
    <row r="107" spans="1:15" ht="18.600000000000001" customHeight="1" x14ac:dyDescent="0.25">
      <c r="A107" s="263">
        <f t="shared" si="1"/>
        <v>102</v>
      </c>
      <c r="B107" s="264" t="str">
        <f>IF(ISBLANK('STUDENT DETAILS'!D108),"",'STUDENT DETAILS'!D108)</f>
        <v/>
      </c>
      <c r="C107" s="265" t="str">
        <f>IF(ISBLANK('STUDENT DETAILS'!C108),"",'STUDENT DETAILS'!C108)</f>
        <v/>
      </c>
      <c r="D107" s="309"/>
      <c r="E107" s="309"/>
      <c r="F107" s="309"/>
      <c r="G107" s="309"/>
      <c r="H107" s="309"/>
      <c r="I107" s="310" t="str">
        <f>IF(OR(ISNUMBER(D107),ISNUMBER(E107),ISNUMBER(#REF!),ISNUMBER(F107),ISNUMBER(G107),ISNUMBER(H107)),SUM(D107:H107),"")</f>
        <v/>
      </c>
      <c r="J107" s="344"/>
      <c r="K107" s="344"/>
      <c r="L107" s="344"/>
      <c r="M107" s="344"/>
      <c r="N107" s="344"/>
      <c r="O107" s="311" t="str">
        <f>IF(OR(ISNUMBER(J107),ISNUMBER(K107),ISNUMBER(#REF!),ISNUMBER(L107),ISNUMBER(M107),ISNUMBER(N107)),SUM(J107:N107),"")</f>
        <v/>
      </c>
    </row>
    <row r="108" spans="1:15" ht="18.600000000000001" customHeight="1" x14ac:dyDescent="0.25">
      <c r="A108" s="263">
        <f t="shared" si="1"/>
        <v>103</v>
      </c>
      <c r="B108" s="264" t="str">
        <f>IF(ISBLANK('STUDENT DETAILS'!D109),"",'STUDENT DETAILS'!D109)</f>
        <v/>
      </c>
      <c r="C108" s="265" t="str">
        <f>IF(ISBLANK('STUDENT DETAILS'!C109),"",'STUDENT DETAILS'!C109)</f>
        <v/>
      </c>
      <c r="D108" s="309"/>
      <c r="E108" s="309"/>
      <c r="F108" s="309"/>
      <c r="G108" s="309"/>
      <c r="H108" s="309"/>
      <c r="I108" s="310" t="str">
        <f>IF(OR(ISNUMBER(D108),ISNUMBER(E108),ISNUMBER(#REF!),ISNUMBER(F108),ISNUMBER(G108),ISNUMBER(H108)),SUM(D108:H108),"")</f>
        <v/>
      </c>
      <c r="J108" s="344"/>
      <c r="K108" s="344"/>
      <c r="L108" s="344"/>
      <c r="M108" s="344"/>
      <c r="N108" s="344"/>
      <c r="O108" s="311" t="str">
        <f>IF(OR(ISNUMBER(J108),ISNUMBER(K108),ISNUMBER(#REF!),ISNUMBER(L108),ISNUMBER(M108),ISNUMBER(N108)),SUM(J108:N108),"")</f>
        <v/>
      </c>
    </row>
    <row r="109" spans="1:15" ht="18.600000000000001" customHeight="1" x14ac:dyDescent="0.25">
      <c r="A109" s="263">
        <f t="shared" si="1"/>
        <v>104</v>
      </c>
      <c r="B109" s="264" t="str">
        <f>IF(ISBLANK('STUDENT DETAILS'!D110),"",'STUDENT DETAILS'!D110)</f>
        <v/>
      </c>
      <c r="C109" s="265" t="str">
        <f>IF(ISBLANK('STUDENT DETAILS'!C110),"",'STUDENT DETAILS'!C110)</f>
        <v/>
      </c>
      <c r="D109" s="309"/>
      <c r="E109" s="309"/>
      <c r="F109" s="309"/>
      <c r="G109" s="309"/>
      <c r="H109" s="309"/>
      <c r="I109" s="310" t="str">
        <f>IF(OR(ISNUMBER(D109),ISNUMBER(E109),ISNUMBER(#REF!),ISNUMBER(F109),ISNUMBER(G109),ISNUMBER(H109)),SUM(D109:H109),"")</f>
        <v/>
      </c>
      <c r="J109" s="344"/>
      <c r="K109" s="344"/>
      <c r="L109" s="344"/>
      <c r="M109" s="344"/>
      <c r="N109" s="344"/>
      <c r="O109" s="311" t="str">
        <f>IF(OR(ISNUMBER(J109),ISNUMBER(K109),ISNUMBER(#REF!),ISNUMBER(L109),ISNUMBER(M109),ISNUMBER(N109)),SUM(J109:N109),"")</f>
        <v/>
      </c>
    </row>
    <row r="110" spans="1:15" ht="18.600000000000001" customHeight="1" x14ac:dyDescent="0.25">
      <c r="A110" s="263">
        <f t="shared" si="1"/>
        <v>105</v>
      </c>
      <c r="B110" s="264" t="str">
        <f>IF(ISBLANK('STUDENT DETAILS'!D111),"",'STUDENT DETAILS'!D111)</f>
        <v/>
      </c>
      <c r="C110" s="265" t="str">
        <f>IF(ISBLANK('STUDENT DETAILS'!C111),"",'STUDENT DETAILS'!C111)</f>
        <v/>
      </c>
      <c r="D110" s="309"/>
      <c r="E110" s="309"/>
      <c r="F110" s="309"/>
      <c r="G110" s="309"/>
      <c r="H110" s="309"/>
      <c r="I110" s="310" t="str">
        <f>IF(OR(ISNUMBER(D110),ISNUMBER(E110),ISNUMBER(#REF!),ISNUMBER(F110),ISNUMBER(G110),ISNUMBER(H110)),SUM(D110:H110),"")</f>
        <v/>
      </c>
      <c r="J110" s="344"/>
      <c r="K110" s="344"/>
      <c r="L110" s="344"/>
      <c r="M110" s="344"/>
      <c r="N110" s="344"/>
      <c r="O110" s="311" t="str">
        <f>IF(OR(ISNUMBER(J110),ISNUMBER(K110),ISNUMBER(#REF!),ISNUMBER(L110),ISNUMBER(M110),ISNUMBER(N110)),SUM(J110:N110),"")</f>
        <v/>
      </c>
    </row>
    <row r="111" spans="1:15" ht="18.600000000000001" customHeight="1" x14ac:dyDescent="0.25">
      <c r="A111" s="263">
        <f t="shared" si="1"/>
        <v>106</v>
      </c>
      <c r="B111" s="264" t="str">
        <f>IF(ISBLANK('STUDENT DETAILS'!D112),"",'STUDENT DETAILS'!D112)</f>
        <v/>
      </c>
      <c r="C111" s="265" t="str">
        <f>IF(ISBLANK('STUDENT DETAILS'!C112),"",'STUDENT DETAILS'!C112)</f>
        <v/>
      </c>
      <c r="D111" s="309"/>
      <c r="E111" s="309"/>
      <c r="F111" s="309"/>
      <c r="G111" s="309"/>
      <c r="H111" s="309"/>
      <c r="I111" s="310" t="str">
        <f>IF(OR(ISNUMBER(D111),ISNUMBER(E111),ISNUMBER(#REF!),ISNUMBER(F111),ISNUMBER(G111),ISNUMBER(H111)),SUM(D111:H111),"")</f>
        <v/>
      </c>
      <c r="J111" s="344"/>
      <c r="K111" s="344"/>
      <c r="L111" s="344"/>
      <c r="M111" s="344"/>
      <c r="N111" s="344"/>
      <c r="O111" s="311" t="str">
        <f>IF(OR(ISNUMBER(J111),ISNUMBER(K111),ISNUMBER(#REF!),ISNUMBER(L111),ISNUMBER(M111),ISNUMBER(N111)),SUM(J111:N111),"")</f>
        <v/>
      </c>
    </row>
    <row r="112" spans="1:15" ht="18.600000000000001" customHeight="1" x14ac:dyDescent="0.25">
      <c r="A112" s="263">
        <f t="shared" ref="A112:A136" si="2">IF(C112&gt;0,A111+1,"")</f>
        <v>107</v>
      </c>
      <c r="B112" s="264" t="str">
        <f>IF(ISBLANK('STUDENT DETAILS'!D113),"",'STUDENT DETAILS'!D113)</f>
        <v/>
      </c>
      <c r="C112" s="265" t="str">
        <f>IF(ISBLANK('STUDENT DETAILS'!C113),"",'STUDENT DETAILS'!C113)</f>
        <v/>
      </c>
      <c r="D112" s="309"/>
      <c r="E112" s="309"/>
      <c r="F112" s="309"/>
      <c r="G112" s="309"/>
      <c r="H112" s="309"/>
      <c r="I112" s="310" t="str">
        <f>IF(OR(ISNUMBER(D112),ISNUMBER(E112),ISNUMBER(#REF!),ISNUMBER(F112),ISNUMBER(G112),ISNUMBER(H112)),SUM(D112:H112),"")</f>
        <v/>
      </c>
      <c r="J112" s="344"/>
      <c r="K112" s="344"/>
      <c r="L112" s="344"/>
      <c r="M112" s="344"/>
      <c r="N112" s="344"/>
      <c r="O112" s="311" t="str">
        <f>IF(OR(ISNUMBER(J112),ISNUMBER(K112),ISNUMBER(#REF!),ISNUMBER(L112),ISNUMBER(M112),ISNUMBER(N112)),SUM(J112:N112),"")</f>
        <v/>
      </c>
    </row>
    <row r="113" spans="1:15" ht="18.600000000000001" customHeight="1" x14ac:dyDescent="0.25">
      <c r="A113" s="263">
        <f t="shared" si="2"/>
        <v>108</v>
      </c>
      <c r="B113" s="264" t="str">
        <f>IF(ISBLANK('STUDENT DETAILS'!D114),"",'STUDENT DETAILS'!D114)</f>
        <v/>
      </c>
      <c r="C113" s="265" t="str">
        <f>IF(ISBLANK('STUDENT DETAILS'!C114),"",'STUDENT DETAILS'!C114)</f>
        <v/>
      </c>
      <c r="D113" s="309"/>
      <c r="E113" s="309"/>
      <c r="F113" s="309"/>
      <c r="G113" s="309"/>
      <c r="H113" s="309"/>
      <c r="I113" s="310" t="str">
        <f>IF(OR(ISNUMBER(D113),ISNUMBER(E113),ISNUMBER(#REF!),ISNUMBER(F113),ISNUMBER(G113),ISNUMBER(H113)),SUM(D113:H113),"")</f>
        <v/>
      </c>
      <c r="J113" s="344"/>
      <c r="K113" s="344"/>
      <c r="L113" s="344"/>
      <c r="M113" s="344"/>
      <c r="N113" s="344"/>
      <c r="O113" s="311" t="str">
        <f>IF(OR(ISNUMBER(J113),ISNUMBER(K113),ISNUMBER(#REF!),ISNUMBER(L113),ISNUMBER(M113),ISNUMBER(N113)),SUM(J113:N113),"")</f>
        <v/>
      </c>
    </row>
    <row r="114" spans="1:15" ht="18.600000000000001" customHeight="1" x14ac:dyDescent="0.25">
      <c r="A114" s="263">
        <f t="shared" si="2"/>
        <v>109</v>
      </c>
      <c r="B114" s="264" t="str">
        <f>IF(ISBLANK('STUDENT DETAILS'!D115),"",'STUDENT DETAILS'!D115)</f>
        <v/>
      </c>
      <c r="C114" s="265" t="str">
        <f>IF(ISBLANK('STUDENT DETAILS'!C115),"",'STUDENT DETAILS'!C115)</f>
        <v/>
      </c>
      <c r="D114" s="309"/>
      <c r="E114" s="309"/>
      <c r="F114" s="309"/>
      <c r="G114" s="309"/>
      <c r="H114" s="309"/>
      <c r="I114" s="310" t="str">
        <f>IF(OR(ISNUMBER(D114),ISNUMBER(E114),ISNUMBER(#REF!),ISNUMBER(F114),ISNUMBER(G114),ISNUMBER(H114)),SUM(D114:H114),"")</f>
        <v/>
      </c>
      <c r="J114" s="344"/>
      <c r="K114" s="344"/>
      <c r="L114" s="344"/>
      <c r="M114" s="344"/>
      <c r="N114" s="344"/>
      <c r="O114" s="311" t="str">
        <f>IF(OR(ISNUMBER(J114),ISNUMBER(K114),ISNUMBER(#REF!),ISNUMBER(L114),ISNUMBER(M114),ISNUMBER(N114)),SUM(J114:N114),"")</f>
        <v/>
      </c>
    </row>
    <row r="115" spans="1:15" ht="18.600000000000001" customHeight="1" x14ac:dyDescent="0.25">
      <c r="A115" s="263">
        <f t="shared" si="2"/>
        <v>110</v>
      </c>
      <c r="B115" s="264" t="str">
        <f>IF(ISBLANK('STUDENT DETAILS'!D116),"",'STUDENT DETAILS'!D116)</f>
        <v/>
      </c>
      <c r="C115" s="265" t="str">
        <f>IF(ISBLANK('STUDENT DETAILS'!C116),"",'STUDENT DETAILS'!C116)</f>
        <v/>
      </c>
      <c r="D115" s="309"/>
      <c r="E115" s="309"/>
      <c r="F115" s="309"/>
      <c r="G115" s="309"/>
      <c r="H115" s="309"/>
      <c r="I115" s="310" t="str">
        <f>IF(OR(ISNUMBER(D115),ISNUMBER(E115),ISNUMBER(#REF!),ISNUMBER(F115),ISNUMBER(G115),ISNUMBER(H115)),SUM(D115:H115),"")</f>
        <v/>
      </c>
      <c r="J115" s="344"/>
      <c r="K115" s="344"/>
      <c r="L115" s="344"/>
      <c r="M115" s="344"/>
      <c r="N115" s="344"/>
      <c r="O115" s="311" t="str">
        <f>IF(OR(ISNUMBER(J115),ISNUMBER(K115),ISNUMBER(#REF!),ISNUMBER(L115),ISNUMBER(M115),ISNUMBER(N115)),SUM(J115:N115),"")</f>
        <v/>
      </c>
    </row>
    <row r="116" spans="1:15" ht="18.600000000000001" customHeight="1" x14ac:dyDescent="0.25">
      <c r="A116" s="263">
        <f t="shared" si="2"/>
        <v>111</v>
      </c>
      <c r="B116" s="264" t="str">
        <f>IF(ISBLANK('STUDENT DETAILS'!D117),"",'STUDENT DETAILS'!D117)</f>
        <v/>
      </c>
      <c r="C116" s="265" t="str">
        <f>IF(ISBLANK('STUDENT DETAILS'!C117),"",'STUDENT DETAILS'!C117)</f>
        <v/>
      </c>
      <c r="D116" s="309"/>
      <c r="E116" s="309"/>
      <c r="F116" s="309"/>
      <c r="G116" s="309"/>
      <c r="H116" s="309"/>
      <c r="I116" s="310" t="str">
        <f>IF(OR(ISNUMBER(D116),ISNUMBER(E116),ISNUMBER(#REF!),ISNUMBER(F116),ISNUMBER(G116),ISNUMBER(H116)),SUM(D116:H116),"")</f>
        <v/>
      </c>
      <c r="J116" s="344"/>
      <c r="K116" s="344"/>
      <c r="L116" s="344"/>
      <c r="M116" s="344"/>
      <c r="N116" s="344"/>
      <c r="O116" s="311" t="str">
        <f>IF(OR(ISNUMBER(J116),ISNUMBER(K116),ISNUMBER(#REF!),ISNUMBER(L116),ISNUMBER(M116),ISNUMBER(N116)),SUM(J116:N116),"")</f>
        <v/>
      </c>
    </row>
    <row r="117" spans="1:15" ht="18.600000000000001" customHeight="1" x14ac:dyDescent="0.25">
      <c r="A117" s="263">
        <f t="shared" si="2"/>
        <v>112</v>
      </c>
      <c r="B117" s="264" t="str">
        <f>IF(ISBLANK('STUDENT DETAILS'!D118),"",'STUDENT DETAILS'!D118)</f>
        <v/>
      </c>
      <c r="C117" s="265" t="str">
        <f>IF(ISBLANK('STUDENT DETAILS'!C118),"",'STUDENT DETAILS'!C118)</f>
        <v/>
      </c>
      <c r="D117" s="309"/>
      <c r="E117" s="309"/>
      <c r="F117" s="309"/>
      <c r="G117" s="309"/>
      <c r="H117" s="309"/>
      <c r="I117" s="310" t="str">
        <f>IF(OR(ISNUMBER(D117),ISNUMBER(E117),ISNUMBER(#REF!),ISNUMBER(F117),ISNUMBER(G117),ISNUMBER(H117)),SUM(D117:H117),"")</f>
        <v/>
      </c>
      <c r="J117" s="344"/>
      <c r="K117" s="344"/>
      <c r="L117" s="344"/>
      <c r="M117" s="344"/>
      <c r="N117" s="344"/>
      <c r="O117" s="311" t="str">
        <f>IF(OR(ISNUMBER(J117),ISNUMBER(K117),ISNUMBER(#REF!),ISNUMBER(L117),ISNUMBER(M117),ISNUMBER(N117)),SUM(J117:N117),"")</f>
        <v/>
      </c>
    </row>
    <row r="118" spans="1:15" ht="18.600000000000001" customHeight="1" x14ac:dyDescent="0.25">
      <c r="A118" s="263">
        <f t="shared" si="2"/>
        <v>113</v>
      </c>
      <c r="B118" s="264" t="str">
        <f>IF(ISBLANK('STUDENT DETAILS'!D119),"",'STUDENT DETAILS'!D119)</f>
        <v/>
      </c>
      <c r="C118" s="265" t="str">
        <f>IF(ISBLANK('STUDENT DETAILS'!C119),"",'STUDENT DETAILS'!C119)</f>
        <v/>
      </c>
      <c r="D118" s="309"/>
      <c r="E118" s="309"/>
      <c r="F118" s="309"/>
      <c r="G118" s="309"/>
      <c r="H118" s="309"/>
      <c r="I118" s="310" t="str">
        <f>IF(OR(ISNUMBER(D118),ISNUMBER(E118),ISNUMBER(#REF!),ISNUMBER(F118),ISNUMBER(G118),ISNUMBER(H118)),SUM(D118:H118),"")</f>
        <v/>
      </c>
      <c r="J118" s="344"/>
      <c r="K118" s="344"/>
      <c r="L118" s="344"/>
      <c r="M118" s="344"/>
      <c r="N118" s="344"/>
      <c r="O118" s="311" t="str">
        <f>IF(OR(ISNUMBER(J118),ISNUMBER(K118),ISNUMBER(#REF!),ISNUMBER(L118),ISNUMBER(M118),ISNUMBER(N118)),SUM(J118:N118),"")</f>
        <v/>
      </c>
    </row>
    <row r="119" spans="1:15" ht="18.600000000000001" customHeight="1" x14ac:dyDescent="0.25">
      <c r="A119" s="263">
        <f t="shared" si="2"/>
        <v>114</v>
      </c>
      <c r="B119" s="264" t="str">
        <f>IF(ISBLANK('STUDENT DETAILS'!D120),"",'STUDENT DETAILS'!D120)</f>
        <v/>
      </c>
      <c r="C119" s="265" t="str">
        <f>IF(ISBLANK('STUDENT DETAILS'!C120),"",'STUDENT DETAILS'!C120)</f>
        <v/>
      </c>
      <c r="D119" s="309"/>
      <c r="E119" s="309"/>
      <c r="F119" s="309"/>
      <c r="G119" s="309"/>
      <c r="H119" s="309"/>
      <c r="I119" s="310" t="str">
        <f>IF(OR(ISNUMBER(D119),ISNUMBER(E119),ISNUMBER(#REF!),ISNUMBER(F119),ISNUMBER(G119),ISNUMBER(H119)),SUM(D119:H119),"")</f>
        <v/>
      </c>
      <c r="J119" s="344"/>
      <c r="K119" s="344"/>
      <c r="L119" s="344"/>
      <c r="M119" s="344"/>
      <c r="N119" s="344"/>
      <c r="O119" s="311" t="str">
        <f>IF(OR(ISNUMBER(J119),ISNUMBER(K119),ISNUMBER(#REF!),ISNUMBER(L119),ISNUMBER(M119),ISNUMBER(N119)),SUM(J119:N119),"")</f>
        <v/>
      </c>
    </row>
    <row r="120" spans="1:15" ht="18.600000000000001" customHeight="1" x14ac:dyDescent="0.25">
      <c r="A120" s="263">
        <f t="shared" si="2"/>
        <v>115</v>
      </c>
      <c r="B120" s="264" t="str">
        <f>IF(ISBLANK('STUDENT DETAILS'!D121),"",'STUDENT DETAILS'!D121)</f>
        <v/>
      </c>
      <c r="C120" s="265" t="str">
        <f>IF(ISBLANK('STUDENT DETAILS'!C121),"",'STUDENT DETAILS'!C121)</f>
        <v/>
      </c>
      <c r="D120" s="309"/>
      <c r="E120" s="309"/>
      <c r="F120" s="309"/>
      <c r="G120" s="309"/>
      <c r="H120" s="309"/>
      <c r="I120" s="310" t="str">
        <f>IF(OR(ISNUMBER(D120),ISNUMBER(E120),ISNUMBER(#REF!),ISNUMBER(F120),ISNUMBER(G120),ISNUMBER(H120)),SUM(D120:H120),"")</f>
        <v/>
      </c>
      <c r="J120" s="344"/>
      <c r="K120" s="344"/>
      <c r="L120" s="344"/>
      <c r="M120" s="344"/>
      <c r="N120" s="344"/>
      <c r="O120" s="311" t="str">
        <f>IF(OR(ISNUMBER(J120),ISNUMBER(K120),ISNUMBER(#REF!),ISNUMBER(L120),ISNUMBER(M120),ISNUMBER(N120)),SUM(J120:N120),"")</f>
        <v/>
      </c>
    </row>
    <row r="121" spans="1:15" ht="18.600000000000001" customHeight="1" x14ac:dyDescent="0.25">
      <c r="A121" s="263">
        <f t="shared" si="2"/>
        <v>116</v>
      </c>
      <c r="B121" s="264" t="str">
        <f>IF(ISBLANK('STUDENT DETAILS'!D122),"",'STUDENT DETAILS'!D122)</f>
        <v/>
      </c>
      <c r="C121" s="265" t="str">
        <f>IF(ISBLANK('STUDENT DETAILS'!C122),"",'STUDENT DETAILS'!C122)</f>
        <v/>
      </c>
      <c r="D121" s="309"/>
      <c r="E121" s="309"/>
      <c r="F121" s="309"/>
      <c r="G121" s="309"/>
      <c r="H121" s="309"/>
      <c r="I121" s="310" t="str">
        <f>IF(OR(ISNUMBER(D121),ISNUMBER(E121),ISNUMBER(#REF!),ISNUMBER(F121),ISNUMBER(G121),ISNUMBER(H121)),SUM(D121:H121),"")</f>
        <v/>
      </c>
      <c r="J121" s="344"/>
      <c r="K121" s="344"/>
      <c r="L121" s="344"/>
      <c r="M121" s="344"/>
      <c r="N121" s="344"/>
      <c r="O121" s="311" t="str">
        <f>IF(OR(ISNUMBER(J121),ISNUMBER(K121),ISNUMBER(#REF!),ISNUMBER(L121),ISNUMBER(M121),ISNUMBER(N121)),SUM(J121:N121),"")</f>
        <v/>
      </c>
    </row>
    <row r="122" spans="1:15" ht="18.600000000000001" customHeight="1" x14ac:dyDescent="0.25">
      <c r="A122" s="263">
        <f t="shared" si="2"/>
        <v>117</v>
      </c>
      <c r="B122" s="264" t="str">
        <f>IF(ISBLANK('STUDENT DETAILS'!D123),"",'STUDENT DETAILS'!D123)</f>
        <v/>
      </c>
      <c r="C122" s="265" t="str">
        <f>IF(ISBLANK('STUDENT DETAILS'!C123),"",'STUDENT DETAILS'!C123)</f>
        <v/>
      </c>
      <c r="D122" s="309"/>
      <c r="E122" s="309"/>
      <c r="F122" s="309"/>
      <c r="G122" s="309"/>
      <c r="H122" s="309"/>
      <c r="I122" s="310" t="str">
        <f>IF(OR(ISNUMBER(D122),ISNUMBER(E122),ISNUMBER(#REF!),ISNUMBER(F122),ISNUMBER(G122),ISNUMBER(H122)),SUM(D122:H122),"")</f>
        <v/>
      </c>
      <c r="J122" s="344"/>
      <c r="K122" s="344"/>
      <c r="L122" s="344"/>
      <c r="M122" s="344"/>
      <c r="N122" s="344"/>
      <c r="O122" s="311" t="str">
        <f>IF(OR(ISNUMBER(J122),ISNUMBER(K122),ISNUMBER(#REF!),ISNUMBER(L122),ISNUMBER(M122),ISNUMBER(N122)),SUM(J122:N122),"")</f>
        <v/>
      </c>
    </row>
    <row r="123" spans="1:15" ht="18.600000000000001" customHeight="1" x14ac:dyDescent="0.25">
      <c r="A123" s="263">
        <f t="shared" si="2"/>
        <v>118</v>
      </c>
      <c r="B123" s="264" t="str">
        <f>IF(ISBLANK('STUDENT DETAILS'!D124),"",'STUDENT DETAILS'!D124)</f>
        <v/>
      </c>
      <c r="C123" s="265" t="str">
        <f>IF(ISBLANK('STUDENT DETAILS'!C124),"",'STUDENT DETAILS'!C124)</f>
        <v/>
      </c>
      <c r="D123" s="309"/>
      <c r="E123" s="309"/>
      <c r="F123" s="309"/>
      <c r="G123" s="309"/>
      <c r="H123" s="309"/>
      <c r="I123" s="310" t="str">
        <f>IF(OR(ISNUMBER(D123),ISNUMBER(E123),ISNUMBER(#REF!),ISNUMBER(F123),ISNUMBER(G123),ISNUMBER(H123)),SUM(D123:H123),"")</f>
        <v/>
      </c>
      <c r="J123" s="344"/>
      <c r="K123" s="344"/>
      <c r="L123" s="344"/>
      <c r="M123" s="344"/>
      <c r="N123" s="344"/>
      <c r="O123" s="311" t="str">
        <f>IF(OR(ISNUMBER(J123),ISNUMBER(K123),ISNUMBER(#REF!),ISNUMBER(L123),ISNUMBER(M123),ISNUMBER(N123)),SUM(J123:N123),"")</f>
        <v/>
      </c>
    </row>
    <row r="124" spans="1:15" ht="18.600000000000001" customHeight="1" x14ac:dyDescent="0.25">
      <c r="A124" s="263">
        <f t="shared" si="2"/>
        <v>119</v>
      </c>
      <c r="B124" s="264" t="str">
        <f>IF(ISBLANK('STUDENT DETAILS'!D125),"",'STUDENT DETAILS'!D125)</f>
        <v/>
      </c>
      <c r="C124" s="265" t="str">
        <f>IF(ISBLANK('STUDENT DETAILS'!C125),"",'STUDENT DETAILS'!C125)</f>
        <v/>
      </c>
      <c r="D124" s="309"/>
      <c r="E124" s="309"/>
      <c r="F124" s="309"/>
      <c r="G124" s="309"/>
      <c r="H124" s="309"/>
      <c r="I124" s="310" t="str">
        <f>IF(OR(ISNUMBER(D124),ISNUMBER(E124),ISNUMBER(#REF!),ISNUMBER(F124),ISNUMBER(G124),ISNUMBER(H124)),SUM(D124:H124),"")</f>
        <v/>
      </c>
      <c r="J124" s="344"/>
      <c r="K124" s="344"/>
      <c r="L124" s="344"/>
      <c r="M124" s="344"/>
      <c r="N124" s="344"/>
      <c r="O124" s="311" t="str">
        <f>IF(OR(ISNUMBER(J124),ISNUMBER(K124),ISNUMBER(#REF!),ISNUMBER(L124),ISNUMBER(M124),ISNUMBER(N124)),SUM(J124:N124),"")</f>
        <v/>
      </c>
    </row>
    <row r="125" spans="1:15" ht="18.600000000000001" customHeight="1" x14ac:dyDescent="0.25">
      <c r="A125" s="263">
        <f t="shared" si="2"/>
        <v>120</v>
      </c>
      <c r="B125" s="264" t="str">
        <f>IF(ISBLANK('STUDENT DETAILS'!D126),"",'STUDENT DETAILS'!D126)</f>
        <v/>
      </c>
      <c r="C125" s="265" t="str">
        <f>IF(ISBLANK('STUDENT DETAILS'!C126),"",'STUDENT DETAILS'!C126)</f>
        <v/>
      </c>
      <c r="D125" s="309"/>
      <c r="E125" s="309"/>
      <c r="F125" s="309"/>
      <c r="G125" s="309"/>
      <c r="H125" s="309"/>
      <c r="I125" s="310" t="str">
        <f>IF(OR(ISNUMBER(D125),ISNUMBER(E125),ISNUMBER(#REF!),ISNUMBER(F125),ISNUMBER(G125),ISNUMBER(H125)),SUM(D125:H125),"")</f>
        <v/>
      </c>
      <c r="J125" s="344"/>
      <c r="K125" s="344"/>
      <c r="L125" s="344"/>
      <c r="M125" s="344"/>
      <c r="N125" s="344"/>
      <c r="O125" s="311" t="str">
        <f>IF(OR(ISNUMBER(J125),ISNUMBER(K125),ISNUMBER(#REF!),ISNUMBER(L125),ISNUMBER(M125),ISNUMBER(N125)),SUM(J125:N125),"")</f>
        <v/>
      </c>
    </row>
    <row r="126" spans="1:15" ht="18.600000000000001" customHeight="1" x14ac:dyDescent="0.25">
      <c r="A126" s="263">
        <f t="shared" si="2"/>
        <v>121</v>
      </c>
      <c r="B126" s="264" t="str">
        <f>IF(ISBLANK('STUDENT DETAILS'!D127),"",'STUDENT DETAILS'!D127)</f>
        <v/>
      </c>
      <c r="C126" s="265" t="str">
        <f>IF(ISBLANK('STUDENT DETAILS'!C127),"",'STUDENT DETAILS'!C127)</f>
        <v/>
      </c>
      <c r="D126" s="309"/>
      <c r="E126" s="309"/>
      <c r="F126" s="309"/>
      <c r="G126" s="309"/>
      <c r="H126" s="309"/>
      <c r="I126" s="310" t="str">
        <f>IF(OR(ISNUMBER(D126),ISNUMBER(E126),ISNUMBER(#REF!),ISNUMBER(F126),ISNUMBER(G126),ISNUMBER(H126)),SUM(D126:H126),"")</f>
        <v/>
      </c>
      <c r="J126" s="344"/>
      <c r="K126" s="344"/>
      <c r="L126" s="344"/>
      <c r="M126" s="344"/>
      <c r="N126" s="344"/>
      <c r="O126" s="311" t="str">
        <f>IF(OR(ISNUMBER(J126),ISNUMBER(K126),ISNUMBER(#REF!),ISNUMBER(L126),ISNUMBER(M126),ISNUMBER(N126)),SUM(J126:N126),"")</f>
        <v/>
      </c>
    </row>
    <row r="127" spans="1:15" ht="18.600000000000001" customHeight="1" x14ac:dyDescent="0.25">
      <c r="A127" s="263">
        <f t="shared" si="2"/>
        <v>122</v>
      </c>
      <c r="B127" s="264" t="str">
        <f>IF(ISBLANK('STUDENT DETAILS'!D128),"",'STUDENT DETAILS'!D128)</f>
        <v/>
      </c>
      <c r="C127" s="265" t="str">
        <f>IF(ISBLANK('STUDENT DETAILS'!C128),"",'STUDENT DETAILS'!C128)</f>
        <v/>
      </c>
      <c r="D127" s="309"/>
      <c r="E127" s="309"/>
      <c r="F127" s="309"/>
      <c r="G127" s="309"/>
      <c r="H127" s="309"/>
      <c r="I127" s="310" t="str">
        <f>IF(OR(ISNUMBER(D127),ISNUMBER(E127),ISNUMBER(#REF!),ISNUMBER(F127),ISNUMBER(G127),ISNUMBER(H127)),SUM(D127:H127),"")</f>
        <v/>
      </c>
      <c r="J127" s="344"/>
      <c r="K127" s="344"/>
      <c r="L127" s="344"/>
      <c r="M127" s="344"/>
      <c r="N127" s="344"/>
      <c r="O127" s="311" t="str">
        <f>IF(OR(ISNUMBER(J127),ISNUMBER(K127),ISNUMBER(#REF!),ISNUMBER(L127),ISNUMBER(M127),ISNUMBER(N127)),SUM(J127:N127),"")</f>
        <v/>
      </c>
    </row>
    <row r="128" spans="1:15" ht="18.600000000000001" customHeight="1" x14ac:dyDescent="0.25">
      <c r="A128" s="263">
        <f t="shared" si="2"/>
        <v>123</v>
      </c>
      <c r="B128" s="264" t="str">
        <f>IF(ISBLANK('STUDENT DETAILS'!D129),"",'STUDENT DETAILS'!D129)</f>
        <v/>
      </c>
      <c r="C128" s="265" t="str">
        <f>IF(ISBLANK('STUDENT DETAILS'!C129),"",'STUDENT DETAILS'!C129)</f>
        <v/>
      </c>
      <c r="D128" s="309"/>
      <c r="E128" s="309"/>
      <c r="F128" s="309"/>
      <c r="G128" s="309"/>
      <c r="H128" s="309"/>
      <c r="I128" s="310" t="str">
        <f>IF(OR(ISNUMBER(D128),ISNUMBER(E128),ISNUMBER(#REF!),ISNUMBER(F128),ISNUMBER(G128),ISNUMBER(H128)),SUM(D128:H128),"")</f>
        <v/>
      </c>
      <c r="J128" s="344"/>
      <c r="K128" s="344"/>
      <c r="L128" s="344"/>
      <c r="M128" s="344"/>
      <c r="N128" s="344"/>
      <c r="O128" s="311" t="str">
        <f>IF(OR(ISNUMBER(J128),ISNUMBER(K128),ISNUMBER(#REF!),ISNUMBER(L128),ISNUMBER(M128),ISNUMBER(N128)),SUM(J128:N128),"")</f>
        <v/>
      </c>
    </row>
    <row r="129" spans="1:15" ht="18.600000000000001" customHeight="1" x14ac:dyDescent="0.25">
      <c r="A129" s="263">
        <f t="shared" si="2"/>
        <v>124</v>
      </c>
      <c r="B129" s="264" t="str">
        <f>IF(ISBLANK('STUDENT DETAILS'!D130),"",'STUDENT DETAILS'!D130)</f>
        <v/>
      </c>
      <c r="C129" s="265" t="str">
        <f>IF(ISBLANK('STUDENT DETAILS'!C130),"",'STUDENT DETAILS'!C130)</f>
        <v/>
      </c>
      <c r="D129" s="309"/>
      <c r="E129" s="309"/>
      <c r="F129" s="309"/>
      <c r="G129" s="309"/>
      <c r="H129" s="309"/>
      <c r="I129" s="310" t="str">
        <f>IF(OR(ISNUMBER(D129),ISNUMBER(E129),ISNUMBER(#REF!),ISNUMBER(F129),ISNUMBER(G129),ISNUMBER(H129)),SUM(D129:H129),"")</f>
        <v/>
      </c>
      <c r="J129" s="344"/>
      <c r="K129" s="344"/>
      <c r="L129" s="344"/>
      <c r="M129" s="344"/>
      <c r="N129" s="344"/>
      <c r="O129" s="311" t="str">
        <f>IF(OR(ISNUMBER(J129),ISNUMBER(K129),ISNUMBER(#REF!),ISNUMBER(L129),ISNUMBER(M129),ISNUMBER(N129)),SUM(J129:N129),"")</f>
        <v/>
      </c>
    </row>
    <row r="130" spans="1:15" ht="18.600000000000001" customHeight="1" x14ac:dyDescent="0.25">
      <c r="A130" s="263">
        <f t="shared" si="2"/>
        <v>125</v>
      </c>
      <c r="B130" s="264" t="str">
        <f>IF(ISBLANK('STUDENT DETAILS'!D131),"",'STUDENT DETAILS'!D131)</f>
        <v/>
      </c>
      <c r="C130" s="265" t="str">
        <f>IF(ISBLANK('STUDENT DETAILS'!C131),"",'STUDENT DETAILS'!C131)</f>
        <v/>
      </c>
      <c r="D130" s="309"/>
      <c r="E130" s="309"/>
      <c r="F130" s="309"/>
      <c r="G130" s="309"/>
      <c r="H130" s="309"/>
      <c r="I130" s="310" t="str">
        <f>IF(OR(ISNUMBER(D130),ISNUMBER(E130),ISNUMBER(#REF!),ISNUMBER(F130),ISNUMBER(G130),ISNUMBER(H130)),SUM(D130:H130),"")</f>
        <v/>
      </c>
      <c r="J130" s="344"/>
      <c r="K130" s="344"/>
      <c r="L130" s="344"/>
      <c r="M130" s="344"/>
      <c r="N130" s="344"/>
      <c r="O130" s="311" t="str">
        <f>IF(OR(ISNUMBER(J130),ISNUMBER(K130),ISNUMBER(#REF!),ISNUMBER(L130),ISNUMBER(M130),ISNUMBER(N130)),SUM(J130:N130),"")</f>
        <v/>
      </c>
    </row>
    <row r="131" spans="1:15" ht="18.600000000000001" customHeight="1" x14ac:dyDescent="0.25">
      <c r="A131" s="263">
        <f t="shared" si="2"/>
        <v>126</v>
      </c>
      <c r="B131" s="264" t="str">
        <f>IF(ISBLANK('STUDENT DETAILS'!D132),"",'STUDENT DETAILS'!D132)</f>
        <v/>
      </c>
      <c r="C131" s="265" t="str">
        <f>IF(ISBLANK('STUDENT DETAILS'!C132),"",'STUDENT DETAILS'!C132)</f>
        <v/>
      </c>
      <c r="D131" s="309"/>
      <c r="E131" s="309"/>
      <c r="F131" s="309"/>
      <c r="G131" s="309"/>
      <c r="H131" s="309"/>
      <c r="I131" s="310" t="str">
        <f>IF(OR(ISNUMBER(D131),ISNUMBER(E131),ISNUMBER(#REF!),ISNUMBER(F131),ISNUMBER(G131),ISNUMBER(H131)),SUM(D131:H131),"")</f>
        <v/>
      </c>
      <c r="J131" s="344"/>
      <c r="K131" s="344"/>
      <c r="L131" s="344"/>
      <c r="M131" s="344"/>
      <c r="N131" s="344"/>
      <c r="O131" s="311" t="str">
        <f>IF(OR(ISNUMBER(J131),ISNUMBER(K131),ISNUMBER(#REF!),ISNUMBER(L131),ISNUMBER(M131),ISNUMBER(N131)),SUM(J131:N131),"")</f>
        <v/>
      </c>
    </row>
    <row r="132" spans="1:15" ht="18.600000000000001" customHeight="1" x14ac:dyDescent="0.25">
      <c r="A132" s="263">
        <f t="shared" si="2"/>
        <v>127</v>
      </c>
      <c r="B132" s="264" t="str">
        <f>IF(ISBLANK('STUDENT DETAILS'!D133),"",'STUDENT DETAILS'!D133)</f>
        <v/>
      </c>
      <c r="C132" s="265" t="str">
        <f>IF(ISBLANK('STUDENT DETAILS'!C133),"",'STUDENT DETAILS'!C133)</f>
        <v/>
      </c>
      <c r="D132" s="309"/>
      <c r="E132" s="309"/>
      <c r="F132" s="309"/>
      <c r="G132" s="309"/>
      <c r="H132" s="309"/>
      <c r="I132" s="310" t="str">
        <f>IF(OR(ISNUMBER(D132),ISNUMBER(E132),ISNUMBER(#REF!),ISNUMBER(F132),ISNUMBER(G132),ISNUMBER(H132)),SUM(D132:H132),"")</f>
        <v/>
      </c>
      <c r="J132" s="344"/>
      <c r="K132" s="344"/>
      <c r="L132" s="344"/>
      <c r="M132" s="344"/>
      <c r="N132" s="344"/>
      <c r="O132" s="311" t="str">
        <f>IF(OR(ISNUMBER(J132),ISNUMBER(K132),ISNUMBER(#REF!),ISNUMBER(L132),ISNUMBER(M132),ISNUMBER(N132)),SUM(J132:N132),"")</f>
        <v/>
      </c>
    </row>
    <row r="133" spans="1:15" ht="18.600000000000001" customHeight="1" x14ac:dyDescent="0.25">
      <c r="A133" s="263">
        <f t="shared" si="2"/>
        <v>128</v>
      </c>
      <c r="B133" s="264" t="str">
        <f>IF(ISBLANK('STUDENT DETAILS'!D134),"",'STUDENT DETAILS'!D134)</f>
        <v/>
      </c>
      <c r="C133" s="265" t="str">
        <f>IF(ISBLANK('STUDENT DETAILS'!C134),"",'STUDENT DETAILS'!C134)</f>
        <v/>
      </c>
      <c r="D133" s="309"/>
      <c r="E133" s="309"/>
      <c r="F133" s="309"/>
      <c r="G133" s="309"/>
      <c r="H133" s="309"/>
      <c r="I133" s="310" t="str">
        <f>IF(OR(ISNUMBER(D133),ISNUMBER(E133),ISNUMBER(#REF!),ISNUMBER(F133),ISNUMBER(G133),ISNUMBER(H133)),SUM(D133:H133),"")</f>
        <v/>
      </c>
      <c r="J133" s="344"/>
      <c r="K133" s="344"/>
      <c r="L133" s="344"/>
      <c r="M133" s="344"/>
      <c r="N133" s="344"/>
      <c r="O133" s="311" t="str">
        <f>IF(OR(ISNUMBER(J133),ISNUMBER(K133),ISNUMBER(#REF!),ISNUMBER(L133),ISNUMBER(M133),ISNUMBER(N133)),SUM(J133:N133),"")</f>
        <v/>
      </c>
    </row>
    <row r="134" spans="1:15" ht="18.600000000000001" customHeight="1" x14ac:dyDescent="0.25">
      <c r="A134" s="263">
        <f t="shared" si="2"/>
        <v>129</v>
      </c>
      <c r="B134" s="264" t="str">
        <f>IF(ISBLANK('STUDENT DETAILS'!D135),"",'STUDENT DETAILS'!D135)</f>
        <v/>
      </c>
      <c r="C134" s="265" t="str">
        <f>IF(ISBLANK('STUDENT DETAILS'!C135),"",'STUDENT DETAILS'!C135)</f>
        <v/>
      </c>
      <c r="D134" s="309"/>
      <c r="E134" s="309"/>
      <c r="F134" s="309"/>
      <c r="G134" s="309"/>
      <c r="H134" s="309"/>
      <c r="I134" s="310" t="str">
        <f>IF(OR(ISNUMBER(D134),ISNUMBER(E134),ISNUMBER(#REF!),ISNUMBER(F134),ISNUMBER(G134),ISNUMBER(H134)),SUM(D134:H134),"")</f>
        <v/>
      </c>
      <c r="J134" s="344"/>
      <c r="K134" s="344"/>
      <c r="L134" s="344"/>
      <c r="M134" s="344"/>
      <c r="N134" s="344"/>
      <c r="O134" s="311" t="str">
        <f>IF(OR(ISNUMBER(J134),ISNUMBER(K134),ISNUMBER(#REF!),ISNUMBER(L134),ISNUMBER(M134),ISNUMBER(N134)),SUM(J134:N134),"")</f>
        <v/>
      </c>
    </row>
    <row r="135" spans="1:15" ht="18.600000000000001" customHeight="1" x14ac:dyDescent="0.25">
      <c r="A135" s="263">
        <f t="shared" si="2"/>
        <v>130</v>
      </c>
      <c r="B135" s="264" t="str">
        <f>IF(ISBLANK('STUDENT DETAILS'!D136),"",'STUDENT DETAILS'!D136)</f>
        <v/>
      </c>
      <c r="C135" s="265" t="str">
        <f>IF(ISBLANK('STUDENT DETAILS'!C136),"",'STUDENT DETAILS'!C136)</f>
        <v/>
      </c>
      <c r="D135" s="309"/>
      <c r="E135" s="309"/>
      <c r="F135" s="309"/>
      <c r="G135" s="309"/>
      <c r="H135" s="309"/>
      <c r="I135" s="310" t="str">
        <f>IF(OR(ISNUMBER(D135),ISNUMBER(E135),ISNUMBER(#REF!),ISNUMBER(F135),ISNUMBER(G135),ISNUMBER(H135)),SUM(D135:H135),"")</f>
        <v/>
      </c>
      <c r="J135" s="344"/>
      <c r="K135" s="344"/>
      <c r="L135" s="344"/>
      <c r="M135" s="344"/>
      <c r="N135" s="344"/>
      <c r="O135" s="311" t="str">
        <f>IF(OR(ISNUMBER(J135),ISNUMBER(K135),ISNUMBER(#REF!),ISNUMBER(L135),ISNUMBER(M135),ISNUMBER(N135)),SUM(J135:N135),"")</f>
        <v/>
      </c>
    </row>
    <row r="136" spans="1:15" ht="18.600000000000001" customHeight="1" x14ac:dyDescent="0.25">
      <c r="A136" s="263">
        <f t="shared" si="2"/>
        <v>131</v>
      </c>
      <c r="B136" s="264" t="str">
        <f>IF(ISBLANK('STUDENT DETAILS'!D137),"",'STUDENT DETAILS'!D137)</f>
        <v/>
      </c>
      <c r="C136" s="265" t="str">
        <f>IF(ISBLANK('STUDENT DETAILS'!C137),"",'STUDENT DETAILS'!C137)</f>
        <v/>
      </c>
      <c r="D136" s="309"/>
      <c r="E136" s="309"/>
      <c r="F136" s="309"/>
      <c r="G136" s="309"/>
      <c r="H136" s="309"/>
      <c r="I136" s="310" t="str">
        <f>IF(OR(ISNUMBER(D136),ISNUMBER(E136),ISNUMBER(#REF!),ISNUMBER(F136),ISNUMBER(G136),ISNUMBER(H136)),SUM(D136:H136),"")</f>
        <v/>
      </c>
      <c r="J136" s="344"/>
      <c r="K136" s="344"/>
      <c r="L136" s="344"/>
      <c r="M136" s="344"/>
      <c r="N136" s="344"/>
      <c r="O136" s="311" t="str">
        <f>IF(OR(ISNUMBER(J136),ISNUMBER(K136),ISNUMBER(#REF!),ISNUMBER(L136),ISNUMBER(M136),ISNUMBER(N136)),SUM(J136:N136),"")</f>
        <v/>
      </c>
    </row>
    <row r="137" spans="1:15" x14ac:dyDescent="0.25">
      <c r="A137" s="263">
        <f t="shared" ref="A137:A200" si="3">IF(C137&gt;0,A136+1,"")</f>
        <v>132</v>
      </c>
      <c r="B137" s="264" t="str">
        <f>IF(ISBLANK('STUDENT DETAILS'!D138),"",'STUDENT DETAILS'!D138)</f>
        <v/>
      </c>
      <c r="C137" s="265" t="str">
        <f>IF(ISBLANK('STUDENT DETAILS'!C138),"",'STUDENT DETAILS'!C138)</f>
        <v/>
      </c>
      <c r="D137" s="309"/>
      <c r="E137" s="309"/>
      <c r="F137" s="309"/>
      <c r="G137" s="309"/>
      <c r="H137" s="309"/>
      <c r="I137" s="310" t="str">
        <f>IF(OR(ISNUMBER(D137),ISNUMBER(E137),ISNUMBER(#REF!),ISNUMBER(F137),ISNUMBER(G137),ISNUMBER(H137)),SUM(D137:H137),"")</f>
        <v/>
      </c>
      <c r="J137" s="344"/>
      <c r="K137" s="344"/>
      <c r="L137" s="344"/>
      <c r="M137" s="344"/>
      <c r="N137" s="344"/>
      <c r="O137" s="311" t="str">
        <f>IF(OR(ISNUMBER(J137),ISNUMBER(K137),ISNUMBER(#REF!),ISNUMBER(L137),ISNUMBER(M137),ISNUMBER(N137)),SUM(J137:N137),"")</f>
        <v/>
      </c>
    </row>
    <row r="138" spans="1:15" x14ac:dyDescent="0.25">
      <c r="A138" s="263">
        <f t="shared" si="3"/>
        <v>133</v>
      </c>
      <c r="B138" s="264" t="str">
        <f>IF(ISBLANK('STUDENT DETAILS'!D139),"",'STUDENT DETAILS'!D139)</f>
        <v/>
      </c>
      <c r="C138" s="265" t="str">
        <f>IF(ISBLANK('STUDENT DETAILS'!C139),"",'STUDENT DETAILS'!C139)</f>
        <v/>
      </c>
      <c r="D138" s="309"/>
      <c r="E138" s="309"/>
      <c r="F138" s="309"/>
      <c r="G138" s="309"/>
      <c r="H138" s="309"/>
      <c r="I138" s="310" t="str">
        <f>IF(OR(ISNUMBER(D138),ISNUMBER(E138),ISNUMBER(#REF!),ISNUMBER(F138),ISNUMBER(G138),ISNUMBER(H138)),SUM(D138:H138),"")</f>
        <v/>
      </c>
      <c r="J138" s="344"/>
      <c r="K138" s="344"/>
      <c r="L138" s="344"/>
      <c r="M138" s="344"/>
      <c r="N138" s="344"/>
      <c r="O138" s="311" t="str">
        <f>IF(OR(ISNUMBER(J138),ISNUMBER(K138),ISNUMBER(#REF!),ISNUMBER(L138),ISNUMBER(M138),ISNUMBER(N138)),SUM(J138:N138),"")</f>
        <v/>
      </c>
    </row>
    <row r="139" spans="1:15" x14ac:dyDescent="0.25">
      <c r="A139" s="263">
        <f t="shared" si="3"/>
        <v>134</v>
      </c>
      <c r="B139" s="264" t="str">
        <f>IF(ISBLANK('STUDENT DETAILS'!D140),"",'STUDENT DETAILS'!D140)</f>
        <v/>
      </c>
      <c r="C139" s="265" t="str">
        <f>IF(ISBLANK('STUDENT DETAILS'!C140),"",'STUDENT DETAILS'!C140)</f>
        <v/>
      </c>
      <c r="D139" s="309"/>
      <c r="E139" s="309"/>
      <c r="F139" s="309"/>
      <c r="G139" s="309"/>
      <c r="H139" s="309"/>
      <c r="I139" s="310" t="str">
        <f>IF(OR(ISNUMBER(D139),ISNUMBER(E139),ISNUMBER(#REF!),ISNUMBER(F139),ISNUMBER(G139),ISNUMBER(H139)),SUM(D139:H139),"")</f>
        <v/>
      </c>
      <c r="J139" s="344"/>
      <c r="K139" s="344"/>
      <c r="L139" s="344"/>
      <c r="M139" s="344"/>
      <c r="N139" s="344"/>
      <c r="O139" s="311" t="str">
        <f>IF(OR(ISNUMBER(J139),ISNUMBER(K139),ISNUMBER(#REF!),ISNUMBER(L139),ISNUMBER(M139),ISNUMBER(N139)),SUM(J139:N139),"")</f>
        <v/>
      </c>
    </row>
    <row r="140" spans="1:15" x14ac:dyDescent="0.25">
      <c r="A140" s="263">
        <f t="shared" si="3"/>
        <v>135</v>
      </c>
      <c r="B140" s="264" t="str">
        <f>IF(ISBLANK('STUDENT DETAILS'!D141),"",'STUDENT DETAILS'!D141)</f>
        <v/>
      </c>
      <c r="C140" s="265" t="str">
        <f>IF(ISBLANK('STUDENT DETAILS'!C141),"",'STUDENT DETAILS'!C141)</f>
        <v/>
      </c>
      <c r="D140" s="309"/>
      <c r="E140" s="309"/>
      <c r="F140" s="309"/>
      <c r="G140" s="309"/>
      <c r="H140" s="309"/>
      <c r="I140" s="310" t="str">
        <f>IF(OR(ISNUMBER(D140),ISNUMBER(E140),ISNUMBER(#REF!),ISNUMBER(F140),ISNUMBER(G140),ISNUMBER(H140)),SUM(D140:H140),"")</f>
        <v/>
      </c>
      <c r="J140" s="344"/>
      <c r="K140" s="344"/>
      <c r="L140" s="344"/>
      <c r="M140" s="344"/>
      <c r="N140" s="344"/>
      <c r="O140" s="311" t="str">
        <f>IF(OR(ISNUMBER(J140),ISNUMBER(K140),ISNUMBER(#REF!),ISNUMBER(L140),ISNUMBER(M140),ISNUMBER(N140)),SUM(J140:N140),"")</f>
        <v/>
      </c>
    </row>
    <row r="141" spans="1:15" x14ac:dyDescent="0.25">
      <c r="A141" s="263">
        <f t="shared" si="3"/>
        <v>136</v>
      </c>
      <c r="B141" s="264" t="str">
        <f>IF(ISBLANK('STUDENT DETAILS'!D142),"",'STUDENT DETAILS'!D142)</f>
        <v/>
      </c>
      <c r="C141" s="265" t="str">
        <f>IF(ISBLANK('STUDENT DETAILS'!C142),"",'STUDENT DETAILS'!C142)</f>
        <v/>
      </c>
      <c r="D141" s="309"/>
      <c r="E141" s="309"/>
      <c r="F141" s="309"/>
      <c r="G141" s="309"/>
      <c r="H141" s="309"/>
      <c r="I141" s="310" t="str">
        <f>IF(OR(ISNUMBER(D141),ISNUMBER(E141),ISNUMBER(#REF!),ISNUMBER(F141),ISNUMBER(G141),ISNUMBER(H141)),SUM(D141:H141),"")</f>
        <v/>
      </c>
      <c r="J141" s="344"/>
      <c r="K141" s="344"/>
      <c r="L141" s="344"/>
      <c r="M141" s="344"/>
      <c r="N141" s="344"/>
      <c r="O141" s="311" t="str">
        <f>IF(OR(ISNUMBER(J141),ISNUMBER(K141),ISNUMBER(#REF!),ISNUMBER(L141),ISNUMBER(M141),ISNUMBER(N141)),SUM(J141:N141),"")</f>
        <v/>
      </c>
    </row>
    <row r="142" spans="1:15" x14ac:dyDescent="0.25">
      <c r="A142" s="263">
        <f t="shared" si="3"/>
        <v>137</v>
      </c>
      <c r="B142" s="264" t="str">
        <f>IF(ISBLANK('STUDENT DETAILS'!D143),"",'STUDENT DETAILS'!D143)</f>
        <v/>
      </c>
      <c r="C142" s="265" t="str">
        <f>IF(ISBLANK('STUDENT DETAILS'!C143),"",'STUDENT DETAILS'!C143)</f>
        <v/>
      </c>
      <c r="D142" s="309"/>
      <c r="E142" s="309"/>
      <c r="F142" s="309"/>
      <c r="G142" s="309"/>
      <c r="H142" s="309"/>
      <c r="I142" s="310" t="str">
        <f>IF(OR(ISNUMBER(D142),ISNUMBER(E142),ISNUMBER(#REF!),ISNUMBER(F142),ISNUMBER(G142),ISNUMBER(H142)),SUM(D142:H142),"")</f>
        <v/>
      </c>
      <c r="J142" s="344"/>
      <c r="K142" s="344"/>
      <c r="L142" s="344"/>
      <c r="M142" s="344"/>
      <c r="N142" s="344"/>
      <c r="O142" s="311" t="str">
        <f>IF(OR(ISNUMBER(J142),ISNUMBER(K142),ISNUMBER(#REF!),ISNUMBER(L142),ISNUMBER(M142),ISNUMBER(N142)),SUM(J142:N142),"")</f>
        <v/>
      </c>
    </row>
    <row r="143" spans="1:15" x14ac:dyDescent="0.25">
      <c r="A143" s="263">
        <f t="shared" si="3"/>
        <v>138</v>
      </c>
      <c r="B143" s="264" t="str">
        <f>IF(ISBLANK('STUDENT DETAILS'!D144),"",'STUDENT DETAILS'!D144)</f>
        <v/>
      </c>
      <c r="C143" s="265" t="str">
        <f>IF(ISBLANK('STUDENT DETAILS'!C144),"",'STUDENT DETAILS'!C144)</f>
        <v/>
      </c>
      <c r="D143" s="309"/>
      <c r="E143" s="309"/>
      <c r="F143" s="309"/>
      <c r="G143" s="309"/>
      <c r="H143" s="309"/>
      <c r="I143" s="310" t="str">
        <f>IF(OR(ISNUMBER(D143),ISNUMBER(E143),ISNUMBER(#REF!),ISNUMBER(F143),ISNUMBER(G143),ISNUMBER(H143)),SUM(D143:H143),"")</f>
        <v/>
      </c>
      <c r="J143" s="344"/>
      <c r="K143" s="344"/>
      <c r="L143" s="344"/>
      <c r="M143" s="344"/>
      <c r="N143" s="344"/>
      <c r="O143" s="311" t="str">
        <f>IF(OR(ISNUMBER(J143),ISNUMBER(K143),ISNUMBER(#REF!),ISNUMBER(L143),ISNUMBER(M143),ISNUMBER(N143)),SUM(J143:N143),"")</f>
        <v/>
      </c>
    </row>
    <row r="144" spans="1:15" x14ac:dyDescent="0.25">
      <c r="A144" s="263">
        <f t="shared" si="3"/>
        <v>139</v>
      </c>
      <c r="B144" s="264" t="str">
        <f>IF(ISBLANK('STUDENT DETAILS'!D145),"",'STUDENT DETAILS'!D145)</f>
        <v/>
      </c>
      <c r="C144" s="265" t="str">
        <f>IF(ISBLANK('STUDENT DETAILS'!C145),"",'STUDENT DETAILS'!C145)</f>
        <v/>
      </c>
      <c r="D144" s="309"/>
      <c r="E144" s="309"/>
      <c r="F144" s="309"/>
      <c r="G144" s="309"/>
      <c r="H144" s="309"/>
      <c r="I144" s="310" t="str">
        <f>IF(OR(ISNUMBER(D144),ISNUMBER(E144),ISNUMBER(#REF!),ISNUMBER(F144),ISNUMBER(G144),ISNUMBER(H144)),SUM(D144:H144),"")</f>
        <v/>
      </c>
      <c r="J144" s="344"/>
      <c r="K144" s="344"/>
      <c r="L144" s="344"/>
      <c r="M144" s="344"/>
      <c r="N144" s="344"/>
      <c r="O144" s="311" t="str">
        <f>IF(OR(ISNUMBER(J144),ISNUMBER(K144),ISNUMBER(#REF!),ISNUMBER(L144),ISNUMBER(M144),ISNUMBER(N144)),SUM(J144:N144),"")</f>
        <v/>
      </c>
    </row>
    <row r="145" spans="1:15" x14ac:dyDescent="0.25">
      <c r="A145" s="263">
        <f t="shared" si="3"/>
        <v>140</v>
      </c>
      <c r="B145" s="264" t="str">
        <f>IF(ISBLANK('STUDENT DETAILS'!D146),"",'STUDENT DETAILS'!D146)</f>
        <v/>
      </c>
      <c r="C145" s="265" t="str">
        <f>IF(ISBLANK('STUDENT DETAILS'!C146),"",'STUDENT DETAILS'!C146)</f>
        <v/>
      </c>
      <c r="D145" s="309"/>
      <c r="E145" s="309"/>
      <c r="F145" s="309"/>
      <c r="G145" s="309"/>
      <c r="H145" s="309"/>
      <c r="I145" s="310" t="str">
        <f>IF(OR(ISNUMBER(D145),ISNUMBER(E145),ISNUMBER(#REF!),ISNUMBER(F145),ISNUMBER(G145),ISNUMBER(H145)),SUM(D145:H145),"")</f>
        <v/>
      </c>
      <c r="J145" s="344"/>
      <c r="K145" s="344"/>
      <c r="L145" s="344"/>
      <c r="M145" s="344"/>
      <c r="N145" s="344"/>
      <c r="O145" s="311" t="str">
        <f>IF(OR(ISNUMBER(J145),ISNUMBER(K145),ISNUMBER(#REF!),ISNUMBER(L145),ISNUMBER(M145),ISNUMBER(N145)),SUM(J145:N145),"")</f>
        <v/>
      </c>
    </row>
    <row r="146" spans="1:15" x14ac:dyDescent="0.25">
      <c r="A146" s="263">
        <f t="shared" si="3"/>
        <v>141</v>
      </c>
      <c r="B146" s="264" t="str">
        <f>IF(ISBLANK('STUDENT DETAILS'!D147),"",'STUDENT DETAILS'!D147)</f>
        <v/>
      </c>
      <c r="C146" s="265" t="str">
        <f>IF(ISBLANK('STUDENT DETAILS'!C147),"",'STUDENT DETAILS'!C147)</f>
        <v/>
      </c>
      <c r="D146" s="309"/>
      <c r="E146" s="309"/>
      <c r="F146" s="309"/>
      <c r="G146" s="309"/>
      <c r="H146" s="309"/>
      <c r="I146" s="310" t="str">
        <f>IF(OR(ISNUMBER(D146),ISNUMBER(E146),ISNUMBER(#REF!),ISNUMBER(F146),ISNUMBER(G146),ISNUMBER(H146)),SUM(D146:H146),"")</f>
        <v/>
      </c>
      <c r="J146" s="344"/>
      <c r="K146" s="344"/>
      <c r="L146" s="344"/>
      <c r="M146" s="344"/>
      <c r="N146" s="344"/>
      <c r="O146" s="311" t="str">
        <f>IF(OR(ISNUMBER(J146),ISNUMBER(K146),ISNUMBER(#REF!),ISNUMBER(L146),ISNUMBER(M146),ISNUMBER(N146)),SUM(J146:N146),"")</f>
        <v/>
      </c>
    </row>
    <row r="147" spans="1:15" x14ac:dyDescent="0.25">
      <c r="A147" s="263">
        <f t="shared" si="3"/>
        <v>142</v>
      </c>
      <c r="B147" s="264" t="str">
        <f>IF(ISBLANK('STUDENT DETAILS'!D148),"",'STUDENT DETAILS'!D148)</f>
        <v/>
      </c>
      <c r="C147" s="265" t="str">
        <f>IF(ISBLANK('STUDENT DETAILS'!C148),"",'STUDENT DETAILS'!C148)</f>
        <v/>
      </c>
      <c r="D147" s="309"/>
      <c r="E147" s="309"/>
      <c r="F147" s="309"/>
      <c r="G147" s="309"/>
      <c r="H147" s="309"/>
      <c r="I147" s="310" t="str">
        <f>IF(OR(ISNUMBER(D147),ISNUMBER(E147),ISNUMBER(#REF!),ISNUMBER(F147),ISNUMBER(G147),ISNUMBER(H147)),SUM(D147:H147),"")</f>
        <v/>
      </c>
      <c r="J147" s="344"/>
      <c r="K147" s="344"/>
      <c r="L147" s="344"/>
      <c r="M147" s="344"/>
      <c r="N147" s="344"/>
      <c r="O147" s="311" t="str">
        <f>IF(OR(ISNUMBER(J147),ISNUMBER(K147),ISNUMBER(#REF!),ISNUMBER(L147),ISNUMBER(M147),ISNUMBER(N147)),SUM(J147:N147),"")</f>
        <v/>
      </c>
    </row>
    <row r="148" spans="1:15" x14ac:dyDescent="0.25">
      <c r="A148" s="263">
        <f t="shared" si="3"/>
        <v>143</v>
      </c>
      <c r="B148" s="264" t="str">
        <f>IF(ISBLANK('STUDENT DETAILS'!D149),"",'STUDENT DETAILS'!D149)</f>
        <v/>
      </c>
      <c r="C148" s="265" t="str">
        <f>IF(ISBLANK('STUDENT DETAILS'!C149),"",'STUDENT DETAILS'!C149)</f>
        <v/>
      </c>
      <c r="D148" s="309"/>
      <c r="E148" s="309"/>
      <c r="F148" s="309"/>
      <c r="G148" s="309"/>
      <c r="H148" s="309"/>
      <c r="I148" s="310" t="str">
        <f>IF(OR(ISNUMBER(D148),ISNUMBER(E148),ISNUMBER(#REF!),ISNUMBER(F148),ISNUMBER(G148),ISNUMBER(H148)),SUM(D148:H148),"")</f>
        <v/>
      </c>
      <c r="J148" s="344"/>
      <c r="K148" s="344"/>
      <c r="L148" s="344"/>
      <c r="M148" s="344"/>
      <c r="N148" s="344"/>
      <c r="O148" s="311" t="str">
        <f>IF(OR(ISNUMBER(J148),ISNUMBER(K148),ISNUMBER(#REF!),ISNUMBER(L148),ISNUMBER(M148),ISNUMBER(N148)),SUM(J148:N148),"")</f>
        <v/>
      </c>
    </row>
    <row r="149" spans="1:15" x14ac:dyDescent="0.25">
      <c r="A149" s="263">
        <f t="shared" si="3"/>
        <v>144</v>
      </c>
      <c r="B149" s="264" t="str">
        <f>IF(ISBLANK('STUDENT DETAILS'!D150),"",'STUDENT DETAILS'!D150)</f>
        <v/>
      </c>
      <c r="C149" s="265" t="str">
        <f>IF(ISBLANK('STUDENT DETAILS'!C150),"",'STUDENT DETAILS'!C150)</f>
        <v/>
      </c>
      <c r="D149" s="309"/>
      <c r="E149" s="309"/>
      <c r="F149" s="309"/>
      <c r="G149" s="309"/>
      <c r="H149" s="309"/>
      <c r="I149" s="310" t="str">
        <f>IF(OR(ISNUMBER(D149),ISNUMBER(E149),ISNUMBER(#REF!),ISNUMBER(F149),ISNUMBER(G149),ISNUMBER(H149)),SUM(D149:H149),"")</f>
        <v/>
      </c>
      <c r="J149" s="344"/>
      <c r="K149" s="344"/>
      <c r="L149" s="344"/>
      <c r="M149" s="344"/>
      <c r="N149" s="344"/>
      <c r="O149" s="311" t="str">
        <f>IF(OR(ISNUMBER(J149),ISNUMBER(K149),ISNUMBER(#REF!),ISNUMBER(L149),ISNUMBER(M149),ISNUMBER(N149)),SUM(J149:N149),"")</f>
        <v/>
      </c>
    </row>
    <row r="150" spans="1:15" x14ac:dyDescent="0.25">
      <c r="A150" s="263">
        <f t="shared" si="3"/>
        <v>145</v>
      </c>
      <c r="B150" s="264" t="str">
        <f>IF(ISBLANK('STUDENT DETAILS'!D151),"",'STUDENT DETAILS'!D151)</f>
        <v/>
      </c>
      <c r="C150" s="265" t="str">
        <f>IF(ISBLANK('STUDENT DETAILS'!C151),"",'STUDENT DETAILS'!C151)</f>
        <v/>
      </c>
      <c r="D150" s="309"/>
      <c r="E150" s="309"/>
      <c r="F150" s="309"/>
      <c r="G150" s="309"/>
      <c r="H150" s="309"/>
      <c r="I150" s="310" t="str">
        <f>IF(OR(ISNUMBER(D150),ISNUMBER(E150),ISNUMBER(#REF!),ISNUMBER(F150),ISNUMBER(G150),ISNUMBER(H150)),SUM(D150:H150),"")</f>
        <v/>
      </c>
      <c r="J150" s="344"/>
      <c r="K150" s="344"/>
      <c r="L150" s="344"/>
      <c r="M150" s="344"/>
      <c r="N150" s="344"/>
      <c r="O150" s="311" t="str">
        <f>IF(OR(ISNUMBER(J150),ISNUMBER(K150),ISNUMBER(#REF!),ISNUMBER(L150),ISNUMBER(M150),ISNUMBER(N150)),SUM(J150:N150),"")</f>
        <v/>
      </c>
    </row>
    <row r="151" spans="1:15" x14ac:dyDescent="0.25">
      <c r="A151" s="263">
        <f t="shared" si="3"/>
        <v>146</v>
      </c>
      <c r="B151" s="264" t="str">
        <f>IF(ISBLANK('STUDENT DETAILS'!D152),"",'STUDENT DETAILS'!D152)</f>
        <v/>
      </c>
      <c r="C151" s="265" t="str">
        <f>IF(ISBLANK('STUDENT DETAILS'!C152),"",'STUDENT DETAILS'!C152)</f>
        <v/>
      </c>
      <c r="D151" s="309"/>
      <c r="E151" s="309"/>
      <c r="F151" s="309"/>
      <c r="G151" s="309"/>
      <c r="H151" s="309"/>
      <c r="I151" s="310" t="str">
        <f>IF(OR(ISNUMBER(D151),ISNUMBER(E151),ISNUMBER(#REF!),ISNUMBER(F151),ISNUMBER(G151),ISNUMBER(H151)),SUM(D151:H151),"")</f>
        <v/>
      </c>
      <c r="J151" s="344"/>
      <c r="K151" s="344"/>
      <c r="L151" s="344"/>
      <c r="M151" s="344"/>
      <c r="N151" s="344"/>
      <c r="O151" s="311" t="str">
        <f>IF(OR(ISNUMBER(J151),ISNUMBER(K151),ISNUMBER(#REF!),ISNUMBER(L151),ISNUMBER(M151),ISNUMBER(N151)),SUM(J151:N151),"")</f>
        <v/>
      </c>
    </row>
    <row r="152" spans="1:15" x14ac:dyDescent="0.25">
      <c r="A152" s="263">
        <f t="shared" si="3"/>
        <v>147</v>
      </c>
      <c r="B152" s="264" t="str">
        <f>IF(ISBLANK('STUDENT DETAILS'!D153),"",'STUDENT DETAILS'!D153)</f>
        <v/>
      </c>
      <c r="C152" s="265" t="str">
        <f>IF(ISBLANK('STUDENT DETAILS'!C153),"",'STUDENT DETAILS'!C153)</f>
        <v/>
      </c>
      <c r="D152" s="309"/>
      <c r="E152" s="309"/>
      <c r="F152" s="309"/>
      <c r="G152" s="309"/>
      <c r="H152" s="309"/>
      <c r="I152" s="310" t="str">
        <f>IF(OR(ISNUMBER(D152),ISNUMBER(E152),ISNUMBER(#REF!),ISNUMBER(F152),ISNUMBER(G152),ISNUMBER(H152)),SUM(D152:H152),"")</f>
        <v/>
      </c>
      <c r="J152" s="344"/>
      <c r="K152" s="344"/>
      <c r="L152" s="344"/>
      <c r="M152" s="344"/>
      <c r="N152" s="344"/>
      <c r="O152" s="311" t="str">
        <f>IF(OR(ISNUMBER(J152),ISNUMBER(K152),ISNUMBER(#REF!),ISNUMBER(L152),ISNUMBER(M152),ISNUMBER(N152)),SUM(J152:N152),"")</f>
        <v/>
      </c>
    </row>
    <row r="153" spans="1:15" x14ac:dyDescent="0.25">
      <c r="A153" s="263">
        <f t="shared" si="3"/>
        <v>148</v>
      </c>
      <c r="B153" s="264" t="str">
        <f>IF(ISBLANK('STUDENT DETAILS'!D154),"",'STUDENT DETAILS'!D154)</f>
        <v/>
      </c>
      <c r="C153" s="265" t="str">
        <f>IF(ISBLANK('STUDENT DETAILS'!C154),"",'STUDENT DETAILS'!C154)</f>
        <v/>
      </c>
      <c r="D153" s="309"/>
      <c r="E153" s="309"/>
      <c r="F153" s="309"/>
      <c r="G153" s="309"/>
      <c r="H153" s="309"/>
      <c r="I153" s="310" t="str">
        <f>IF(OR(ISNUMBER(D153),ISNUMBER(E153),ISNUMBER(#REF!),ISNUMBER(F153),ISNUMBER(G153),ISNUMBER(H153)),SUM(D153:H153),"")</f>
        <v/>
      </c>
      <c r="J153" s="344"/>
      <c r="K153" s="344"/>
      <c r="L153" s="344"/>
      <c r="M153" s="344"/>
      <c r="N153" s="344"/>
      <c r="O153" s="311" t="str">
        <f>IF(OR(ISNUMBER(J153),ISNUMBER(K153),ISNUMBER(#REF!),ISNUMBER(L153),ISNUMBER(M153),ISNUMBER(N153)),SUM(J153:N153),"")</f>
        <v/>
      </c>
    </row>
    <row r="154" spans="1:15" x14ac:dyDescent="0.25">
      <c r="A154" s="263">
        <f t="shared" si="3"/>
        <v>149</v>
      </c>
      <c r="B154" s="264" t="str">
        <f>IF(ISBLANK('STUDENT DETAILS'!D155),"",'STUDENT DETAILS'!D155)</f>
        <v/>
      </c>
      <c r="C154" s="265" t="str">
        <f>IF(ISBLANK('STUDENT DETAILS'!C155),"",'STUDENT DETAILS'!C155)</f>
        <v/>
      </c>
      <c r="D154" s="309"/>
      <c r="E154" s="309"/>
      <c r="F154" s="309"/>
      <c r="G154" s="309"/>
      <c r="H154" s="309"/>
      <c r="I154" s="310" t="str">
        <f>IF(OR(ISNUMBER(D154),ISNUMBER(E154),ISNUMBER(#REF!),ISNUMBER(F154),ISNUMBER(G154),ISNUMBER(H154)),SUM(D154:H154),"")</f>
        <v/>
      </c>
      <c r="J154" s="344"/>
      <c r="K154" s="344"/>
      <c r="L154" s="344"/>
      <c r="M154" s="344"/>
      <c r="N154" s="344"/>
      <c r="O154" s="311" t="str">
        <f>IF(OR(ISNUMBER(J154),ISNUMBER(K154),ISNUMBER(#REF!),ISNUMBER(L154),ISNUMBER(M154),ISNUMBER(N154)),SUM(J154:N154),"")</f>
        <v/>
      </c>
    </row>
    <row r="155" spans="1:15" x14ac:dyDescent="0.25">
      <c r="A155" s="263">
        <f t="shared" si="3"/>
        <v>150</v>
      </c>
      <c r="B155" s="264" t="str">
        <f>IF(ISBLANK('STUDENT DETAILS'!D156),"",'STUDENT DETAILS'!D156)</f>
        <v/>
      </c>
      <c r="C155" s="265" t="str">
        <f>IF(ISBLANK('STUDENT DETAILS'!C156),"",'STUDENT DETAILS'!C156)</f>
        <v/>
      </c>
      <c r="D155" s="309"/>
      <c r="E155" s="309"/>
      <c r="F155" s="309"/>
      <c r="G155" s="309"/>
      <c r="H155" s="309"/>
      <c r="I155" s="310" t="str">
        <f>IF(OR(ISNUMBER(D155),ISNUMBER(E155),ISNUMBER(#REF!),ISNUMBER(F155),ISNUMBER(G155),ISNUMBER(H155)),SUM(D155:H155),"")</f>
        <v/>
      </c>
      <c r="J155" s="344"/>
      <c r="K155" s="344"/>
      <c r="L155" s="344"/>
      <c r="M155" s="344"/>
      <c r="N155" s="344"/>
      <c r="O155" s="311" t="str">
        <f>IF(OR(ISNUMBER(J155),ISNUMBER(K155),ISNUMBER(#REF!),ISNUMBER(L155),ISNUMBER(M155),ISNUMBER(N155)),SUM(J155:N155),"")</f>
        <v/>
      </c>
    </row>
    <row r="156" spans="1:15" x14ac:dyDescent="0.25">
      <c r="A156" s="263">
        <f t="shared" si="3"/>
        <v>151</v>
      </c>
      <c r="B156" s="264" t="str">
        <f>IF(ISBLANK('STUDENT DETAILS'!D157),"",'STUDENT DETAILS'!D157)</f>
        <v/>
      </c>
      <c r="C156" s="265" t="str">
        <f>IF(ISBLANK('STUDENT DETAILS'!C157),"",'STUDENT DETAILS'!C157)</f>
        <v/>
      </c>
      <c r="D156" s="309"/>
      <c r="E156" s="309"/>
      <c r="F156" s="309"/>
      <c r="G156" s="309"/>
      <c r="H156" s="309"/>
      <c r="I156" s="310" t="str">
        <f>IF(OR(ISNUMBER(D156),ISNUMBER(E156),ISNUMBER(#REF!),ISNUMBER(F156),ISNUMBER(G156),ISNUMBER(H156)),SUM(D156:H156),"")</f>
        <v/>
      </c>
      <c r="J156" s="344"/>
      <c r="K156" s="344"/>
      <c r="L156" s="344"/>
      <c r="M156" s="344"/>
      <c r="N156" s="344"/>
      <c r="O156" s="311" t="str">
        <f>IF(OR(ISNUMBER(J156),ISNUMBER(K156),ISNUMBER(#REF!),ISNUMBER(L156),ISNUMBER(M156),ISNUMBER(N156)),SUM(J156:N156),"")</f>
        <v/>
      </c>
    </row>
    <row r="157" spans="1:15" x14ac:dyDescent="0.25">
      <c r="A157" s="263">
        <f t="shared" si="3"/>
        <v>152</v>
      </c>
      <c r="B157" s="264" t="str">
        <f>IF(ISBLANK('STUDENT DETAILS'!D158),"",'STUDENT DETAILS'!D158)</f>
        <v/>
      </c>
      <c r="C157" s="265" t="str">
        <f>IF(ISBLANK('STUDENT DETAILS'!C158),"",'STUDENT DETAILS'!C158)</f>
        <v/>
      </c>
      <c r="D157" s="309"/>
      <c r="E157" s="309"/>
      <c r="F157" s="309"/>
      <c r="G157" s="309"/>
      <c r="H157" s="309"/>
      <c r="I157" s="310" t="str">
        <f>IF(OR(ISNUMBER(D157),ISNUMBER(E157),ISNUMBER(#REF!),ISNUMBER(F157),ISNUMBER(G157),ISNUMBER(H157)),SUM(D157:H157),"")</f>
        <v/>
      </c>
      <c r="J157" s="344"/>
      <c r="K157" s="344"/>
      <c r="L157" s="344"/>
      <c r="M157" s="344"/>
      <c r="N157" s="344"/>
      <c r="O157" s="311" t="str">
        <f>IF(OR(ISNUMBER(J157),ISNUMBER(K157),ISNUMBER(#REF!),ISNUMBER(L157),ISNUMBER(M157),ISNUMBER(N157)),SUM(J157:N157),"")</f>
        <v/>
      </c>
    </row>
    <row r="158" spans="1:15" x14ac:dyDescent="0.25">
      <c r="A158" s="263">
        <f t="shared" si="3"/>
        <v>153</v>
      </c>
      <c r="B158" s="264" t="str">
        <f>IF(ISBLANK('STUDENT DETAILS'!D159),"",'STUDENT DETAILS'!D159)</f>
        <v/>
      </c>
      <c r="C158" s="265" t="str">
        <f>IF(ISBLANK('STUDENT DETAILS'!C159),"",'STUDENT DETAILS'!C159)</f>
        <v/>
      </c>
      <c r="D158" s="309"/>
      <c r="E158" s="309"/>
      <c r="F158" s="309"/>
      <c r="G158" s="309"/>
      <c r="H158" s="309"/>
      <c r="I158" s="310" t="str">
        <f>IF(OR(ISNUMBER(D158),ISNUMBER(E158),ISNUMBER(#REF!),ISNUMBER(F158),ISNUMBER(G158),ISNUMBER(H158)),SUM(D158:H158),"")</f>
        <v/>
      </c>
      <c r="J158" s="344"/>
      <c r="K158" s="344"/>
      <c r="L158" s="344"/>
      <c r="M158" s="344"/>
      <c r="N158" s="344"/>
      <c r="O158" s="311" t="str">
        <f>IF(OR(ISNUMBER(J158),ISNUMBER(K158),ISNUMBER(#REF!),ISNUMBER(L158),ISNUMBER(M158),ISNUMBER(N158)),SUM(J158:N158),"")</f>
        <v/>
      </c>
    </row>
    <row r="159" spans="1:15" x14ac:dyDescent="0.25">
      <c r="A159" s="263">
        <f t="shared" si="3"/>
        <v>154</v>
      </c>
      <c r="B159" s="264" t="str">
        <f>IF(ISBLANK('STUDENT DETAILS'!D160),"",'STUDENT DETAILS'!D160)</f>
        <v/>
      </c>
      <c r="C159" s="265" t="str">
        <f>IF(ISBLANK('STUDENT DETAILS'!C160),"",'STUDENT DETAILS'!C160)</f>
        <v/>
      </c>
      <c r="D159" s="309"/>
      <c r="E159" s="309"/>
      <c r="F159" s="309"/>
      <c r="G159" s="309"/>
      <c r="H159" s="309"/>
      <c r="I159" s="310" t="str">
        <f>IF(OR(ISNUMBER(D159),ISNUMBER(E159),ISNUMBER(#REF!),ISNUMBER(F159),ISNUMBER(G159),ISNUMBER(H159)),SUM(D159:H159),"")</f>
        <v/>
      </c>
      <c r="J159" s="344"/>
      <c r="K159" s="344"/>
      <c r="L159" s="344"/>
      <c r="M159" s="344"/>
      <c r="N159" s="344"/>
      <c r="O159" s="311" t="str">
        <f>IF(OR(ISNUMBER(J159),ISNUMBER(K159),ISNUMBER(#REF!),ISNUMBER(L159),ISNUMBER(M159),ISNUMBER(N159)),SUM(J159:N159),"")</f>
        <v/>
      </c>
    </row>
    <row r="160" spans="1:15" x14ac:dyDescent="0.25">
      <c r="A160" s="263">
        <f t="shared" si="3"/>
        <v>155</v>
      </c>
      <c r="B160" s="264" t="str">
        <f>IF(ISBLANK('STUDENT DETAILS'!D161),"",'STUDENT DETAILS'!D161)</f>
        <v/>
      </c>
      <c r="C160" s="265" t="str">
        <f>IF(ISBLANK('STUDENT DETAILS'!C161),"",'STUDENT DETAILS'!C161)</f>
        <v/>
      </c>
      <c r="D160" s="309"/>
      <c r="E160" s="309"/>
      <c r="F160" s="309"/>
      <c r="G160" s="309"/>
      <c r="H160" s="309"/>
      <c r="I160" s="310" t="str">
        <f>IF(OR(ISNUMBER(D160),ISNUMBER(E160),ISNUMBER(#REF!),ISNUMBER(F160),ISNUMBER(G160),ISNUMBER(H160)),SUM(D160:H160),"")</f>
        <v/>
      </c>
      <c r="J160" s="344"/>
      <c r="K160" s="344"/>
      <c r="L160" s="344"/>
      <c r="M160" s="344"/>
      <c r="N160" s="344"/>
      <c r="O160" s="311" t="str">
        <f>IF(OR(ISNUMBER(J160),ISNUMBER(K160),ISNUMBER(#REF!),ISNUMBER(L160),ISNUMBER(M160),ISNUMBER(N160)),SUM(J160:N160),"")</f>
        <v/>
      </c>
    </row>
    <row r="161" spans="1:15" x14ac:dyDescent="0.25">
      <c r="A161" s="263">
        <f t="shared" si="3"/>
        <v>156</v>
      </c>
      <c r="B161" s="264" t="str">
        <f>IF(ISBLANK('STUDENT DETAILS'!D162),"",'STUDENT DETAILS'!D162)</f>
        <v/>
      </c>
      <c r="C161" s="265" t="str">
        <f>IF(ISBLANK('STUDENT DETAILS'!C162),"",'STUDENT DETAILS'!C162)</f>
        <v/>
      </c>
      <c r="D161" s="309"/>
      <c r="E161" s="309"/>
      <c r="F161" s="309"/>
      <c r="G161" s="309"/>
      <c r="H161" s="309"/>
      <c r="I161" s="310" t="str">
        <f>IF(OR(ISNUMBER(D161),ISNUMBER(E161),ISNUMBER(#REF!),ISNUMBER(F161),ISNUMBER(G161),ISNUMBER(H161)),SUM(D161:H161),"")</f>
        <v/>
      </c>
      <c r="J161" s="344"/>
      <c r="K161" s="344"/>
      <c r="L161" s="344"/>
      <c r="M161" s="344"/>
      <c r="N161" s="344"/>
      <c r="O161" s="311" t="str">
        <f>IF(OR(ISNUMBER(J161),ISNUMBER(K161),ISNUMBER(#REF!),ISNUMBER(L161),ISNUMBER(M161),ISNUMBER(N161)),SUM(J161:N161),"")</f>
        <v/>
      </c>
    </row>
    <row r="162" spans="1:15" x14ac:dyDescent="0.25">
      <c r="A162" s="263">
        <f t="shared" si="3"/>
        <v>157</v>
      </c>
      <c r="B162" s="264" t="str">
        <f>IF(ISBLANK('STUDENT DETAILS'!D163),"",'STUDENT DETAILS'!D163)</f>
        <v/>
      </c>
      <c r="C162" s="265" t="str">
        <f>IF(ISBLANK('STUDENT DETAILS'!C163),"",'STUDENT DETAILS'!C163)</f>
        <v/>
      </c>
      <c r="D162" s="309"/>
      <c r="E162" s="309"/>
      <c r="F162" s="309"/>
      <c r="G162" s="309"/>
      <c r="H162" s="309"/>
      <c r="I162" s="310" t="str">
        <f>IF(OR(ISNUMBER(D162),ISNUMBER(E162),ISNUMBER(#REF!),ISNUMBER(F162),ISNUMBER(G162),ISNUMBER(H162)),SUM(D162:H162),"")</f>
        <v/>
      </c>
      <c r="J162" s="344"/>
      <c r="K162" s="344"/>
      <c r="L162" s="344"/>
      <c r="M162" s="344"/>
      <c r="N162" s="344"/>
      <c r="O162" s="311" t="str">
        <f>IF(OR(ISNUMBER(J162),ISNUMBER(K162),ISNUMBER(#REF!),ISNUMBER(L162),ISNUMBER(M162),ISNUMBER(N162)),SUM(J162:N162),"")</f>
        <v/>
      </c>
    </row>
    <row r="163" spans="1:15" x14ac:dyDescent="0.25">
      <c r="A163" s="263">
        <f t="shared" si="3"/>
        <v>158</v>
      </c>
      <c r="B163" s="264" t="str">
        <f>IF(ISBLANK('STUDENT DETAILS'!D164),"",'STUDENT DETAILS'!D164)</f>
        <v/>
      </c>
      <c r="C163" s="265" t="str">
        <f>IF(ISBLANK('STUDENT DETAILS'!C164),"",'STUDENT DETAILS'!C164)</f>
        <v/>
      </c>
      <c r="D163" s="309"/>
      <c r="E163" s="309"/>
      <c r="F163" s="309"/>
      <c r="G163" s="309"/>
      <c r="H163" s="309"/>
      <c r="I163" s="310" t="str">
        <f>IF(OR(ISNUMBER(D163),ISNUMBER(E163),ISNUMBER(#REF!),ISNUMBER(F163),ISNUMBER(G163),ISNUMBER(H163)),SUM(D163:H163),"")</f>
        <v/>
      </c>
      <c r="J163" s="344"/>
      <c r="K163" s="344"/>
      <c r="L163" s="344"/>
      <c r="M163" s="344"/>
      <c r="N163" s="344"/>
      <c r="O163" s="311" t="str">
        <f>IF(OR(ISNUMBER(J163),ISNUMBER(K163),ISNUMBER(#REF!),ISNUMBER(L163),ISNUMBER(M163),ISNUMBER(N163)),SUM(J163:N163),"")</f>
        <v/>
      </c>
    </row>
    <row r="164" spans="1:15" x14ac:dyDescent="0.25">
      <c r="A164" s="263">
        <f t="shared" si="3"/>
        <v>159</v>
      </c>
      <c r="B164" s="264" t="str">
        <f>IF(ISBLANK('STUDENT DETAILS'!D165),"",'STUDENT DETAILS'!D165)</f>
        <v/>
      </c>
      <c r="C164" s="265" t="str">
        <f>IF(ISBLANK('STUDENT DETAILS'!C165),"",'STUDENT DETAILS'!C165)</f>
        <v/>
      </c>
      <c r="D164" s="309"/>
      <c r="E164" s="309"/>
      <c r="F164" s="309"/>
      <c r="G164" s="309"/>
      <c r="H164" s="309"/>
      <c r="I164" s="310" t="str">
        <f>IF(OR(ISNUMBER(D164),ISNUMBER(E164),ISNUMBER(#REF!),ISNUMBER(F164),ISNUMBER(G164),ISNUMBER(H164)),SUM(D164:H164),"")</f>
        <v/>
      </c>
      <c r="J164" s="344"/>
      <c r="K164" s="344"/>
      <c r="L164" s="344"/>
      <c r="M164" s="344"/>
      <c r="N164" s="344"/>
      <c r="O164" s="311" t="str">
        <f>IF(OR(ISNUMBER(J164),ISNUMBER(K164),ISNUMBER(#REF!),ISNUMBER(L164),ISNUMBER(M164),ISNUMBER(N164)),SUM(J164:N164),"")</f>
        <v/>
      </c>
    </row>
    <row r="165" spans="1:15" x14ac:dyDescent="0.25">
      <c r="A165" s="263">
        <f t="shared" si="3"/>
        <v>160</v>
      </c>
      <c r="B165" s="264" t="str">
        <f>IF(ISBLANK('STUDENT DETAILS'!D166),"",'STUDENT DETAILS'!D166)</f>
        <v/>
      </c>
      <c r="C165" s="265" t="str">
        <f>IF(ISBLANK('STUDENT DETAILS'!C166),"",'STUDENT DETAILS'!C166)</f>
        <v/>
      </c>
      <c r="D165" s="309"/>
      <c r="E165" s="309"/>
      <c r="F165" s="309"/>
      <c r="G165" s="309"/>
      <c r="H165" s="309"/>
      <c r="I165" s="310" t="str">
        <f>IF(OR(ISNUMBER(D165),ISNUMBER(E165),ISNUMBER(#REF!),ISNUMBER(F165),ISNUMBER(G165),ISNUMBER(H165)),SUM(D165:H165),"")</f>
        <v/>
      </c>
      <c r="J165" s="344"/>
      <c r="K165" s="344"/>
      <c r="L165" s="344"/>
      <c r="M165" s="344"/>
      <c r="N165" s="344"/>
      <c r="O165" s="311" t="str">
        <f>IF(OR(ISNUMBER(J165),ISNUMBER(K165),ISNUMBER(#REF!),ISNUMBER(L165),ISNUMBER(M165),ISNUMBER(N165)),SUM(J165:N165),"")</f>
        <v/>
      </c>
    </row>
    <row r="166" spans="1:15" x14ac:dyDescent="0.25">
      <c r="A166" s="263">
        <f t="shared" si="3"/>
        <v>161</v>
      </c>
      <c r="B166" s="264" t="str">
        <f>IF(ISBLANK('STUDENT DETAILS'!D167),"",'STUDENT DETAILS'!D167)</f>
        <v/>
      </c>
      <c r="C166" s="265" t="str">
        <f>IF(ISBLANK('STUDENT DETAILS'!C167),"",'STUDENT DETAILS'!C167)</f>
        <v/>
      </c>
      <c r="D166" s="309"/>
      <c r="E166" s="309"/>
      <c r="F166" s="309"/>
      <c r="G166" s="309"/>
      <c r="H166" s="309"/>
      <c r="I166" s="310" t="str">
        <f>IF(OR(ISNUMBER(D166),ISNUMBER(E166),ISNUMBER(#REF!),ISNUMBER(F166),ISNUMBER(G166),ISNUMBER(H166)),SUM(D166:H166),"")</f>
        <v/>
      </c>
      <c r="J166" s="344"/>
      <c r="K166" s="344"/>
      <c r="L166" s="344"/>
      <c r="M166" s="344"/>
      <c r="N166" s="344"/>
      <c r="O166" s="311" t="str">
        <f>IF(OR(ISNUMBER(J166),ISNUMBER(K166),ISNUMBER(#REF!),ISNUMBER(L166),ISNUMBER(M166),ISNUMBER(N166)),SUM(J166:N166),"")</f>
        <v/>
      </c>
    </row>
    <row r="167" spans="1:15" x14ac:dyDescent="0.25">
      <c r="A167" s="263">
        <f t="shared" si="3"/>
        <v>162</v>
      </c>
      <c r="B167" s="264" t="str">
        <f>IF(ISBLANK('STUDENT DETAILS'!D168),"",'STUDENT DETAILS'!D168)</f>
        <v/>
      </c>
      <c r="C167" s="265" t="str">
        <f>IF(ISBLANK('STUDENT DETAILS'!C168),"",'STUDENT DETAILS'!C168)</f>
        <v/>
      </c>
      <c r="D167" s="309"/>
      <c r="E167" s="309"/>
      <c r="F167" s="309"/>
      <c r="G167" s="309"/>
      <c r="H167" s="309"/>
      <c r="I167" s="310" t="str">
        <f>IF(OR(ISNUMBER(D167),ISNUMBER(E167),ISNUMBER(#REF!),ISNUMBER(F167),ISNUMBER(G167),ISNUMBER(H167)),SUM(D167:H167),"")</f>
        <v/>
      </c>
      <c r="J167" s="344"/>
      <c r="K167" s="344"/>
      <c r="L167" s="344"/>
      <c r="M167" s="344"/>
      <c r="N167" s="344"/>
      <c r="O167" s="311" t="str">
        <f>IF(OR(ISNUMBER(J167),ISNUMBER(K167),ISNUMBER(#REF!),ISNUMBER(L167),ISNUMBER(M167),ISNUMBER(N167)),SUM(J167:N167),"")</f>
        <v/>
      </c>
    </row>
    <row r="168" spans="1:15" x14ac:dyDescent="0.25">
      <c r="A168" s="263">
        <f t="shared" si="3"/>
        <v>163</v>
      </c>
      <c r="B168" s="264" t="str">
        <f>IF(ISBLANK('STUDENT DETAILS'!D169),"",'STUDENT DETAILS'!D169)</f>
        <v/>
      </c>
      <c r="C168" s="265" t="str">
        <f>IF(ISBLANK('STUDENT DETAILS'!C169),"",'STUDENT DETAILS'!C169)</f>
        <v/>
      </c>
      <c r="D168" s="309"/>
      <c r="E168" s="309"/>
      <c r="F168" s="309"/>
      <c r="G168" s="309"/>
      <c r="H168" s="309"/>
      <c r="I168" s="310" t="str">
        <f>IF(OR(ISNUMBER(D168),ISNUMBER(E168),ISNUMBER(#REF!),ISNUMBER(F168),ISNUMBER(G168),ISNUMBER(H168)),SUM(D168:H168),"")</f>
        <v/>
      </c>
      <c r="J168" s="344"/>
      <c r="K168" s="344"/>
      <c r="L168" s="344"/>
      <c r="M168" s="344"/>
      <c r="N168" s="344"/>
      <c r="O168" s="311" t="str">
        <f>IF(OR(ISNUMBER(J168),ISNUMBER(K168),ISNUMBER(#REF!),ISNUMBER(L168),ISNUMBER(M168),ISNUMBER(N168)),SUM(J168:N168),"")</f>
        <v/>
      </c>
    </row>
    <row r="169" spans="1:15" x14ac:dyDescent="0.25">
      <c r="A169" s="263">
        <f t="shared" si="3"/>
        <v>164</v>
      </c>
      <c r="B169" s="264" t="str">
        <f>IF(ISBLANK('STUDENT DETAILS'!D170),"",'STUDENT DETAILS'!D170)</f>
        <v/>
      </c>
      <c r="C169" s="265" t="str">
        <f>IF(ISBLANK('STUDENT DETAILS'!C170),"",'STUDENT DETAILS'!C170)</f>
        <v/>
      </c>
      <c r="D169" s="309"/>
      <c r="E169" s="309"/>
      <c r="F169" s="309"/>
      <c r="G169" s="309"/>
      <c r="H169" s="309"/>
      <c r="I169" s="310" t="str">
        <f>IF(OR(ISNUMBER(D169),ISNUMBER(E169),ISNUMBER(#REF!),ISNUMBER(F169),ISNUMBER(G169),ISNUMBER(H169)),SUM(D169:H169),"")</f>
        <v/>
      </c>
      <c r="J169" s="344"/>
      <c r="K169" s="344"/>
      <c r="L169" s="344"/>
      <c r="M169" s="344"/>
      <c r="N169" s="344"/>
      <c r="O169" s="311" t="str">
        <f>IF(OR(ISNUMBER(J169),ISNUMBER(K169),ISNUMBER(#REF!),ISNUMBER(L169),ISNUMBER(M169),ISNUMBER(N169)),SUM(J169:N169),"")</f>
        <v/>
      </c>
    </row>
    <row r="170" spans="1:15" x14ac:dyDescent="0.25">
      <c r="A170" s="263">
        <f t="shared" si="3"/>
        <v>165</v>
      </c>
      <c r="B170" s="264" t="str">
        <f>IF(ISBLANK('STUDENT DETAILS'!D171),"",'STUDENT DETAILS'!D171)</f>
        <v/>
      </c>
      <c r="C170" s="265" t="str">
        <f>IF(ISBLANK('STUDENT DETAILS'!C171),"",'STUDENT DETAILS'!C171)</f>
        <v/>
      </c>
      <c r="D170" s="309"/>
      <c r="E170" s="309"/>
      <c r="F170" s="309"/>
      <c r="G170" s="309"/>
      <c r="H170" s="309"/>
      <c r="I170" s="310" t="str">
        <f>IF(OR(ISNUMBER(D170),ISNUMBER(E170),ISNUMBER(#REF!),ISNUMBER(F170),ISNUMBER(G170),ISNUMBER(H170)),SUM(D170:H170),"")</f>
        <v/>
      </c>
      <c r="J170" s="344"/>
      <c r="K170" s="344"/>
      <c r="L170" s="344"/>
      <c r="M170" s="344"/>
      <c r="N170" s="344"/>
      <c r="O170" s="311" t="str">
        <f>IF(OR(ISNUMBER(J170),ISNUMBER(K170),ISNUMBER(#REF!),ISNUMBER(L170),ISNUMBER(M170),ISNUMBER(N170)),SUM(J170:N170),"")</f>
        <v/>
      </c>
    </row>
    <row r="171" spans="1:15" x14ac:dyDescent="0.25">
      <c r="A171" s="263">
        <f t="shared" si="3"/>
        <v>166</v>
      </c>
      <c r="B171" s="264" t="str">
        <f>IF(ISBLANK('STUDENT DETAILS'!D172),"",'STUDENT DETAILS'!D172)</f>
        <v/>
      </c>
      <c r="C171" s="265" t="str">
        <f>IF(ISBLANK('STUDENT DETAILS'!C172),"",'STUDENT DETAILS'!C172)</f>
        <v/>
      </c>
      <c r="D171" s="309"/>
      <c r="E171" s="309"/>
      <c r="F171" s="309"/>
      <c r="G171" s="309"/>
      <c r="H171" s="309"/>
      <c r="I171" s="310" t="str">
        <f>IF(OR(ISNUMBER(D171),ISNUMBER(E171),ISNUMBER(#REF!),ISNUMBER(F171),ISNUMBER(G171),ISNUMBER(H171)),SUM(D171:H171),"")</f>
        <v/>
      </c>
      <c r="J171" s="344"/>
      <c r="K171" s="344"/>
      <c r="L171" s="344"/>
      <c r="M171" s="344"/>
      <c r="N171" s="344"/>
      <c r="O171" s="311" t="str">
        <f>IF(OR(ISNUMBER(J171),ISNUMBER(K171),ISNUMBER(#REF!),ISNUMBER(L171),ISNUMBER(M171),ISNUMBER(N171)),SUM(J171:N171),"")</f>
        <v/>
      </c>
    </row>
    <row r="172" spans="1:15" x14ac:dyDescent="0.25">
      <c r="A172" s="263">
        <f t="shared" si="3"/>
        <v>167</v>
      </c>
      <c r="B172" s="264" t="str">
        <f>IF(ISBLANK('STUDENT DETAILS'!D173),"",'STUDENT DETAILS'!D173)</f>
        <v/>
      </c>
      <c r="C172" s="265" t="str">
        <f>IF(ISBLANK('STUDENT DETAILS'!C173),"",'STUDENT DETAILS'!C173)</f>
        <v/>
      </c>
      <c r="D172" s="309"/>
      <c r="E172" s="309"/>
      <c r="F172" s="309"/>
      <c r="G172" s="309"/>
      <c r="H172" s="309"/>
      <c r="I172" s="310" t="str">
        <f>IF(OR(ISNUMBER(D172),ISNUMBER(E172),ISNUMBER(#REF!),ISNUMBER(F172),ISNUMBER(G172),ISNUMBER(H172)),SUM(D172:H172),"")</f>
        <v/>
      </c>
      <c r="J172" s="344"/>
      <c r="K172" s="344"/>
      <c r="L172" s="344"/>
      <c r="M172" s="344"/>
      <c r="N172" s="344"/>
      <c r="O172" s="311" t="str">
        <f>IF(OR(ISNUMBER(J172),ISNUMBER(K172),ISNUMBER(#REF!),ISNUMBER(L172),ISNUMBER(M172),ISNUMBER(N172)),SUM(J172:N172),"")</f>
        <v/>
      </c>
    </row>
    <row r="173" spans="1:15" x14ac:dyDescent="0.25">
      <c r="A173" s="263">
        <f t="shared" si="3"/>
        <v>168</v>
      </c>
      <c r="B173" s="264" t="str">
        <f>IF(ISBLANK('STUDENT DETAILS'!D174),"",'STUDENT DETAILS'!D174)</f>
        <v/>
      </c>
      <c r="C173" s="265" t="str">
        <f>IF(ISBLANK('STUDENT DETAILS'!C174),"",'STUDENT DETAILS'!C174)</f>
        <v/>
      </c>
      <c r="D173" s="309"/>
      <c r="E173" s="309"/>
      <c r="F173" s="309"/>
      <c r="G173" s="309"/>
      <c r="H173" s="309"/>
      <c r="I173" s="310" t="str">
        <f>IF(OR(ISNUMBER(D173),ISNUMBER(E173),ISNUMBER(#REF!),ISNUMBER(F173),ISNUMBER(G173),ISNUMBER(H173)),SUM(D173:H173),"")</f>
        <v/>
      </c>
      <c r="J173" s="344"/>
      <c r="K173" s="344"/>
      <c r="L173" s="344"/>
      <c r="M173" s="344"/>
      <c r="N173" s="344"/>
      <c r="O173" s="311" t="str">
        <f>IF(OR(ISNUMBER(J173),ISNUMBER(K173),ISNUMBER(#REF!),ISNUMBER(L173),ISNUMBER(M173),ISNUMBER(N173)),SUM(J173:N173),"")</f>
        <v/>
      </c>
    </row>
    <row r="174" spans="1:15" x14ac:dyDescent="0.25">
      <c r="A174" s="263">
        <f t="shared" si="3"/>
        <v>169</v>
      </c>
      <c r="B174" s="264" t="str">
        <f>IF(ISBLANK('STUDENT DETAILS'!D175),"",'STUDENT DETAILS'!D175)</f>
        <v/>
      </c>
      <c r="C174" s="265" t="str">
        <f>IF(ISBLANK('STUDENT DETAILS'!C175),"",'STUDENT DETAILS'!C175)</f>
        <v/>
      </c>
      <c r="D174" s="309"/>
      <c r="E174" s="309"/>
      <c r="F174" s="309"/>
      <c r="G174" s="309"/>
      <c r="H174" s="309"/>
      <c r="I174" s="310" t="str">
        <f>IF(OR(ISNUMBER(D174),ISNUMBER(E174),ISNUMBER(#REF!),ISNUMBER(F174),ISNUMBER(G174),ISNUMBER(H174)),SUM(D174:H174),"")</f>
        <v/>
      </c>
      <c r="J174" s="344"/>
      <c r="K174" s="344"/>
      <c r="L174" s="344"/>
      <c r="M174" s="344"/>
      <c r="N174" s="344"/>
      <c r="O174" s="311" t="str">
        <f>IF(OR(ISNUMBER(J174),ISNUMBER(K174),ISNUMBER(#REF!),ISNUMBER(L174),ISNUMBER(M174),ISNUMBER(N174)),SUM(J174:N174),"")</f>
        <v/>
      </c>
    </row>
    <row r="175" spans="1:15" x14ac:dyDescent="0.25">
      <c r="A175" s="263">
        <f t="shared" si="3"/>
        <v>170</v>
      </c>
      <c r="B175" s="264" t="str">
        <f>IF(ISBLANK('STUDENT DETAILS'!D176),"",'STUDENT DETAILS'!D176)</f>
        <v/>
      </c>
      <c r="C175" s="265" t="str">
        <f>IF(ISBLANK('STUDENT DETAILS'!C176),"",'STUDENT DETAILS'!C176)</f>
        <v/>
      </c>
      <c r="D175" s="309"/>
      <c r="E175" s="309"/>
      <c r="F175" s="309"/>
      <c r="G175" s="309"/>
      <c r="H175" s="309"/>
      <c r="I175" s="310" t="str">
        <f>IF(OR(ISNUMBER(D175),ISNUMBER(E175),ISNUMBER(#REF!),ISNUMBER(F175),ISNUMBER(G175),ISNUMBER(H175)),SUM(D175:H175),"")</f>
        <v/>
      </c>
      <c r="J175" s="344"/>
      <c r="K175" s="344"/>
      <c r="L175" s="344"/>
      <c r="M175" s="344"/>
      <c r="N175" s="344"/>
      <c r="O175" s="311" t="str">
        <f>IF(OR(ISNUMBER(J175),ISNUMBER(K175),ISNUMBER(#REF!),ISNUMBER(L175),ISNUMBER(M175),ISNUMBER(N175)),SUM(J175:N175),"")</f>
        <v/>
      </c>
    </row>
    <row r="176" spans="1:15" x14ac:dyDescent="0.25">
      <c r="A176" s="263">
        <f t="shared" si="3"/>
        <v>171</v>
      </c>
      <c r="B176" s="264" t="str">
        <f>IF(ISBLANK('STUDENT DETAILS'!D177),"",'STUDENT DETAILS'!D177)</f>
        <v/>
      </c>
      <c r="C176" s="265" t="str">
        <f>IF(ISBLANK('STUDENT DETAILS'!C177),"",'STUDENT DETAILS'!C177)</f>
        <v/>
      </c>
      <c r="D176" s="309"/>
      <c r="E176" s="309"/>
      <c r="F176" s="309"/>
      <c r="G176" s="309"/>
      <c r="H176" s="309"/>
      <c r="I176" s="310" t="str">
        <f>IF(OR(ISNUMBER(D176),ISNUMBER(E176),ISNUMBER(#REF!),ISNUMBER(F176),ISNUMBER(G176),ISNUMBER(H176)),SUM(D176:H176),"")</f>
        <v/>
      </c>
      <c r="J176" s="344"/>
      <c r="K176" s="344"/>
      <c r="L176" s="344"/>
      <c r="M176" s="344"/>
      <c r="N176" s="344"/>
      <c r="O176" s="311" t="str">
        <f>IF(OR(ISNUMBER(J176),ISNUMBER(K176),ISNUMBER(#REF!),ISNUMBER(L176),ISNUMBER(M176),ISNUMBER(N176)),SUM(J176:N176),"")</f>
        <v/>
      </c>
    </row>
    <row r="177" spans="1:15" x14ac:dyDescent="0.25">
      <c r="A177" s="263">
        <f t="shared" si="3"/>
        <v>172</v>
      </c>
      <c r="B177" s="264" t="str">
        <f>IF(ISBLANK('STUDENT DETAILS'!D178),"",'STUDENT DETAILS'!D178)</f>
        <v/>
      </c>
      <c r="C177" s="265" t="str">
        <f>IF(ISBLANK('STUDENT DETAILS'!C178),"",'STUDENT DETAILS'!C178)</f>
        <v/>
      </c>
      <c r="D177" s="309"/>
      <c r="E177" s="309"/>
      <c r="F177" s="309"/>
      <c r="G177" s="309"/>
      <c r="H177" s="309"/>
      <c r="I177" s="310" t="str">
        <f>IF(OR(ISNUMBER(D177),ISNUMBER(E177),ISNUMBER(#REF!),ISNUMBER(F177),ISNUMBER(G177),ISNUMBER(H177)),SUM(D177:H177),"")</f>
        <v/>
      </c>
      <c r="J177" s="344"/>
      <c r="K177" s="344"/>
      <c r="L177" s="344"/>
      <c r="M177" s="344"/>
      <c r="N177" s="344"/>
      <c r="O177" s="311" t="str">
        <f>IF(OR(ISNUMBER(J177),ISNUMBER(K177),ISNUMBER(#REF!),ISNUMBER(L177),ISNUMBER(M177),ISNUMBER(N177)),SUM(J177:N177),"")</f>
        <v/>
      </c>
    </row>
    <row r="178" spans="1:15" x14ac:dyDescent="0.25">
      <c r="A178" s="263">
        <f t="shared" si="3"/>
        <v>173</v>
      </c>
      <c r="B178" s="264" t="str">
        <f>IF(ISBLANK('STUDENT DETAILS'!D179),"",'STUDENT DETAILS'!D179)</f>
        <v/>
      </c>
      <c r="C178" s="265" t="str">
        <f>IF(ISBLANK('STUDENT DETAILS'!C179),"",'STUDENT DETAILS'!C179)</f>
        <v/>
      </c>
      <c r="D178" s="309"/>
      <c r="E178" s="309"/>
      <c r="F178" s="309"/>
      <c r="G178" s="309"/>
      <c r="H178" s="309"/>
      <c r="I178" s="310" t="str">
        <f>IF(OR(ISNUMBER(D178),ISNUMBER(E178),ISNUMBER(#REF!),ISNUMBER(F178),ISNUMBER(G178),ISNUMBER(H178)),SUM(D178:H178),"")</f>
        <v/>
      </c>
      <c r="J178" s="344"/>
      <c r="K178" s="344"/>
      <c r="L178" s="344"/>
      <c r="M178" s="344"/>
      <c r="N178" s="344"/>
      <c r="O178" s="311" t="str">
        <f>IF(OR(ISNUMBER(J178),ISNUMBER(K178),ISNUMBER(#REF!),ISNUMBER(L178),ISNUMBER(M178),ISNUMBER(N178)),SUM(J178:N178),"")</f>
        <v/>
      </c>
    </row>
    <row r="179" spans="1:15" x14ac:dyDescent="0.25">
      <c r="A179" s="263">
        <f t="shared" si="3"/>
        <v>174</v>
      </c>
      <c r="B179" s="264" t="str">
        <f>IF(ISBLANK('STUDENT DETAILS'!D180),"",'STUDENT DETAILS'!D180)</f>
        <v/>
      </c>
      <c r="C179" s="265" t="str">
        <f>IF(ISBLANK('STUDENT DETAILS'!C180),"",'STUDENT DETAILS'!C180)</f>
        <v/>
      </c>
      <c r="D179" s="309"/>
      <c r="E179" s="309"/>
      <c r="F179" s="309"/>
      <c r="G179" s="309"/>
      <c r="H179" s="309"/>
      <c r="I179" s="310" t="str">
        <f>IF(OR(ISNUMBER(D179),ISNUMBER(E179),ISNUMBER(#REF!),ISNUMBER(F179),ISNUMBER(G179),ISNUMBER(H179)),SUM(D179:H179),"")</f>
        <v/>
      </c>
      <c r="J179" s="344"/>
      <c r="K179" s="344"/>
      <c r="L179" s="344"/>
      <c r="M179" s="344"/>
      <c r="N179" s="344"/>
      <c r="O179" s="311" t="str">
        <f>IF(OR(ISNUMBER(J179),ISNUMBER(K179),ISNUMBER(#REF!),ISNUMBER(L179),ISNUMBER(M179),ISNUMBER(N179)),SUM(J179:N179),"")</f>
        <v/>
      </c>
    </row>
    <row r="180" spans="1:15" x14ac:dyDescent="0.25">
      <c r="A180" s="263">
        <f t="shared" si="3"/>
        <v>175</v>
      </c>
      <c r="B180" s="264" t="str">
        <f>IF(ISBLANK('STUDENT DETAILS'!D181),"",'STUDENT DETAILS'!D181)</f>
        <v/>
      </c>
      <c r="C180" s="265" t="str">
        <f>IF(ISBLANK('STUDENT DETAILS'!C181),"",'STUDENT DETAILS'!C181)</f>
        <v/>
      </c>
      <c r="D180" s="309"/>
      <c r="E180" s="309"/>
      <c r="F180" s="309"/>
      <c r="G180" s="309"/>
      <c r="H180" s="309"/>
      <c r="I180" s="310" t="str">
        <f>IF(OR(ISNUMBER(D180),ISNUMBER(E180),ISNUMBER(#REF!),ISNUMBER(F180),ISNUMBER(G180),ISNUMBER(H180)),SUM(D180:H180),"")</f>
        <v/>
      </c>
      <c r="J180" s="344"/>
      <c r="K180" s="344"/>
      <c r="L180" s="344"/>
      <c r="M180" s="344"/>
      <c r="N180" s="344"/>
      <c r="O180" s="311" t="str">
        <f>IF(OR(ISNUMBER(J180),ISNUMBER(K180),ISNUMBER(#REF!),ISNUMBER(L180),ISNUMBER(M180),ISNUMBER(N180)),SUM(J180:N180),"")</f>
        <v/>
      </c>
    </row>
    <row r="181" spans="1:15" x14ac:dyDescent="0.25">
      <c r="A181" s="263">
        <f t="shared" si="3"/>
        <v>176</v>
      </c>
      <c r="B181" s="264" t="str">
        <f>IF(ISBLANK('STUDENT DETAILS'!D182),"",'STUDENT DETAILS'!D182)</f>
        <v/>
      </c>
      <c r="C181" s="265" t="str">
        <f>IF(ISBLANK('STUDENT DETAILS'!C182),"",'STUDENT DETAILS'!C182)</f>
        <v/>
      </c>
      <c r="D181" s="309"/>
      <c r="E181" s="309"/>
      <c r="F181" s="309"/>
      <c r="G181" s="309"/>
      <c r="H181" s="309"/>
      <c r="I181" s="310" t="str">
        <f>IF(OR(ISNUMBER(D181),ISNUMBER(E181),ISNUMBER(#REF!),ISNUMBER(F181),ISNUMBER(G181),ISNUMBER(H181)),SUM(D181:H181),"")</f>
        <v/>
      </c>
      <c r="J181" s="344"/>
      <c r="K181" s="344"/>
      <c r="L181" s="344"/>
      <c r="M181" s="344"/>
      <c r="N181" s="344"/>
      <c r="O181" s="311" t="str">
        <f>IF(OR(ISNUMBER(J181),ISNUMBER(K181),ISNUMBER(#REF!),ISNUMBER(L181),ISNUMBER(M181),ISNUMBER(N181)),SUM(J181:N181),"")</f>
        <v/>
      </c>
    </row>
    <row r="182" spans="1:15" x14ac:dyDescent="0.25">
      <c r="A182" s="263">
        <f t="shared" si="3"/>
        <v>177</v>
      </c>
      <c r="B182" s="264" t="str">
        <f>IF(ISBLANK('STUDENT DETAILS'!D183),"",'STUDENT DETAILS'!D183)</f>
        <v/>
      </c>
      <c r="C182" s="265" t="str">
        <f>IF(ISBLANK('STUDENT DETAILS'!C183),"",'STUDENT DETAILS'!C183)</f>
        <v/>
      </c>
      <c r="D182" s="309"/>
      <c r="E182" s="309"/>
      <c r="F182" s="309"/>
      <c r="G182" s="309"/>
      <c r="H182" s="309"/>
      <c r="I182" s="310" t="str">
        <f>IF(OR(ISNUMBER(D182),ISNUMBER(E182),ISNUMBER(#REF!),ISNUMBER(F182),ISNUMBER(G182),ISNUMBER(H182)),SUM(D182:H182),"")</f>
        <v/>
      </c>
      <c r="J182" s="344"/>
      <c r="K182" s="344"/>
      <c r="L182" s="344"/>
      <c r="M182" s="344"/>
      <c r="N182" s="344"/>
      <c r="O182" s="311" t="str">
        <f>IF(OR(ISNUMBER(J182),ISNUMBER(K182),ISNUMBER(#REF!),ISNUMBER(L182),ISNUMBER(M182),ISNUMBER(N182)),SUM(J182:N182),"")</f>
        <v/>
      </c>
    </row>
    <row r="183" spans="1:15" x14ac:dyDescent="0.25">
      <c r="A183" s="263">
        <f t="shared" si="3"/>
        <v>178</v>
      </c>
      <c r="B183" s="264" t="str">
        <f>IF(ISBLANK('STUDENT DETAILS'!D184),"",'STUDENT DETAILS'!D184)</f>
        <v/>
      </c>
      <c r="C183" s="265" t="str">
        <f>IF(ISBLANK('STUDENT DETAILS'!C184),"",'STUDENT DETAILS'!C184)</f>
        <v/>
      </c>
      <c r="D183" s="309"/>
      <c r="E183" s="309"/>
      <c r="F183" s="309"/>
      <c r="G183" s="309"/>
      <c r="H183" s="309"/>
      <c r="I183" s="310" t="str">
        <f>IF(OR(ISNUMBER(D183),ISNUMBER(E183),ISNUMBER(#REF!),ISNUMBER(F183),ISNUMBER(G183),ISNUMBER(H183)),SUM(D183:H183),"")</f>
        <v/>
      </c>
      <c r="J183" s="344"/>
      <c r="K183" s="344"/>
      <c r="L183" s="344"/>
      <c r="M183" s="344"/>
      <c r="N183" s="344"/>
      <c r="O183" s="311" t="str">
        <f>IF(OR(ISNUMBER(J183),ISNUMBER(K183),ISNUMBER(#REF!),ISNUMBER(L183),ISNUMBER(M183),ISNUMBER(N183)),SUM(J183:N183),"")</f>
        <v/>
      </c>
    </row>
    <row r="184" spans="1:15" x14ac:dyDescent="0.25">
      <c r="A184" s="263">
        <f t="shared" si="3"/>
        <v>179</v>
      </c>
      <c r="B184" s="264" t="str">
        <f>IF(ISBLANK('STUDENT DETAILS'!D185),"",'STUDENT DETAILS'!D185)</f>
        <v/>
      </c>
      <c r="C184" s="265" t="str">
        <f>IF(ISBLANK('STUDENT DETAILS'!C185),"",'STUDENT DETAILS'!C185)</f>
        <v/>
      </c>
      <c r="D184" s="309"/>
      <c r="E184" s="309"/>
      <c r="F184" s="309"/>
      <c r="G184" s="309"/>
      <c r="H184" s="309"/>
      <c r="I184" s="310" t="str">
        <f>IF(OR(ISNUMBER(D184),ISNUMBER(E184),ISNUMBER(#REF!),ISNUMBER(F184),ISNUMBER(G184),ISNUMBER(H184)),SUM(D184:H184),"")</f>
        <v/>
      </c>
      <c r="J184" s="344"/>
      <c r="K184" s="344"/>
      <c r="L184" s="344"/>
      <c r="M184" s="344"/>
      <c r="N184" s="344"/>
      <c r="O184" s="311" t="str">
        <f>IF(OR(ISNUMBER(J184),ISNUMBER(K184),ISNUMBER(#REF!),ISNUMBER(L184),ISNUMBER(M184),ISNUMBER(N184)),SUM(J184:N184),"")</f>
        <v/>
      </c>
    </row>
    <row r="185" spans="1:15" x14ac:dyDescent="0.25">
      <c r="A185" s="263">
        <f t="shared" si="3"/>
        <v>180</v>
      </c>
      <c r="B185" s="264" t="str">
        <f>IF(ISBLANK('STUDENT DETAILS'!D186),"",'STUDENT DETAILS'!D186)</f>
        <v/>
      </c>
      <c r="C185" s="265" t="str">
        <f>IF(ISBLANK('STUDENT DETAILS'!C186),"",'STUDENT DETAILS'!C186)</f>
        <v/>
      </c>
      <c r="D185" s="309"/>
      <c r="E185" s="309"/>
      <c r="F185" s="309"/>
      <c r="G185" s="309"/>
      <c r="H185" s="309"/>
      <c r="I185" s="310" t="str">
        <f>IF(OR(ISNUMBER(D185),ISNUMBER(E185),ISNUMBER(#REF!),ISNUMBER(F185),ISNUMBER(G185),ISNUMBER(H185)),SUM(D185:H185),"")</f>
        <v/>
      </c>
      <c r="J185" s="344"/>
      <c r="K185" s="344"/>
      <c r="L185" s="344"/>
      <c r="M185" s="344"/>
      <c r="N185" s="344"/>
      <c r="O185" s="311" t="str">
        <f>IF(OR(ISNUMBER(J185),ISNUMBER(K185),ISNUMBER(#REF!),ISNUMBER(L185),ISNUMBER(M185),ISNUMBER(N185)),SUM(J185:N185),"")</f>
        <v/>
      </c>
    </row>
    <row r="186" spans="1:15" x14ac:dyDescent="0.25">
      <c r="A186" s="263">
        <f t="shared" si="3"/>
        <v>181</v>
      </c>
      <c r="B186" s="264" t="str">
        <f>IF(ISBLANK('STUDENT DETAILS'!D187),"",'STUDENT DETAILS'!D187)</f>
        <v/>
      </c>
      <c r="C186" s="265" t="str">
        <f>IF(ISBLANK('STUDENT DETAILS'!C187),"",'STUDENT DETAILS'!C187)</f>
        <v/>
      </c>
      <c r="D186" s="309"/>
      <c r="E186" s="309"/>
      <c r="F186" s="309"/>
      <c r="G186" s="309"/>
      <c r="H186" s="309"/>
      <c r="I186" s="310" t="str">
        <f>IF(OR(ISNUMBER(D186),ISNUMBER(E186),ISNUMBER(#REF!),ISNUMBER(F186),ISNUMBER(G186),ISNUMBER(H186)),SUM(D186:H186),"")</f>
        <v/>
      </c>
      <c r="J186" s="344"/>
      <c r="K186" s="344"/>
      <c r="L186" s="344"/>
      <c r="M186" s="344"/>
      <c r="N186" s="344"/>
      <c r="O186" s="311" t="str">
        <f>IF(OR(ISNUMBER(J186),ISNUMBER(K186),ISNUMBER(#REF!),ISNUMBER(L186),ISNUMBER(M186),ISNUMBER(N186)),SUM(J186:N186),"")</f>
        <v/>
      </c>
    </row>
    <row r="187" spans="1:15" x14ac:dyDescent="0.25">
      <c r="A187" s="263">
        <f t="shared" si="3"/>
        <v>182</v>
      </c>
      <c r="B187" s="264" t="str">
        <f>IF(ISBLANK('STUDENT DETAILS'!D188),"",'STUDENT DETAILS'!D188)</f>
        <v/>
      </c>
      <c r="C187" s="265" t="str">
        <f>IF(ISBLANK('STUDENT DETAILS'!C188),"",'STUDENT DETAILS'!C188)</f>
        <v/>
      </c>
      <c r="D187" s="309"/>
      <c r="E187" s="309"/>
      <c r="F187" s="309"/>
      <c r="G187" s="309"/>
      <c r="H187" s="309"/>
      <c r="I187" s="310" t="str">
        <f>IF(OR(ISNUMBER(D187),ISNUMBER(E187),ISNUMBER(#REF!),ISNUMBER(F187),ISNUMBER(G187),ISNUMBER(H187)),SUM(D187:H187),"")</f>
        <v/>
      </c>
      <c r="J187" s="344"/>
      <c r="K187" s="344"/>
      <c r="L187" s="344"/>
      <c r="M187" s="344"/>
      <c r="N187" s="344"/>
      <c r="O187" s="311" t="str">
        <f>IF(OR(ISNUMBER(J187),ISNUMBER(K187),ISNUMBER(#REF!),ISNUMBER(L187),ISNUMBER(M187),ISNUMBER(N187)),SUM(J187:N187),"")</f>
        <v/>
      </c>
    </row>
    <row r="188" spans="1:15" x14ac:dyDescent="0.25">
      <c r="A188" s="263">
        <f t="shared" si="3"/>
        <v>183</v>
      </c>
      <c r="B188" s="264" t="str">
        <f>IF(ISBLANK('STUDENT DETAILS'!D189),"",'STUDENT DETAILS'!D189)</f>
        <v/>
      </c>
      <c r="C188" s="265" t="str">
        <f>IF(ISBLANK('STUDENT DETAILS'!C189),"",'STUDENT DETAILS'!C189)</f>
        <v/>
      </c>
      <c r="D188" s="309"/>
      <c r="E188" s="309"/>
      <c r="F188" s="309"/>
      <c r="G188" s="309"/>
      <c r="H188" s="309"/>
      <c r="I188" s="310" t="str">
        <f>IF(OR(ISNUMBER(D188),ISNUMBER(E188),ISNUMBER(#REF!),ISNUMBER(F188),ISNUMBER(G188),ISNUMBER(H188)),SUM(D188:H188),"")</f>
        <v/>
      </c>
      <c r="J188" s="344"/>
      <c r="K188" s="344"/>
      <c r="L188" s="344"/>
      <c r="M188" s="344"/>
      <c r="N188" s="344"/>
      <c r="O188" s="311" t="str">
        <f>IF(OR(ISNUMBER(J188),ISNUMBER(K188),ISNUMBER(#REF!),ISNUMBER(L188),ISNUMBER(M188),ISNUMBER(N188)),SUM(J188:N188),"")</f>
        <v/>
      </c>
    </row>
    <row r="189" spans="1:15" x14ac:dyDescent="0.25">
      <c r="A189" s="263">
        <f t="shared" si="3"/>
        <v>184</v>
      </c>
      <c r="B189" s="264" t="str">
        <f>IF(ISBLANK('STUDENT DETAILS'!D190),"",'STUDENT DETAILS'!D190)</f>
        <v/>
      </c>
      <c r="C189" s="265" t="str">
        <f>IF(ISBLANK('STUDENT DETAILS'!C190),"",'STUDENT DETAILS'!C190)</f>
        <v/>
      </c>
      <c r="D189" s="309"/>
      <c r="E189" s="309"/>
      <c r="F189" s="309"/>
      <c r="G189" s="309"/>
      <c r="H189" s="309"/>
      <c r="I189" s="310" t="str">
        <f>IF(OR(ISNUMBER(D189),ISNUMBER(E189),ISNUMBER(#REF!),ISNUMBER(F189),ISNUMBER(G189),ISNUMBER(H189)),SUM(D189:H189),"")</f>
        <v/>
      </c>
      <c r="J189" s="344"/>
      <c r="K189" s="344"/>
      <c r="L189" s="344"/>
      <c r="M189" s="344"/>
      <c r="N189" s="344"/>
      <c r="O189" s="311" t="str">
        <f>IF(OR(ISNUMBER(J189),ISNUMBER(K189),ISNUMBER(#REF!),ISNUMBER(L189),ISNUMBER(M189),ISNUMBER(N189)),SUM(J189:N189),"")</f>
        <v/>
      </c>
    </row>
    <row r="190" spans="1:15" x14ac:dyDescent="0.25">
      <c r="A190" s="263">
        <f t="shared" si="3"/>
        <v>185</v>
      </c>
      <c r="B190" s="264" t="str">
        <f>IF(ISBLANK('STUDENT DETAILS'!D191),"",'STUDENT DETAILS'!D191)</f>
        <v/>
      </c>
      <c r="C190" s="265" t="str">
        <f>IF(ISBLANK('STUDENT DETAILS'!C191),"",'STUDENT DETAILS'!C191)</f>
        <v/>
      </c>
      <c r="D190" s="309"/>
      <c r="E190" s="309"/>
      <c r="F190" s="309"/>
      <c r="G190" s="309"/>
      <c r="H190" s="309"/>
      <c r="I190" s="310" t="str">
        <f>IF(OR(ISNUMBER(D190),ISNUMBER(E190),ISNUMBER(#REF!),ISNUMBER(F190),ISNUMBER(G190),ISNUMBER(H190)),SUM(D190:H190),"")</f>
        <v/>
      </c>
      <c r="J190" s="344"/>
      <c r="K190" s="344"/>
      <c r="L190" s="344"/>
      <c r="M190" s="344"/>
      <c r="N190" s="344"/>
      <c r="O190" s="311" t="str">
        <f>IF(OR(ISNUMBER(J190),ISNUMBER(K190),ISNUMBER(#REF!),ISNUMBER(L190),ISNUMBER(M190),ISNUMBER(N190)),SUM(J190:N190),"")</f>
        <v/>
      </c>
    </row>
    <row r="191" spans="1:15" x14ac:dyDescent="0.25">
      <c r="A191" s="263">
        <f t="shared" si="3"/>
        <v>186</v>
      </c>
      <c r="B191" s="264" t="str">
        <f>IF(ISBLANK('STUDENT DETAILS'!D192),"",'STUDENT DETAILS'!D192)</f>
        <v/>
      </c>
      <c r="C191" s="265" t="str">
        <f>IF(ISBLANK('STUDENT DETAILS'!C192),"",'STUDENT DETAILS'!C192)</f>
        <v/>
      </c>
      <c r="D191" s="309"/>
      <c r="E191" s="309"/>
      <c r="F191" s="309"/>
      <c r="G191" s="309"/>
      <c r="H191" s="309"/>
      <c r="I191" s="310" t="str">
        <f>IF(OR(ISNUMBER(D191),ISNUMBER(E191),ISNUMBER(#REF!),ISNUMBER(F191),ISNUMBER(G191),ISNUMBER(H191)),SUM(D191:H191),"")</f>
        <v/>
      </c>
      <c r="J191" s="344"/>
      <c r="K191" s="344"/>
      <c r="L191" s="344"/>
      <c r="M191" s="344"/>
      <c r="N191" s="344"/>
      <c r="O191" s="311" t="str">
        <f>IF(OR(ISNUMBER(J191),ISNUMBER(K191),ISNUMBER(#REF!),ISNUMBER(L191),ISNUMBER(M191),ISNUMBER(N191)),SUM(J191:N191),"")</f>
        <v/>
      </c>
    </row>
    <row r="192" spans="1:15" x14ac:dyDescent="0.25">
      <c r="A192" s="263">
        <f t="shared" si="3"/>
        <v>187</v>
      </c>
      <c r="B192" s="264" t="str">
        <f>IF(ISBLANK('STUDENT DETAILS'!D193),"",'STUDENT DETAILS'!D193)</f>
        <v/>
      </c>
      <c r="C192" s="265" t="str">
        <f>IF(ISBLANK('STUDENT DETAILS'!C193),"",'STUDENT DETAILS'!C193)</f>
        <v/>
      </c>
      <c r="D192" s="309"/>
      <c r="E192" s="309"/>
      <c r="F192" s="309"/>
      <c r="G192" s="309"/>
      <c r="H192" s="309"/>
      <c r="I192" s="310" t="str">
        <f>IF(OR(ISNUMBER(D192),ISNUMBER(E192),ISNUMBER(#REF!),ISNUMBER(F192),ISNUMBER(G192),ISNUMBER(H192)),SUM(D192:H192),"")</f>
        <v/>
      </c>
      <c r="J192" s="344"/>
      <c r="K192" s="344"/>
      <c r="L192" s="344"/>
      <c r="M192" s="344"/>
      <c r="N192" s="344"/>
      <c r="O192" s="311" t="str">
        <f>IF(OR(ISNUMBER(J192),ISNUMBER(K192),ISNUMBER(#REF!),ISNUMBER(L192),ISNUMBER(M192),ISNUMBER(N192)),SUM(J192:N192),"")</f>
        <v/>
      </c>
    </row>
    <row r="193" spans="1:15" x14ac:dyDescent="0.25">
      <c r="A193" s="263">
        <f t="shared" si="3"/>
        <v>188</v>
      </c>
      <c r="B193" s="264" t="str">
        <f>IF(ISBLANK('STUDENT DETAILS'!D194),"",'STUDENT DETAILS'!D194)</f>
        <v/>
      </c>
      <c r="C193" s="265" t="str">
        <f>IF(ISBLANK('STUDENT DETAILS'!C194),"",'STUDENT DETAILS'!C194)</f>
        <v/>
      </c>
      <c r="D193" s="309"/>
      <c r="E193" s="309"/>
      <c r="F193" s="309"/>
      <c r="G193" s="309"/>
      <c r="H193" s="309"/>
      <c r="I193" s="310" t="str">
        <f>IF(OR(ISNUMBER(D193),ISNUMBER(E193),ISNUMBER(#REF!),ISNUMBER(F193),ISNUMBER(G193),ISNUMBER(H193)),SUM(D193:H193),"")</f>
        <v/>
      </c>
      <c r="J193" s="344"/>
      <c r="K193" s="344"/>
      <c r="L193" s="344"/>
      <c r="M193" s="344"/>
      <c r="N193" s="344"/>
      <c r="O193" s="311" t="str">
        <f>IF(OR(ISNUMBER(J193),ISNUMBER(K193),ISNUMBER(#REF!),ISNUMBER(L193),ISNUMBER(M193),ISNUMBER(N193)),SUM(J193:N193),"")</f>
        <v/>
      </c>
    </row>
    <row r="194" spans="1:15" x14ac:dyDescent="0.25">
      <c r="A194" s="263">
        <f t="shared" si="3"/>
        <v>189</v>
      </c>
      <c r="B194" s="264" t="str">
        <f>IF(ISBLANK('STUDENT DETAILS'!D195),"",'STUDENT DETAILS'!D195)</f>
        <v/>
      </c>
      <c r="C194" s="265" t="str">
        <f>IF(ISBLANK('STUDENT DETAILS'!C195),"",'STUDENT DETAILS'!C195)</f>
        <v/>
      </c>
      <c r="D194" s="309"/>
      <c r="E194" s="309"/>
      <c r="F194" s="309"/>
      <c r="G194" s="309"/>
      <c r="H194" s="309"/>
      <c r="I194" s="310" t="str">
        <f>IF(OR(ISNUMBER(D194),ISNUMBER(E194),ISNUMBER(#REF!),ISNUMBER(F194),ISNUMBER(G194),ISNUMBER(H194)),SUM(D194:H194),"")</f>
        <v/>
      </c>
      <c r="J194" s="344"/>
      <c r="K194" s="344"/>
      <c r="L194" s="344"/>
      <c r="M194" s="344"/>
      <c r="N194" s="344"/>
      <c r="O194" s="311" t="str">
        <f>IF(OR(ISNUMBER(J194),ISNUMBER(K194),ISNUMBER(#REF!),ISNUMBER(L194),ISNUMBER(M194),ISNUMBER(N194)),SUM(J194:N194),"")</f>
        <v/>
      </c>
    </row>
    <row r="195" spans="1:15" x14ac:dyDescent="0.25">
      <c r="A195" s="263">
        <f t="shared" si="3"/>
        <v>190</v>
      </c>
      <c r="B195" s="264" t="str">
        <f>IF(ISBLANK('STUDENT DETAILS'!D196),"",'STUDENT DETAILS'!D196)</f>
        <v/>
      </c>
      <c r="C195" s="265" t="str">
        <f>IF(ISBLANK('STUDENT DETAILS'!C196),"",'STUDENT DETAILS'!C196)</f>
        <v/>
      </c>
      <c r="D195" s="309"/>
      <c r="E195" s="309"/>
      <c r="F195" s="309"/>
      <c r="G195" s="309"/>
      <c r="H195" s="309"/>
      <c r="I195" s="310" t="str">
        <f>IF(OR(ISNUMBER(D195),ISNUMBER(E195),ISNUMBER(#REF!),ISNUMBER(F195),ISNUMBER(G195),ISNUMBER(H195)),SUM(D195:H195),"")</f>
        <v/>
      </c>
      <c r="J195" s="344"/>
      <c r="K195" s="344"/>
      <c r="L195" s="344"/>
      <c r="M195" s="344"/>
      <c r="N195" s="344"/>
      <c r="O195" s="311" t="str">
        <f>IF(OR(ISNUMBER(J195),ISNUMBER(K195),ISNUMBER(#REF!),ISNUMBER(L195),ISNUMBER(M195),ISNUMBER(N195)),SUM(J195:N195),"")</f>
        <v/>
      </c>
    </row>
    <row r="196" spans="1:15" x14ac:dyDescent="0.25">
      <c r="A196" s="263">
        <f t="shared" si="3"/>
        <v>191</v>
      </c>
      <c r="B196" s="264" t="str">
        <f>IF(ISBLANK('STUDENT DETAILS'!D197),"",'STUDENT DETAILS'!D197)</f>
        <v/>
      </c>
      <c r="C196" s="265" t="str">
        <f>IF(ISBLANK('STUDENT DETAILS'!C197),"",'STUDENT DETAILS'!C197)</f>
        <v/>
      </c>
      <c r="D196" s="309"/>
      <c r="E196" s="309"/>
      <c r="F196" s="309"/>
      <c r="G196" s="309"/>
      <c r="H196" s="309"/>
      <c r="I196" s="310" t="str">
        <f>IF(OR(ISNUMBER(D196),ISNUMBER(E196),ISNUMBER(#REF!),ISNUMBER(F196),ISNUMBER(G196),ISNUMBER(H196)),SUM(D196:H196),"")</f>
        <v/>
      </c>
      <c r="J196" s="344"/>
      <c r="K196" s="344"/>
      <c r="L196" s="344"/>
      <c r="M196" s="344"/>
      <c r="N196" s="344"/>
      <c r="O196" s="311" t="str">
        <f>IF(OR(ISNUMBER(J196),ISNUMBER(K196),ISNUMBER(#REF!),ISNUMBER(L196),ISNUMBER(M196),ISNUMBER(N196)),SUM(J196:N196),"")</f>
        <v/>
      </c>
    </row>
    <row r="197" spans="1:15" x14ac:dyDescent="0.25">
      <c r="A197" s="263">
        <f t="shared" si="3"/>
        <v>192</v>
      </c>
      <c r="B197" s="264" t="str">
        <f>IF(ISBLANK('STUDENT DETAILS'!D198),"",'STUDENT DETAILS'!D198)</f>
        <v/>
      </c>
      <c r="C197" s="265" t="str">
        <f>IF(ISBLANK('STUDENT DETAILS'!C198),"",'STUDENT DETAILS'!C198)</f>
        <v/>
      </c>
      <c r="D197" s="309"/>
      <c r="E197" s="309"/>
      <c r="F197" s="309"/>
      <c r="G197" s="309"/>
      <c r="H197" s="309"/>
      <c r="I197" s="310" t="str">
        <f>IF(OR(ISNUMBER(D197),ISNUMBER(E197),ISNUMBER(#REF!),ISNUMBER(F197),ISNUMBER(G197),ISNUMBER(H197)),SUM(D197:H197),"")</f>
        <v/>
      </c>
      <c r="J197" s="344"/>
      <c r="K197" s="344"/>
      <c r="L197" s="344"/>
      <c r="M197" s="344"/>
      <c r="N197" s="344"/>
      <c r="O197" s="311" t="str">
        <f>IF(OR(ISNUMBER(J197),ISNUMBER(K197),ISNUMBER(#REF!),ISNUMBER(L197),ISNUMBER(M197),ISNUMBER(N197)),SUM(J197:N197),"")</f>
        <v/>
      </c>
    </row>
    <row r="198" spans="1:15" x14ac:dyDescent="0.25">
      <c r="A198" s="263">
        <f t="shared" si="3"/>
        <v>193</v>
      </c>
      <c r="B198" s="264" t="str">
        <f>IF(ISBLANK('STUDENT DETAILS'!D199),"",'STUDENT DETAILS'!D199)</f>
        <v/>
      </c>
      <c r="C198" s="265" t="str">
        <f>IF(ISBLANK('STUDENT DETAILS'!C199),"",'STUDENT DETAILS'!C199)</f>
        <v/>
      </c>
      <c r="D198" s="309"/>
      <c r="E198" s="309"/>
      <c r="F198" s="309"/>
      <c r="G198" s="309"/>
      <c r="H198" s="309"/>
      <c r="I198" s="310" t="str">
        <f>IF(OR(ISNUMBER(D198),ISNUMBER(E198),ISNUMBER(#REF!),ISNUMBER(F198),ISNUMBER(G198),ISNUMBER(H198)),SUM(D198:H198),"")</f>
        <v/>
      </c>
      <c r="J198" s="344"/>
      <c r="K198" s="344"/>
      <c r="L198" s="344"/>
      <c r="M198" s="344"/>
      <c r="N198" s="344"/>
      <c r="O198" s="311" t="str">
        <f>IF(OR(ISNUMBER(J198),ISNUMBER(K198),ISNUMBER(#REF!),ISNUMBER(L198),ISNUMBER(M198),ISNUMBER(N198)),SUM(J198:N198),"")</f>
        <v/>
      </c>
    </row>
    <row r="199" spans="1:15" x14ac:dyDescent="0.25">
      <c r="A199" s="263">
        <f t="shared" si="3"/>
        <v>194</v>
      </c>
      <c r="B199" s="264" t="str">
        <f>IF(ISBLANK('STUDENT DETAILS'!D200),"",'STUDENT DETAILS'!D200)</f>
        <v/>
      </c>
      <c r="C199" s="265" t="str">
        <f>IF(ISBLANK('STUDENT DETAILS'!C200),"",'STUDENT DETAILS'!C200)</f>
        <v/>
      </c>
      <c r="D199" s="309"/>
      <c r="E199" s="309"/>
      <c r="F199" s="309"/>
      <c r="G199" s="309"/>
      <c r="H199" s="309"/>
      <c r="I199" s="310" t="str">
        <f>IF(OR(ISNUMBER(D199),ISNUMBER(E199),ISNUMBER(#REF!),ISNUMBER(F199),ISNUMBER(G199),ISNUMBER(H199)),SUM(D199:H199),"")</f>
        <v/>
      </c>
      <c r="J199" s="344"/>
      <c r="K199" s="344"/>
      <c r="L199" s="344"/>
      <c r="M199" s="344"/>
      <c r="N199" s="344"/>
      <c r="O199" s="311" t="str">
        <f>IF(OR(ISNUMBER(J199),ISNUMBER(K199),ISNUMBER(#REF!),ISNUMBER(L199),ISNUMBER(M199),ISNUMBER(N199)),SUM(J199:N199),"")</f>
        <v/>
      </c>
    </row>
    <row r="200" spans="1:15" x14ac:dyDescent="0.25">
      <c r="A200" s="263">
        <f t="shared" si="3"/>
        <v>195</v>
      </c>
      <c r="B200" s="264" t="str">
        <f>IF(ISBLANK('STUDENT DETAILS'!D201),"",'STUDENT DETAILS'!D201)</f>
        <v/>
      </c>
      <c r="C200" s="265" t="str">
        <f>IF(ISBLANK('STUDENT DETAILS'!C201),"",'STUDENT DETAILS'!C201)</f>
        <v/>
      </c>
      <c r="D200" s="309"/>
      <c r="E200" s="309"/>
      <c r="F200" s="309"/>
      <c r="G200" s="309"/>
      <c r="H200" s="309"/>
      <c r="I200" s="310" t="str">
        <f>IF(OR(ISNUMBER(D200),ISNUMBER(E200),ISNUMBER(#REF!),ISNUMBER(F200),ISNUMBER(G200),ISNUMBER(H200)),SUM(D200:H200),"")</f>
        <v/>
      </c>
      <c r="J200" s="344"/>
      <c r="K200" s="344"/>
      <c r="L200" s="344"/>
      <c r="M200" s="344"/>
      <c r="N200" s="344"/>
      <c r="O200" s="311" t="str">
        <f>IF(OR(ISNUMBER(J200),ISNUMBER(K200),ISNUMBER(#REF!),ISNUMBER(L200),ISNUMBER(M200),ISNUMBER(N200)),SUM(J200:N200),"")</f>
        <v/>
      </c>
    </row>
    <row r="201" spans="1:15" x14ac:dyDescent="0.25">
      <c r="A201" s="263">
        <f t="shared" ref="A201:A206" si="4">IF(C201&gt;0,A200+1,"")</f>
        <v>196</v>
      </c>
      <c r="B201" s="264" t="str">
        <f>IF(ISBLANK('STUDENT DETAILS'!D202),"",'STUDENT DETAILS'!D202)</f>
        <v/>
      </c>
      <c r="C201" s="265" t="str">
        <f>IF(ISBLANK('STUDENT DETAILS'!C202),"",'STUDENT DETAILS'!C202)</f>
        <v/>
      </c>
      <c r="D201" s="309"/>
      <c r="E201" s="309"/>
      <c r="F201" s="309"/>
      <c r="G201" s="309"/>
      <c r="H201" s="309"/>
      <c r="I201" s="310" t="str">
        <f>IF(OR(ISNUMBER(D201),ISNUMBER(E201),ISNUMBER(#REF!),ISNUMBER(F201),ISNUMBER(G201),ISNUMBER(H201)),SUM(D201:H201),"")</f>
        <v/>
      </c>
      <c r="J201" s="344"/>
      <c r="K201" s="344"/>
      <c r="L201" s="344"/>
      <c r="M201" s="344"/>
      <c r="N201" s="344"/>
      <c r="O201" s="311" t="str">
        <f>IF(OR(ISNUMBER(J201),ISNUMBER(K201),ISNUMBER(#REF!),ISNUMBER(L201),ISNUMBER(M201),ISNUMBER(N201)),SUM(J201:N201),"")</f>
        <v/>
      </c>
    </row>
    <row r="202" spans="1:15" x14ac:dyDescent="0.25">
      <c r="A202" s="263">
        <f t="shared" si="4"/>
        <v>197</v>
      </c>
      <c r="B202" s="264" t="str">
        <f>IF(ISBLANK('STUDENT DETAILS'!D203),"",'STUDENT DETAILS'!D203)</f>
        <v/>
      </c>
      <c r="C202" s="265" t="str">
        <f>IF(ISBLANK('STUDENT DETAILS'!C203),"",'STUDENT DETAILS'!C203)</f>
        <v/>
      </c>
      <c r="D202" s="309"/>
      <c r="E202" s="309"/>
      <c r="F202" s="309"/>
      <c r="G202" s="309"/>
      <c r="H202" s="309"/>
      <c r="I202" s="310" t="str">
        <f>IF(OR(ISNUMBER(D202),ISNUMBER(E202),ISNUMBER(#REF!),ISNUMBER(F202),ISNUMBER(G202),ISNUMBER(H202)),SUM(D202:H202),"")</f>
        <v/>
      </c>
      <c r="J202" s="344"/>
      <c r="K202" s="344"/>
      <c r="L202" s="344"/>
      <c r="M202" s="344"/>
      <c r="N202" s="344"/>
      <c r="O202" s="311" t="str">
        <f>IF(OR(ISNUMBER(J202),ISNUMBER(K202),ISNUMBER(#REF!),ISNUMBER(L202),ISNUMBER(M202),ISNUMBER(N202)),SUM(J202:N202),"")</f>
        <v/>
      </c>
    </row>
    <row r="203" spans="1:15" x14ac:dyDescent="0.25">
      <c r="A203" s="263">
        <f t="shared" si="4"/>
        <v>198</v>
      </c>
      <c r="B203" s="264" t="str">
        <f>IF(ISBLANK('STUDENT DETAILS'!D204),"",'STUDENT DETAILS'!D204)</f>
        <v/>
      </c>
      <c r="C203" s="265" t="str">
        <f>IF(ISBLANK('STUDENT DETAILS'!C204),"",'STUDENT DETAILS'!C204)</f>
        <v/>
      </c>
      <c r="D203" s="309"/>
      <c r="E203" s="309"/>
      <c r="F203" s="309"/>
      <c r="G203" s="309"/>
      <c r="H203" s="309"/>
      <c r="I203" s="310" t="str">
        <f>IF(OR(ISNUMBER(D203),ISNUMBER(E203),ISNUMBER(#REF!),ISNUMBER(F203),ISNUMBER(G203),ISNUMBER(H203)),SUM(D203:H203),"")</f>
        <v/>
      </c>
      <c r="J203" s="344"/>
      <c r="K203" s="344"/>
      <c r="L203" s="344"/>
      <c r="M203" s="344"/>
      <c r="N203" s="344"/>
      <c r="O203" s="311" t="str">
        <f>IF(OR(ISNUMBER(J203),ISNUMBER(K203),ISNUMBER(#REF!),ISNUMBER(L203),ISNUMBER(M203),ISNUMBER(N203)),SUM(J203:N203),"")</f>
        <v/>
      </c>
    </row>
    <row r="204" spans="1:15" x14ac:dyDescent="0.25">
      <c r="A204" s="263">
        <f t="shared" si="4"/>
        <v>199</v>
      </c>
      <c r="B204" s="264" t="str">
        <f>IF(ISBLANK('STUDENT DETAILS'!D205),"",'STUDENT DETAILS'!D205)</f>
        <v/>
      </c>
      <c r="C204" s="265" t="str">
        <f>IF(ISBLANK('STUDENT DETAILS'!C205),"",'STUDENT DETAILS'!C205)</f>
        <v/>
      </c>
      <c r="D204" s="309"/>
      <c r="E204" s="309"/>
      <c r="F204" s="309"/>
      <c r="G204" s="309"/>
      <c r="H204" s="309"/>
      <c r="I204" s="310" t="str">
        <f>IF(OR(ISNUMBER(D204),ISNUMBER(E204),ISNUMBER(#REF!),ISNUMBER(F204),ISNUMBER(G204),ISNUMBER(H204)),SUM(D204:H204),"")</f>
        <v/>
      </c>
      <c r="J204" s="344"/>
      <c r="K204" s="344"/>
      <c r="L204" s="344"/>
      <c r="M204" s="344"/>
      <c r="N204" s="344"/>
      <c r="O204" s="311" t="str">
        <f>IF(OR(ISNUMBER(J204),ISNUMBER(K204),ISNUMBER(#REF!),ISNUMBER(L204),ISNUMBER(M204),ISNUMBER(N204)),SUM(J204:N204),"")</f>
        <v/>
      </c>
    </row>
    <row r="205" spans="1:15" x14ac:dyDescent="0.25">
      <c r="A205" s="263">
        <f t="shared" si="4"/>
        <v>200</v>
      </c>
      <c r="B205" s="264" t="str">
        <f>IF(ISBLANK('STUDENT DETAILS'!D206),"",'STUDENT DETAILS'!D206)</f>
        <v/>
      </c>
      <c r="C205" s="265" t="str">
        <f>IF(ISBLANK('STUDENT DETAILS'!C206),"",'STUDENT DETAILS'!C206)</f>
        <v/>
      </c>
      <c r="D205" s="309"/>
      <c r="E205" s="309"/>
      <c r="F205" s="309"/>
      <c r="G205" s="309"/>
      <c r="H205" s="309"/>
      <c r="I205" s="310" t="str">
        <f>IF(OR(ISNUMBER(D205),ISNUMBER(E205),ISNUMBER(#REF!),ISNUMBER(F205),ISNUMBER(G205),ISNUMBER(H205)),SUM(D205:H205),"")</f>
        <v/>
      </c>
      <c r="J205" s="344"/>
      <c r="K205" s="344"/>
      <c r="L205" s="344"/>
      <c r="M205" s="344"/>
      <c r="N205" s="344"/>
      <c r="O205" s="311" t="str">
        <f>IF(OR(ISNUMBER(J205),ISNUMBER(K205),ISNUMBER(#REF!),ISNUMBER(L205),ISNUMBER(M205),ISNUMBER(N205)),SUM(J205:N205),"")</f>
        <v/>
      </c>
    </row>
    <row r="206" spans="1:15" x14ac:dyDescent="0.25">
      <c r="A206" s="263">
        <f t="shared" si="4"/>
        <v>201</v>
      </c>
      <c r="B206" s="264" t="str">
        <f>IF(ISBLANK('STUDENT DETAILS'!D207),"",'STUDENT DETAILS'!D207)</f>
        <v/>
      </c>
      <c r="C206" s="265" t="str">
        <f>IF(ISBLANK('STUDENT DETAILS'!C207),"",'STUDENT DETAILS'!C207)</f>
        <v/>
      </c>
      <c r="D206" s="309"/>
      <c r="E206" s="309"/>
      <c r="F206" s="309"/>
      <c r="G206" s="309"/>
      <c r="H206" s="309"/>
      <c r="I206" s="310" t="str">
        <f>IF(OR(ISNUMBER(D206),ISNUMBER(E206),ISNUMBER(#REF!),ISNUMBER(F206),ISNUMBER(G206),ISNUMBER(H206)),SUM(D206:H206),"")</f>
        <v/>
      </c>
      <c r="J206" s="344"/>
      <c r="K206" s="344"/>
      <c r="L206" s="344"/>
      <c r="M206" s="344"/>
      <c r="N206" s="344"/>
      <c r="O206" s="311" t="str">
        <f>IF(OR(ISNUMBER(J206),ISNUMBER(K206),ISNUMBER(#REF!),ISNUMBER(L206),ISNUMBER(M206),ISNUMBER(N206)),SUM(J206:N206),"")</f>
        <v/>
      </c>
    </row>
  </sheetData>
  <sheetProtection algorithmName="SHA-512" hashValue="af6pHRHpGvMxBnEz4a+Err4ioc8QVBSBO3kR//uPIiY6IK2FzUyi2iJNj6BCvWosr0ChJtPoYii90BoAKVOKMw==" saltValue="PkB40XCLxJdP41/raBfCzA==" spinCount="100000" sheet="1" objects="1" scenarios="1"/>
  <mergeCells count="10">
    <mergeCell ref="A1:C3"/>
    <mergeCell ref="D3:I3"/>
    <mergeCell ref="A4:A5"/>
    <mergeCell ref="B4:B5"/>
    <mergeCell ref="C4:C5"/>
    <mergeCell ref="J1:O1"/>
    <mergeCell ref="J2:O2"/>
    <mergeCell ref="J3:O3"/>
    <mergeCell ref="D1:I1"/>
    <mergeCell ref="D2:I2"/>
  </mergeCells>
  <conditionalFormatting sqref="A46:O206 A6:C45 I6:I45 O6:O45">
    <cfRule type="expression" dxfId="26" priority="6">
      <formula>MOD(ROW(),2)=1</formula>
    </cfRule>
  </conditionalFormatting>
  <conditionalFormatting sqref="D6:H45">
    <cfRule type="expression" dxfId="25" priority="3">
      <formula>MOD(ROW(),2)=1</formula>
    </cfRule>
  </conditionalFormatting>
  <conditionalFormatting sqref="J6:N45">
    <cfRule type="expression" dxfId="24" priority="2">
      <formula>MOD(ROW(),2)=1</formula>
    </cfRule>
  </conditionalFormatting>
  <dataValidations count="1">
    <dataValidation type="whole" operator="lessThanOrEqual" allowBlank="1" showInputMessage="1" showErrorMessage="1" errorTitle="Warning" error="Marks should be less than Maximum Marks" sqref="D6:D206 E7:H206" xr:uid="{F40AEB87-20FD-4EDB-88CD-7226A88128B2}">
      <formula1>D$4</formula1>
    </dataValidation>
  </dataValidations>
  <printOptions horizontalCentered="1" verticalCentered="1"/>
  <pageMargins left="7.874015748031496E-2" right="0.11811023622047245" top="0.27559055118110237" bottom="0.23622047244094491" header="0.11811023622047245" footer="3.937007874015748E-2"/>
  <pageSetup paperSize="9" scale="90" orientation="portrait" r:id="rId1"/>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F0A0C-96F2-4C83-B59A-E4E2671A03A9}">
  <sheetPr codeName="Sheet7">
    <tabColor rgb="FF7030A0"/>
  </sheetPr>
  <dimension ref="A1:U206"/>
  <sheetViews>
    <sheetView view="pageBreakPreview" zoomScaleNormal="100" zoomScaleSheetLayoutView="100" workbookViewId="0">
      <selection activeCell="P17" sqref="P17"/>
    </sheetView>
  </sheetViews>
  <sheetFormatPr defaultRowHeight="14.4" x14ac:dyDescent="0.3"/>
  <cols>
    <col min="1" max="1" width="5.44140625" style="2" bestFit="1" customWidth="1"/>
    <col min="2" max="2" width="6.44140625" style="2" customWidth="1"/>
    <col min="3" max="3" width="21.88671875" style="2" customWidth="1"/>
    <col min="4" max="4" width="7.44140625" style="313" bestFit="1" customWidth="1"/>
    <col min="5" max="21" width="6.21875" style="313" customWidth="1"/>
    <col min="22" max="16384" width="8.88671875" style="2"/>
  </cols>
  <sheetData>
    <row r="1" spans="1:21" s="33" customFormat="1" ht="20.25" customHeight="1" x14ac:dyDescent="0.3">
      <c r="A1" s="502" t="s">
        <v>773</v>
      </c>
      <c r="B1" s="502"/>
      <c r="C1" s="502"/>
      <c r="D1" s="491" t="s">
        <v>742</v>
      </c>
      <c r="E1" s="492"/>
      <c r="F1" s="492"/>
      <c r="G1" s="492"/>
      <c r="H1" s="492"/>
      <c r="I1" s="492"/>
      <c r="J1" s="493" t="s">
        <v>742</v>
      </c>
      <c r="K1" s="493"/>
      <c r="L1" s="493"/>
      <c r="M1" s="493"/>
      <c r="N1" s="493"/>
      <c r="O1" s="493"/>
      <c r="P1" s="493" t="s">
        <v>742</v>
      </c>
      <c r="Q1" s="493"/>
      <c r="R1" s="493"/>
      <c r="S1" s="493"/>
      <c r="T1" s="493"/>
      <c r="U1" s="493"/>
    </row>
    <row r="2" spans="1:21" s="33" customFormat="1" ht="20.25" customHeight="1" x14ac:dyDescent="0.35">
      <c r="A2" s="502"/>
      <c r="B2" s="502"/>
      <c r="C2" s="502"/>
      <c r="D2" s="489" t="str">
        <f>'STUDENT DETAILS'!$J$1</f>
        <v/>
      </c>
      <c r="E2" s="489"/>
      <c r="F2" s="489"/>
      <c r="G2" s="489"/>
      <c r="H2" s="489"/>
      <c r="I2" s="489"/>
      <c r="J2" s="489" t="str">
        <f>'STUDENT DETAILS'!$J$1</f>
        <v/>
      </c>
      <c r="K2" s="489"/>
      <c r="L2" s="489"/>
      <c r="M2" s="489"/>
      <c r="N2" s="489"/>
      <c r="O2" s="489"/>
      <c r="P2" s="489" t="str">
        <f>'STUDENT DETAILS'!$J$1</f>
        <v/>
      </c>
      <c r="Q2" s="489"/>
      <c r="R2" s="489"/>
      <c r="S2" s="489"/>
      <c r="T2" s="489"/>
      <c r="U2" s="489"/>
    </row>
    <row r="3" spans="1:21" s="33" customFormat="1" ht="18.75" customHeight="1" x14ac:dyDescent="0.3">
      <c r="A3" s="502"/>
      <c r="B3" s="502"/>
      <c r="C3" s="502"/>
      <c r="D3" s="490" t="s">
        <v>878</v>
      </c>
      <c r="E3" s="490"/>
      <c r="F3" s="490"/>
      <c r="G3" s="490"/>
      <c r="H3" s="490"/>
      <c r="I3" s="490"/>
      <c r="J3" s="490" t="s">
        <v>879</v>
      </c>
      <c r="K3" s="490"/>
      <c r="L3" s="490"/>
      <c r="M3" s="490"/>
      <c r="N3" s="490"/>
      <c r="O3" s="490"/>
      <c r="P3" s="490" t="s">
        <v>882</v>
      </c>
      <c r="Q3" s="490"/>
      <c r="R3" s="490"/>
      <c r="S3" s="490"/>
      <c r="T3" s="490"/>
      <c r="U3" s="490"/>
    </row>
    <row r="4" spans="1:21" ht="23.4" customHeight="1" x14ac:dyDescent="0.3">
      <c r="A4" s="488" t="s">
        <v>771</v>
      </c>
      <c r="B4" s="486" t="s">
        <v>775</v>
      </c>
      <c r="C4" s="300" t="s">
        <v>772</v>
      </c>
      <c r="D4" s="267">
        <v>100</v>
      </c>
      <c r="E4" s="267">
        <v>100</v>
      </c>
      <c r="F4" s="267">
        <v>100</v>
      </c>
      <c r="G4" s="267">
        <v>100</v>
      </c>
      <c r="H4" s="267">
        <v>100</v>
      </c>
      <c r="I4" s="267">
        <f>SUM(D4:H4)</f>
        <v>500</v>
      </c>
      <c r="J4" s="267">
        <v>100</v>
      </c>
      <c r="K4" s="267">
        <v>100</v>
      </c>
      <c r="L4" s="267">
        <v>100</v>
      </c>
      <c r="M4" s="267">
        <v>100</v>
      </c>
      <c r="N4" s="267">
        <v>100</v>
      </c>
      <c r="O4" s="267">
        <f>SUM(J4:N4)</f>
        <v>500</v>
      </c>
      <c r="P4" s="267">
        <v>100</v>
      </c>
      <c r="Q4" s="267">
        <v>100</v>
      </c>
      <c r="R4" s="267">
        <v>100</v>
      </c>
      <c r="S4" s="267">
        <v>100</v>
      </c>
      <c r="T4" s="267">
        <v>100</v>
      </c>
      <c r="U4" s="267">
        <f>SUM(P4:T4)</f>
        <v>500</v>
      </c>
    </row>
    <row r="5" spans="1:21" ht="67.8" x14ac:dyDescent="0.3">
      <c r="A5" s="488"/>
      <c r="B5" s="486"/>
      <c r="C5" s="277" t="s">
        <v>745</v>
      </c>
      <c r="D5" s="304" t="str">
        <f>HOME!B15</f>
        <v>ENGLISH</v>
      </c>
      <c r="E5" s="304" t="str">
        <f>HOME!B16</f>
        <v>HINDI</v>
      </c>
      <c r="F5" s="304" t="str">
        <f>HOME!B17</f>
        <v>MATHS</v>
      </c>
      <c r="G5" s="304" t="str">
        <f>HOME!B18</f>
        <v>SCIENCE</v>
      </c>
      <c r="H5" s="304" t="str">
        <f>HOME!B19</f>
        <v>Social Studies</v>
      </c>
      <c r="I5" s="304" t="s">
        <v>797</v>
      </c>
      <c r="J5" s="305" t="str">
        <f>D5</f>
        <v>ENGLISH</v>
      </c>
      <c r="K5" s="305" t="str">
        <f>E5</f>
        <v>HINDI</v>
      </c>
      <c r="L5" s="305" t="str">
        <f>F5</f>
        <v>MATHS</v>
      </c>
      <c r="M5" s="305" t="str">
        <f>G5</f>
        <v>SCIENCE</v>
      </c>
      <c r="N5" s="305" t="str">
        <f>H5</f>
        <v>Social Studies</v>
      </c>
      <c r="O5" s="305" t="s">
        <v>797</v>
      </c>
      <c r="P5" s="306" t="str">
        <f>J5</f>
        <v>ENGLISH</v>
      </c>
      <c r="Q5" s="306" t="str">
        <f>K5</f>
        <v>HINDI</v>
      </c>
      <c r="R5" s="306" t="str">
        <f>L5</f>
        <v>MATHS</v>
      </c>
      <c r="S5" s="306" t="str">
        <f>M5</f>
        <v>SCIENCE</v>
      </c>
      <c r="T5" s="306" t="str">
        <f>N5</f>
        <v>Social Studies</v>
      </c>
      <c r="U5" s="306" t="s">
        <v>797</v>
      </c>
    </row>
    <row r="6" spans="1:21" x14ac:dyDescent="0.3">
      <c r="A6" s="278">
        <f>'STUDENT DETAILS'!A7</f>
        <v>1</v>
      </c>
      <c r="B6" s="278" t="str">
        <f>IF(ISNUMBER('STUDENT DETAILS'!D7),('STUDENT DETAILS'!D7),"")</f>
        <v/>
      </c>
      <c r="C6" s="279" t="str">
        <f>IF('STUDENT DETAILS'!C7&gt;0,'STUDENT DETAILS'!C7,"")</f>
        <v/>
      </c>
      <c r="D6" s="270">
        <f>MAX(PWT!D6,PWT!P6)/PWT!D$4*100</f>
        <v>0</v>
      </c>
      <c r="E6" s="270">
        <f>MAX(PWT!E6,PWT!Q6)/PWT!E$4*100</f>
        <v>0</v>
      </c>
      <c r="F6" s="270">
        <f>MAX(PWT!F6,PWT!R6)/PWT!F$4*100</f>
        <v>0</v>
      </c>
      <c r="G6" s="270">
        <f>MAX(PWT!G6,PWT!S6)/PWT!G$4*100</f>
        <v>0</v>
      </c>
      <c r="H6" s="270">
        <f>MAX(PWT!H6,PWT!T6)/PWT!H$4*100</f>
        <v>0</v>
      </c>
      <c r="I6" s="270">
        <f>IF(OR(ISNUMBER(D6),ISNUMBER(E6),ISNUMBER(#REF!),ISNUMBER(F6),ISNUMBER(G6),ISNUMBER(H6)),SUM(D6:H6),"")</f>
        <v>0</v>
      </c>
      <c r="J6" s="270" t="str">
        <f>IF(ISNUMBER(PWT!J6),(PWT!J6/PWT!J$4)*100,"")</f>
        <v/>
      </c>
      <c r="K6" s="270" t="str">
        <f>IF(ISNUMBER(PWT!K6),(PWT!K6/PWT!K$4)*100,"")</f>
        <v/>
      </c>
      <c r="L6" s="270" t="str">
        <f>IF(ISNUMBER(PWT!L6),(PWT!L6/PWT!L$4)*100,"")</f>
        <v/>
      </c>
      <c r="M6" s="270" t="str">
        <f>IF(ISNUMBER(PWT!M6),(PWT!M6/PWT!M$4)*100,"")</f>
        <v/>
      </c>
      <c r="N6" s="270" t="str">
        <f>IF(ISNUMBER(PWT!N6),(PWT!N6/PWT!N$4)*100,"")</f>
        <v/>
      </c>
      <c r="O6" s="270" t="str">
        <f>IF(OR(ISNUMBER(J6),ISNUMBER(K6),ISNUMBER(#REF!),ISNUMBER(L6),ISNUMBER(M6),ISNUMBER(N6)),SUM(J6:N6),"")</f>
        <v/>
      </c>
      <c r="P6" s="270">
        <f>IFERROR(MAX('Pre-Board Exam'!D6,'Pre-Board Exam'!J6)/'Pre-Board Exam'!D$4*100,"")</f>
        <v>0</v>
      </c>
      <c r="Q6" s="270">
        <f>IFERROR(MAX('Pre-Board Exam'!E6,'Pre-Board Exam'!K6)/'Pre-Board Exam'!E$4*100,"")</f>
        <v>0</v>
      </c>
      <c r="R6" s="270">
        <f>IFERROR(MAX('Pre-Board Exam'!F6,'Pre-Board Exam'!L6)/'Pre-Board Exam'!F$4*100,"")</f>
        <v>0</v>
      </c>
      <c r="S6" s="270">
        <f>IFERROR(MAX('Pre-Board Exam'!G6,'Pre-Board Exam'!M6)/'Pre-Board Exam'!G$4*100,"")</f>
        <v>0</v>
      </c>
      <c r="T6" s="270">
        <f>IFERROR(MAX('Pre-Board Exam'!H6,'Pre-Board Exam'!N6)/'Pre-Board Exam'!H$4*100,"")</f>
        <v>0</v>
      </c>
      <c r="U6" s="270">
        <f>IF(OR(ISNUMBER(P6),ISNUMBER(Q6),ISNUMBER(#REF!),ISNUMBER(R6),ISNUMBER(S6),ISNUMBER(T6)),SUM(P6:T6),"")</f>
        <v>0</v>
      </c>
    </row>
    <row r="7" spans="1:21" x14ac:dyDescent="0.3">
      <c r="A7" s="278" t="str">
        <f>'STUDENT DETAILS'!A8</f>
        <v/>
      </c>
      <c r="B7" s="278" t="str">
        <f>IF(ISNUMBER('STUDENT DETAILS'!D8),('STUDENT DETAILS'!D8),"")</f>
        <v/>
      </c>
      <c r="C7" s="279" t="str">
        <f>IF('STUDENT DETAILS'!C8&gt;0,'STUDENT DETAILS'!C8,"")</f>
        <v/>
      </c>
      <c r="D7" s="270">
        <f>MAX(PWT!D7,PWT!P7)/PWT!D$4*100</f>
        <v>0</v>
      </c>
      <c r="E7" s="270">
        <f>MAX(PWT!E7,PWT!Q7)/PWT!E$4*100</f>
        <v>0</v>
      </c>
      <c r="F7" s="270">
        <f>MAX(PWT!F7,PWT!R7)/PWT!F$4*100</f>
        <v>0</v>
      </c>
      <c r="G7" s="270">
        <f>MAX(PWT!G7,PWT!S7)/PWT!G$4*100</f>
        <v>0</v>
      </c>
      <c r="H7" s="270">
        <f>MAX(PWT!H7,PWT!T7)/PWT!H$4*100</f>
        <v>0</v>
      </c>
      <c r="I7" s="270">
        <f>IF(OR(ISNUMBER(D7),ISNUMBER(E7),ISNUMBER(#REF!),ISNUMBER(F7),ISNUMBER(G7),ISNUMBER(H7)),SUM(D7:H7),"")</f>
        <v>0</v>
      </c>
      <c r="J7" s="270" t="str">
        <f>IF(ISNUMBER(PWT!J7),(PWT!J7/PWT!J$4)*100,"")</f>
        <v/>
      </c>
      <c r="K7" s="270" t="str">
        <f>IF(ISNUMBER(PWT!K7),(PWT!K7/PWT!K$4)*100,"")</f>
        <v/>
      </c>
      <c r="L7" s="270" t="str">
        <f>IF(ISNUMBER(PWT!L7),(PWT!L7/PWT!L$4)*100,"")</f>
        <v/>
      </c>
      <c r="M7" s="270" t="str">
        <f>IF(ISNUMBER(PWT!M7),(PWT!M7/PWT!M$4)*100,"")</f>
        <v/>
      </c>
      <c r="N7" s="270" t="str">
        <f>IF(ISNUMBER(PWT!N7),(PWT!N7/PWT!N$4)*100,"")</f>
        <v/>
      </c>
      <c r="O7" s="270" t="str">
        <f>IF(OR(ISNUMBER(J7),ISNUMBER(K7),ISNUMBER(#REF!),ISNUMBER(L7),ISNUMBER(M7),ISNUMBER(N7)),SUM(J7:N7),"")</f>
        <v/>
      </c>
      <c r="P7" s="270">
        <f>IFERROR(MAX('Pre-Board Exam'!D7,'Pre-Board Exam'!J7)/'Pre-Board Exam'!D$4*100,"")</f>
        <v>0</v>
      </c>
      <c r="Q7" s="270">
        <f>IFERROR(MAX('Pre-Board Exam'!E7,'Pre-Board Exam'!K7)/'Pre-Board Exam'!E$4*100,"")</f>
        <v>0</v>
      </c>
      <c r="R7" s="270">
        <f>IFERROR(MAX('Pre-Board Exam'!F7,'Pre-Board Exam'!L7)/'Pre-Board Exam'!F$4*100,"")</f>
        <v>0</v>
      </c>
      <c r="S7" s="270">
        <f>IFERROR(MAX('Pre-Board Exam'!G7,'Pre-Board Exam'!M7)/'Pre-Board Exam'!G$4*100,"")</f>
        <v>0</v>
      </c>
      <c r="T7" s="270">
        <f>IFERROR(MAX('Pre-Board Exam'!H7,'Pre-Board Exam'!N7)/'Pre-Board Exam'!H$4*100,"")</f>
        <v>0</v>
      </c>
      <c r="U7" s="270">
        <f>IF(OR(ISNUMBER(P7),ISNUMBER(Q7),ISNUMBER(#REF!),ISNUMBER(R7),ISNUMBER(S7),ISNUMBER(T7)),SUM(P7:T7),"")</f>
        <v>0</v>
      </c>
    </row>
    <row r="8" spans="1:21" x14ac:dyDescent="0.3">
      <c r="A8" s="278" t="str">
        <f>'STUDENT DETAILS'!A9</f>
        <v/>
      </c>
      <c r="B8" s="278" t="str">
        <f>IF(ISNUMBER('STUDENT DETAILS'!D9),('STUDENT DETAILS'!D9),"")</f>
        <v/>
      </c>
      <c r="C8" s="279" t="str">
        <f>IF('STUDENT DETAILS'!C9&gt;0,'STUDENT DETAILS'!C9,"")</f>
        <v/>
      </c>
      <c r="D8" s="270">
        <f>MAX(PWT!D8,PWT!P8)/PWT!D$4*100</f>
        <v>0</v>
      </c>
      <c r="E8" s="270">
        <f>MAX(PWT!E8,PWT!Q8)/PWT!E$4*100</f>
        <v>0</v>
      </c>
      <c r="F8" s="270">
        <f>MAX(PWT!F8,PWT!R8)/PWT!F$4*100</f>
        <v>0</v>
      </c>
      <c r="G8" s="270">
        <f>MAX(PWT!G8,PWT!S8)/PWT!G$4*100</f>
        <v>0</v>
      </c>
      <c r="H8" s="270">
        <f>MAX(PWT!H8,PWT!T8)/PWT!H$4*100</f>
        <v>0</v>
      </c>
      <c r="I8" s="270">
        <f>IF(OR(ISNUMBER(D8),ISNUMBER(E8),ISNUMBER(#REF!),ISNUMBER(F8),ISNUMBER(G8),ISNUMBER(H8)),SUM(D8:H8),"")</f>
        <v>0</v>
      </c>
      <c r="J8" s="270" t="str">
        <f>IF(ISNUMBER(PWT!J8),(PWT!J8/PWT!J$4)*100,"")</f>
        <v/>
      </c>
      <c r="K8" s="270" t="str">
        <f>IF(ISNUMBER(PWT!K8),(PWT!K8/PWT!K$4)*100,"")</f>
        <v/>
      </c>
      <c r="L8" s="270" t="str">
        <f>IF(ISNUMBER(PWT!L8),(PWT!L8/PWT!L$4)*100,"")</f>
        <v/>
      </c>
      <c r="M8" s="270" t="str">
        <f>IF(ISNUMBER(PWT!M8),(PWT!M8/PWT!M$4)*100,"")</f>
        <v/>
      </c>
      <c r="N8" s="270" t="str">
        <f>IF(ISNUMBER(PWT!N8),(PWT!N8/PWT!N$4)*100,"")</f>
        <v/>
      </c>
      <c r="O8" s="270" t="str">
        <f>IF(OR(ISNUMBER(J8),ISNUMBER(K8),ISNUMBER(#REF!),ISNUMBER(L8),ISNUMBER(M8),ISNUMBER(N8)),SUM(J8:N8),"")</f>
        <v/>
      </c>
      <c r="P8" s="270">
        <f>IFERROR(MAX('Pre-Board Exam'!D8,'Pre-Board Exam'!J8)/'Pre-Board Exam'!D$4*100,"")</f>
        <v>0</v>
      </c>
      <c r="Q8" s="270">
        <f>IFERROR(MAX('Pre-Board Exam'!E8,'Pre-Board Exam'!K8)/'Pre-Board Exam'!E$4*100,"")</f>
        <v>0</v>
      </c>
      <c r="R8" s="270">
        <f>IFERROR(MAX('Pre-Board Exam'!F8,'Pre-Board Exam'!L8)/'Pre-Board Exam'!F$4*100,"")</f>
        <v>0</v>
      </c>
      <c r="S8" s="270">
        <f>IFERROR(MAX('Pre-Board Exam'!G8,'Pre-Board Exam'!M8)/'Pre-Board Exam'!G$4*100,"")</f>
        <v>0</v>
      </c>
      <c r="T8" s="270">
        <f>IFERROR(MAX('Pre-Board Exam'!H8,'Pre-Board Exam'!N8)/'Pre-Board Exam'!H$4*100,"")</f>
        <v>0</v>
      </c>
      <c r="U8" s="270">
        <f>IF(OR(ISNUMBER(P8),ISNUMBER(Q8),ISNUMBER(#REF!),ISNUMBER(R8),ISNUMBER(S8),ISNUMBER(T8)),SUM(P8:T8),"")</f>
        <v>0</v>
      </c>
    </row>
    <row r="9" spans="1:21" x14ac:dyDescent="0.3">
      <c r="A9" s="278" t="str">
        <f>'STUDENT DETAILS'!A10</f>
        <v/>
      </c>
      <c r="B9" s="278" t="str">
        <f>IF(ISNUMBER('STUDENT DETAILS'!D10),('STUDENT DETAILS'!D10),"")</f>
        <v/>
      </c>
      <c r="C9" s="279" t="str">
        <f>IF('STUDENT DETAILS'!C10&gt;0,'STUDENT DETAILS'!C10,"")</f>
        <v/>
      </c>
      <c r="D9" s="270">
        <f>MAX(PWT!D9,PWT!P9)/PWT!D$4*100</f>
        <v>0</v>
      </c>
      <c r="E9" s="270">
        <f>MAX(PWT!E9,PWT!Q9)/PWT!E$4*100</f>
        <v>0</v>
      </c>
      <c r="F9" s="270">
        <f>MAX(PWT!F9,PWT!R9)/PWT!F$4*100</f>
        <v>0</v>
      </c>
      <c r="G9" s="270">
        <f>MAX(PWT!G9,PWT!S9)/PWT!G$4*100</f>
        <v>0</v>
      </c>
      <c r="H9" s="270">
        <f>MAX(PWT!H9,PWT!T9)/PWT!H$4*100</f>
        <v>0</v>
      </c>
      <c r="I9" s="270">
        <f>IF(OR(ISNUMBER(D9),ISNUMBER(E9),ISNUMBER(#REF!),ISNUMBER(F9),ISNUMBER(G9),ISNUMBER(H9)),SUM(D9:H9),"")</f>
        <v>0</v>
      </c>
      <c r="J9" s="270" t="str">
        <f>IF(ISNUMBER(PWT!J9),(PWT!J9/PWT!J$4)*100,"")</f>
        <v/>
      </c>
      <c r="K9" s="270" t="str">
        <f>IF(ISNUMBER(PWT!K9),(PWT!K9/PWT!K$4)*100,"")</f>
        <v/>
      </c>
      <c r="L9" s="270" t="str">
        <f>IF(ISNUMBER(PWT!L9),(PWT!L9/PWT!L$4)*100,"")</f>
        <v/>
      </c>
      <c r="M9" s="270" t="str">
        <f>IF(ISNUMBER(PWT!M9),(PWT!M9/PWT!M$4)*100,"")</f>
        <v/>
      </c>
      <c r="N9" s="270" t="str">
        <f>IF(ISNUMBER(PWT!N9),(PWT!N9/PWT!N$4)*100,"")</f>
        <v/>
      </c>
      <c r="O9" s="270" t="str">
        <f>IF(OR(ISNUMBER(J9),ISNUMBER(K9),ISNUMBER(#REF!),ISNUMBER(L9),ISNUMBER(M9),ISNUMBER(N9)),SUM(J9:N9),"")</f>
        <v/>
      </c>
      <c r="P9" s="270">
        <f>IFERROR(MAX('Pre-Board Exam'!D9,'Pre-Board Exam'!J9)/'Pre-Board Exam'!D$4*100,"")</f>
        <v>0</v>
      </c>
      <c r="Q9" s="270">
        <f>IFERROR(MAX('Pre-Board Exam'!E9,'Pre-Board Exam'!K9)/'Pre-Board Exam'!E$4*100,"")</f>
        <v>0</v>
      </c>
      <c r="R9" s="270">
        <f>IFERROR(MAX('Pre-Board Exam'!F9,'Pre-Board Exam'!L9)/'Pre-Board Exam'!F$4*100,"")</f>
        <v>0</v>
      </c>
      <c r="S9" s="270">
        <f>IFERROR(MAX('Pre-Board Exam'!G9,'Pre-Board Exam'!M9)/'Pre-Board Exam'!G$4*100,"")</f>
        <v>0</v>
      </c>
      <c r="T9" s="270">
        <f>IFERROR(MAX('Pre-Board Exam'!H9,'Pre-Board Exam'!N9)/'Pre-Board Exam'!H$4*100,"")</f>
        <v>0</v>
      </c>
      <c r="U9" s="270">
        <f>IF(OR(ISNUMBER(P9),ISNUMBER(Q9),ISNUMBER(#REF!),ISNUMBER(R9),ISNUMBER(S9),ISNUMBER(T9)),SUM(P9:T9),"")</f>
        <v>0</v>
      </c>
    </row>
    <row r="10" spans="1:21" x14ac:dyDescent="0.3">
      <c r="A10" s="278" t="str">
        <f>'STUDENT DETAILS'!A11</f>
        <v/>
      </c>
      <c r="B10" s="278" t="str">
        <f>IF(ISNUMBER('STUDENT DETAILS'!D11),('STUDENT DETAILS'!D11),"")</f>
        <v/>
      </c>
      <c r="C10" s="279" t="str">
        <f>IF('STUDENT DETAILS'!C11&gt;0,'STUDENT DETAILS'!C11,"")</f>
        <v/>
      </c>
      <c r="D10" s="270">
        <f>MAX(PWT!D10,PWT!P10)/PWT!D$4*100</f>
        <v>0</v>
      </c>
      <c r="E10" s="270">
        <f>MAX(PWT!E10,PWT!Q10)/PWT!E$4*100</f>
        <v>0</v>
      </c>
      <c r="F10" s="270">
        <f>MAX(PWT!F10,PWT!R10)/PWT!F$4*100</f>
        <v>0</v>
      </c>
      <c r="G10" s="270">
        <f>MAX(PWT!G10,PWT!S10)/PWT!G$4*100</f>
        <v>0</v>
      </c>
      <c r="H10" s="270">
        <f>MAX(PWT!H10,PWT!T10)/PWT!H$4*100</f>
        <v>0</v>
      </c>
      <c r="I10" s="270">
        <f>IF(OR(ISNUMBER(D10),ISNUMBER(E10),ISNUMBER(#REF!),ISNUMBER(F10),ISNUMBER(G10),ISNUMBER(H10)),SUM(D10:H10),"")</f>
        <v>0</v>
      </c>
      <c r="J10" s="270" t="str">
        <f>IF(ISNUMBER(PWT!J10),(PWT!J10/PWT!J$4)*100,"")</f>
        <v/>
      </c>
      <c r="K10" s="270" t="str">
        <f>IF(ISNUMBER(PWT!K10),(PWT!K10/PWT!K$4)*100,"")</f>
        <v/>
      </c>
      <c r="L10" s="270" t="str">
        <f>IF(ISNUMBER(PWT!L10),(PWT!L10/PWT!L$4)*100,"")</f>
        <v/>
      </c>
      <c r="M10" s="270" t="str">
        <f>IF(ISNUMBER(PWT!M10),(PWT!M10/PWT!M$4)*100,"")</f>
        <v/>
      </c>
      <c r="N10" s="270" t="str">
        <f>IF(ISNUMBER(PWT!N10),(PWT!N10/PWT!N$4)*100,"")</f>
        <v/>
      </c>
      <c r="O10" s="270" t="str">
        <f>IF(OR(ISNUMBER(J10),ISNUMBER(K10),ISNUMBER(#REF!),ISNUMBER(L10),ISNUMBER(M10),ISNUMBER(N10)),SUM(J10:N10),"")</f>
        <v/>
      </c>
      <c r="P10" s="270">
        <f>IFERROR(MAX('Pre-Board Exam'!D10,'Pre-Board Exam'!J10)/'Pre-Board Exam'!D$4*100,"")</f>
        <v>0</v>
      </c>
      <c r="Q10" s="270">
        <f>IFERROR(MAX('Pre-Board Exam'!E10,'Pre-Board Exam'!K10)/'Pre-Board Exam'!E$4*100,"")</f>
        <v>0</v>
      </c>
      <c r="R10" s="270">
        <f>IFERROR(MAX('Pre-Board Exam'!F10,'Pre-Board Exam'!L10)/'Pre-Board Exam'!F$4*100,"")</f>
        <v>0</v>
      </c>
      <c r="S10" s="270">
        <f>IFERROR(MAX('Pre-Board Exam'!G10,'Pre-Board Exam'!M10)/'Pre-Board Exam'!G$4*100,"")</f>
        <v>0</v>
      </c>
      <c r="T10" s="270">
        <f>IFERROR(MAX('Pre-Board Exam'!H10,'Pre-Board Exam'!N10)/'Pre-Board Exam'!H$4*100,"")</f>
        <v>0</v>
      </c>
      <c r="U10" s="270">
        <f>IF(OR(ISNUMBER(P10),ISNUMBER(Q10),ISNUMBER(#REF!),ISNUMBER(R10),ISNUMBER(S10),ISNUMBER(T10)),SUM(P10:T10),"")</f>
        <v>0</v>
      </c>
    </row>
    <row r="11" spans="1:21" x14ac:dyDescent="0.3">
      <c r="A11" s="278" t="str">
        <f>'STUDENT DETAILS'!A12</f>
        <v/>
      </c>
      <c r="B11" s="278" t="str">
        <f>IF(ISNUMBER('STUDENT DETAILS'!D12),('STUDENT DETAILS'!D12),"")</f>
        <v/>
      </c>
      <c r="C11" s="279" t="str">
        <f>IF('STUDENT DETAILS'!C12&gt;0,'STUDENT DETAILS'!C12,"")</f>
        <v/>
      </c>
      <c r="D11" s="270">
        <f>MAX(PWT!D11,PWT!P11)/PWT!D$4*100</f>
        <v>0</v>
      </c>
      <c r="E11" s="270">
        <f>MAX(PWT!E11,PWT!Q11)/PWT!E$4*100</f>
        <v>0</v>
      </c>
      <c r="F11" s="270">
        <f>MAX(PWT!F11,PWT!R11)/PWT!F$4*100</f>
        <v>0</v>
      </c>
      <c r="G11" s="270">
        <f>MAX(PWT!G11,PWT!S11)/PWT!G$4*100</f>
        <v>0</v>
      </c>
      <c r="H11" s="270">
        <f>MAX(PWT!H11,PWT!T11)/PWT!H$4*100</f>
        <v>0</v>
      </c>
      <c r="I11" s="270">
        <f>IF(OR(ISNUMBER(D11),ISNUMBER(E11),ISNUMBER(#REF!),ISNUMBER(F11),ISNUMBER(G11),ISNUMBER(H11)),SUM(D11:H11),"")</f>
        <v>0</v>
      </c>
      <c r="J11" s="270" t="str">
        <f>IF(ISNUMBER(PWT!J11),(PWT!J11/PWT!J$4)*100,"")</f>
        <v/>
      </c>
      <c r="K11" s="270" t="str">
        <f>IF(ISNUMBER(PWT!K11),(PWT!K11/PWT!K$4)*100,"")</f>
        <v/>
      </c>
      <c r="L11" s="270" t="str">
        <f>IF(ISNUMBER(PWT!L11),(PWT!L11/PWT!L$4)*100,"")</f>
        <v/>
      </c>
      <c r="M11" s="270" t="str">
        <f>IF(ISNUMBER(PWT!M11),(PWT!M11/PWT!M$4)*100,"")</f>
        <v/>
      </c>
      <c r="N11" s="270" t="str">
        <f>IF(ISNUMBER(PWT!N11),(PWT!N11/PWT!N$4)*100,"")</f>
        <v/>
      </c>
      <c r="O11" s="270" t="str">
        <f>IF(OR(ISNUMBER(J11),ISNUMBER(K11),ISNUMBER(#REF!),ISNUMBER(L11),ISNUMBER(M11),ISNUMBER(N11)),SUM(J11:N11),"")</f>
        <v/>
      </c>
      <c r="P11" s="270">
        <f>IFERROR(MAX('Pre-Board Exam'!D11,'Pre-Board Exam'!J11)/'Pre-Board Exam'!D$4*100,"")</f>
        <v>0</v>
      </c>
      <c r="Q11" s="270">
        <f>IFERROR(MAX('Pre-Board Exam'!E11,'Pre-Board Exam'!K11)/'Pre-Board Exam'!E$4*100,"")</f>
        <v>0</v>
      </c>
      <c r="R11" s="270">
        <f>IFERROR(MAX('Pre-Board Exam'!F11,'Pre-Board Exam'!L11)/'Pre-Board Exam'!F$4*100,"")</f>
        <v>0</v>
      </c>
      <c r="S11" s="270">
        <f>IFERROR(MAX('Pre-Board Exam'!G11,'Pre-Board Exam'!M11)/'Pre-Board Exam'!G$4*100,"")</f>
        <v>0</v>
      </c>
      <c r="T11" s="270">
        <f>IFERROR(MAX('Pre-Board Exam'!H11,'Pre-Board Exam'!N11)/'Pre-Board Exam'!H$4*100,"")</f>
        <v>0</v>
      </c>
      <c r="U11" s="270">
        <f>IF(OR(ISNUMBER(P11),ISNUMBER(Q11),ISNUMBER(#REF!),ISNUMBER(R11),ISNUMBER(S11),ISNUMBER(T11)),SUM(P11:T11),"")</f>
        <v>0</v>
      </c>
    </row>
    <row r="12" spans="1:21" x14ac:dyDescent="0.3">
      <c r="A12" s="278" t="str">
        <f>'STUDENT DETAILS'!A13</f>
        <v/>
      </c>
      <c r="B12" s="278" t="str">
        <f>IF(ISNUMBER('STUDENT DETAILS'!D13),('STUDENT DETAILS'!D13),"")</f>
        <v/>
      </c>
      <c r="C12" s="279" t="str">
        <f>IF('STUDENT DETAILS'!C13&gt;0,'STUDENT DETAILS'!C13,"")</f>
        <v/>
      </c>
      <c r="D12" s="270">
        <f>MAX(PWT!D12,PWT!P12)/PWT!D$4*100</f>
        <v>0</v>
      </c>
      <c r="E12" s="270">
        <f>MAX(PWT!E12,PWT!Q12)/PWT!E$4*100</f>
        <v>0</v>
      </c>
      <c r="F12" s="270">
        <f>MAX(PWT!F12,PWT!R12)/PWT!F$4*100</f>
        <v>0</v>
      </c>
      <c r="G12" s="270">
        <f>MAX(PWT!G12,PWT!S12)/PWT!G$4*100</f>
        <v>0</v>
      </c>
      <c r="H12" s="270">
        <f>MAX(PWT!H12,PWT!T12)/PWT!H$4*100</f>
        <v>0</v>
      </c>
      <c r="I12" s="270">
        <f>IF(OR(ISNUMBER(D12),ISNUMBER(E12),ISNUMBER(#REF!),ISNUMBER(F12),ISNUMBER(G12),ISNUMBER(H12)),SUM(D12:H12),"")</f>
        <v>0</v>
      </c>
      <c r="J12" s="270" t="str">
        <f>IF(ISNUMBER(PWT!J12),(PWT!J12/PWT!J$4)*100,"")</f>
        <v/>
      </c>
      <c r="K12" s="270" t="str">
        <f>IF(ISNUMBER(PWT!K12),(PWT!K12/PWT!K$4)*100,"")</f>
        <v/>
      </c>
      <c r="L12" s="270" t="str">
        <f>IF(ISNUMBER(PWT!L12),(PWT!L12/PWT!L$4)*100,"")</f>
        <v/>
      </c>
      <c r="M12" s="270" t="str">
        <f>IF(ISNUMBER(PWT!M12),(PWT!M12/PWT!M$4)*100,"")</f>
        <v/>
      </c>
      <c r="N12" s="270" t="str">
        <f>IF(ISNUMBER(PWT!N12),(PWT!N12/PWT!N$4)*100,"")</f>
        <v/>
      </c>
      <c r="O12" s="270" t="str">
        <f>IF(OR(ISNUMBER(J12),ISNUMBER(K12),ISNUMBER(#REF!),ISNUMBER(L12),ISNUMBER(M12),ISNUMBER(N12)),SUM(J12:N12),"")</f>
        <v/>
      </c>
      <c r="P12" s="270">
        <f>IFERROR(MAX('Pre-Board Exam'!D12,'Pre-Board Exam'!J12)/'Pre-Board Exam'!D$4*100,"")</f>
        <v>0</v>
      </c>
      <c r="Q12" s="270">
        <f>IFERROR(MAX('Pre-Board Exam'!E12,'Pre-Board Exam'!K12)/'Pre-Board Exam'!E$4*100,"")</f>
        <v>0</v>
      </c>
      <c r="R12" s="270">
        <f>IFERROR(MAX('Pre-Board Exam'!F12,'Pre-Board Exam'!L12)/'Pre-Board Exam'!F$4*100,"")</f>
        <v>0</v>
      </c>
      <c r="S12" s="270">
        <f>IFERROR(MAX('Pre-Board Exam'!G12,'Pre-Board Exam'!M12)/'Pre-Board Exam'!G$4*100,"")</f>
        <v>0</v>
      </c>
      <c r="T12" s="270">
        <f>IFERROR(MAX('Pre-Board Exam'!H12,'Pre-Board Exam'!N12)/'Pre-Board Exam'!H$4*100,"")</f>
        <v>0</v>
      </c>
      <c r="U12" s="270">
        <f>IF(OR(ISNUMBER(P12),ISNUMBER(Q12),ISNUMBER(#REF!),ISNUMBER(R12),ISNUMBER(S12),ISNUMBER(T12)),SUM(P12:T12),"")</f>
        <v>0</v>
      </c>
    </row>
    <row r="13" spans="1:21" x14ac:dyDescent="0.3">
      <c r="A13" s="278" t="str">
        <f>'STUDENT DETAILS'!A14</f>
        <v/>
      </c>
      <c r="B13" s="278" t="str">
        <f>IF(ISNUMBER('STUDENT DETAILS'!D14),('STUDENT DETAILS'!D14),"")</f>
        <v/>
      </c>
      <c r="C13" s="279" t="str">
        <f>IF('STUDENT DETAILS'!C14&gt;0,'STUDENT DETAILS'!C14,"")</f>
        <v/>
      </c>
      <c r="D13" s="270">
        <f>MAX(PWT!D13,PWT!P13)/PWT!D$4*100</f>
        <v>0</v>
      </c>
      <c r="E13" s="270">
        <f>MAX(PWT!E13,PWT!Q13)/PWT!E$4*100</f>
        <v>0</v>
      </c>
      <c r="F13" s="270">
        <f>MAX(PWT!F13,PWT!R13)/PWT!F$4*100</f>
        <v>0</v>
      </c>
      <c r="G13" s="270">
        <f>MAX(PWT!G13,PWT!S13)/PWT!G$4*100</f>
        <v>0</v>
      </c>
      <c r="H13" s="270">
        <f>MAX(PWT!H13,PWT!T13)/PWT!H$4*100</f>
        <v>0</v>
      </c>
      <c r="I13" s="270">
        <f>IF(OR(ISNUMBER(D13),ISNUMBER(E13),ISNUMBER(#REF!),ISNUMBER(F13),ISNUMBER(G13),ISNUMBER(H13)),SUM(D13:H13),"")</f>
        <v>0</v>
      </c>
      <c r="J13" s="270" t="str">
        <f>IF(ISNUMBER(PWT!J13),(PWT!J13/PWT!J$4)*100,"")</f>
        <v/>
      </c>
      <c r="K13" s="270" t="str">
        <f>IF(ISNUMBER(PWT!K13),(PWT!K13/PWT!K$4)*100,"")</f>
        <v/>
      </c>
      <c r="L13" s="270" t="str">
        <f>IF(ISNUMBER(PWT!L13),(PWT!L13/PWT!L$4)*100,"")</f>
        <v/>
      </c>
      <c r="M13" s="270" t="str">
        <f>IF(ISNUMBER(PWT!M13),(PWT!M13/PWT!M$4)*100,"")</f>
        <v/>
      </c>
      <c r="N13" s="270" t="str">
        <f>IF(ISNUMBER(PWT!N13),(PWT!N13/PWT!N$4)*100,"")</f>
        <v/>
      </c>
      <c r="O13" s="270" t="str">
        <f>IF(OR(ISNUMBER(J13),ISNUMBER(K13),ISNUMBER(#REF!),ISNUMBER(L13),ISNUMBER(M13),ISNUMBER(N13)),SUM(J13:N13),"")</f>
        <v/>
      </c>
      <c r="P13" s="270">
        <f>IFERROR(MAX('Pre-Board Exam'!D13,'Pre-Board Exam'!J13)/'Pre-Board Exam'!D$4*100,"")</f>
        <v>0</v>
      </c>
      <c r="Q13" s="270">
        <f>IFERROR(MAX('Pre-Board Exam'!E13,'Pre-Board Exam'!K13)/'Pre-Board Exam'!E$4*100,"")</f>
        <v>0</v>
      </c>
      <c r="R13" s="270">
        <f>IFERROR(MAX('Pre-Board Exam'!F13,'Pre-Board Exam'!L13)/'Pre-Board Exam'!F$4*100,"")</f>
        <v>0</v>
      </c>
      <c r="S13" s="270">
        <f>IFERROR(MAX('Pre-Board Exam'!G13,'Pre-Board Exam'!M13)/'Pre-Board Exam'!G$4*100,"")</f>
        <v>0</v>
      </c>
      <c r="T13" s="270">
        <f>IFERROR(MAX('Pre-Board Exam'!H13,'Pre-Board Exam'!N13)/'Pre-Board Exam'!H$4*100,"")</f>
        <v>0</v>
      </c>
      <c r="U13" s="270">
        <f>IF(OR(ISNUMBER(P13),ISNUMBER(Q13),ISNUMBER(#REF!),ISNUMBER(R13),ISNUMBER(S13),ISNUMBER(T13)),SUM(P13:T13),"")</f>
        <v>0</v>
      </c>
    </row>
    <row r="14" spans="1:21" x14ac:dyDescent="0.3">
      <c r="A14" s="278" t="str">
        <f>'STUDENT DETAILS'!A15</f>
        <v/>
      </c>
      <c r="B14" s="278" t="str">
        <f>IF(ISNUMBER('STUDENT DETAILS'!D15),('STUDENT DETAILS'!D15),"")</f>
        <v/>
      </c>
      <c r="C14" s="279" t="str">
        <f>IF('STUDENT DETAILS'!C15&gt;0,'STUDENT DETAILS'!C15,"")</f>
        <v/>
      </c>
      <c r="D14" s="270">
        <f>MAX(PWT!D14,PWT!P14)/PWT!D$4*100</f>
        <v>0</v>
      </c>
      <c r="E14" s="270">
        <f>MAX(PWT!E14,PWT!Q14)/PWT!E$4*100</f>
        <v>0</v>
      </c>
      <c r="F14" s="270">
        <f>MAX(PWT!F14,PWT!R14)/PWT!F$4*100</f>
        <v>0</v>
      </c>
      <c r="G14" s="270">
        <f>MAX(PWT!G14,PWT!S14)/PWT!G$4*100</f>
        <v>0</v>
      </c>
      <c r="H14" s="270">
        <f>MAX(PWT!H14,PWT!T14)/PWT!H$4*100</f>
        <v>0</v>
      </c>
      <c r="I14" s="270">
        <f>IF(OR(ISNUMBER(D14),ISNUMBER(E14),ISNUMBER(#REF!),ISNUMBER(F14),ISNUMBER(G14),ISNUMBER(H14)),SUM(D14:H14),"")</f>
        <v>0</v>
      </c>
      <c r="J14" s="270" t="str">
        <f>IF(ISNUMBER(PWT!J14),(PWT!J14/PWT!J$4)*100,"")</f>
        <v/>
      </c>
      <c r="K14" s="270" t="str">
        <f>IF(ISNUMBER(PWT!K14),(PWT!K14/PWT!K$4)*100,"")</f>
        <v/>
      </c>
      <c r="L14" s="270" t="str">
        <f>IF(ISNUMBER(PWT!L14),(PWT!L14/PWT!L$4)*100,"")</f>
        <v/>
      </c>
      <c r="M14" s="270" t="str">
        <f>IF(ISNUMBER(PWT!M14),(PWT!M14/PWT!M$4)*100,"")</f>
        <v/>
      </c>
      <c r="N14" s="270" t="str">
        <f>IF(ISNUMBER(PWT!N14),(PWT!N14/PWT!N$4)*100,"")</f>
        <v/>
      </c>
      <c r="O14" s="270" t="str">
        <f>IF(OR(ISNUMBER(J14),ISNUMBER(K14),ISNUMBER(#REF!),ISNUMBER(L14),ISNUMBER(M14),ISNUMBER(N14)),SUM(J14:N14),"")</f>
        <v/>
      </c>
      <c r="P14" s="270">
        <f>IFERROR(MAX('Pre-Board Exam'!D14,'Pre-Board Exam'!J14)/'Pre-Board Exam'!D$4*100,"")</f>
        <v>0</v>
      </c>
      <c r="Q14" s="270">
        <f>IFERROR(MAX('Pre-Board Exam'!E14,'Pre-Board Exam'!K14)/'Pre-Board Exam'!E$4*100,"")</f>
        <v>0</v>
      </c>
      <c r="R14" s="270">
        <f>IFERROR(MAX('Pre-Board Exam'!F14,'Pre-Board Exam'!L14)/'Pre-Board Exam'!F$4*100,"")</f>
        <v>0</v>
      </c>
      <c r="S14" s="270">
        <f>IFERROR(MAX('Pre-Board Exam'!G14,'Pre-Board Exam'!M14)/'Pre-Board Exam'!G$4*100,"")</f>
        <v>0</v>
      </c>
      <c r="T14" s="270">
        <f>IFERROR(MAX('Pre-Board Exam'!H14,'Pre-Board Exam'!N14)/'Pre-Board Exam'!H$4*100,"")</f>
        <v>0</v>
      </c>
      <c r="U14" s="270">
        <f>IF(OR(ISNUMBER(P14),ISNUMBER(Q14),ISNUMBER(#REF!),ISNUMBER(R14),ISNUMBER(S14),ISNUMBER(T14)),SUM(P14:T14),"")</f>
        <v>0</v>
      </c>
    </row>
    <row r="15" spans="1:21" x14ac:dyDescent="0.3">
      <c r="A15" s="278" t="str">
        <f>'STUDENT DETAILS'!A16</f>
        <v/>
      </c>
      <c r="B15" s="278" t="str">
        <f>IF(ISNUMBER('STUDENT DETAILS'!D16),('STUDENT DETAILS'!D16),"")</f>
        <v/>
      </c>
      <c r="C15" s="279" t="str">
        <f>IF('STUDENT DETAILS'!C16&gt;0,'STUDENT DETAILS'!C16,"")</f>
        <v/>
      </c>
      <c r="D15" s="270">
        <f>MAX(PWT!D15,PWT!P15)/PWT!D$4*100</f>
        <v>0</v>
      </c>
      <c r="E15" s="270">
        <f>MAX(PWT!E15,PWT!Q15)/PWT!E$4*100</f>
        <v>0</v>
      </c>
      <c r="F15" s="270">
        <f>MAX(PWT!F15,PWT!R15)/PWT!F$4*100</f>
        <v>0</v>
      </c>
      <c r="G15" s="270">
        <f>MAX(PWT!G15,PWT!S15)/PWT!G$4*100</f>
        <v>0</v>
      </c>
      <c r="H15" s="270">
        <f>MAX(PWT!H15,PWT!T15)/PWT!H$4*100</f>
        <v>0</v>
      </c>
      <c r="I15" s="270">
        <f>IF(OR(ISNUMBER(D15),ISNUMBER(E15),ISNUMBER(#REF!),ISNUMBER(F15),ISNUMBER(G15),ISNUMBER(H15)),SUM(D15:H15),"")</f>
        <v>0</v>
      </c>
      <c r="J15" s="270" t="str">
        <f>IF(ISNUMBER(PWT!J15),(PWT!J15/PWT!J$4)*100,"")</f>
        <v/>
      </c>
      <c r="K15" s="270" t="str">
        <f>IF(ISNUMBER(PWT!K15),(PWT!K15/PWT!K$4)*100,"")</f>
        <v/>
      </c>
      <c r="L15" s="270" t="str">
        <f>IF(ISNUMBER(PWT!L15),(PWT!L15/PWT!L$4)*100,"")</f>
        <v/>
      </c>
      <c r="M15" s="270" t="str">
        <f>IF(ISNUMBER(PWT!M15),(PWT!M15/PWT!M$4)*100,"")</f>
        <v/>
      </c>
      <c r="N15" s="270" t="str">
        <f>IF(ISNUMBER(PWT!N15),(PWT!N15/PWT!N$4)*100,"")</f>
        <v/>
      </c>
      <c r="O15" s="270" t="str">
        <f>IF(OR(ISNUMBER(J15),ISNUMBER(K15),ISNUMBER(#REF!),ISNUMBER(L15),ISNUMBER(M15),ISNUMBER(N15)),SUM(J15:N15),"")</f>
        <v/>
      </c>
      <c r="P15" s="270">
        <f>IFERROR(MAX('Pre-Board Exam'!D15,'Pre-Board Exam'!J15)/'Pre-Board Exam'!D$4*100,"")</f>
        <v>0</v>
      </c>
      <c r="Q15" s="270">
        <f>IFERROR(MAX('Pre-Board Exam'!E15,'Pre-Board Exam'!K15)/'Pre-Board Exam'!E$4*100,"")</f>
        <v>0</v>
      </c>
      <c r="R15" s="270">
        <f>IFERROR(MAX('Pre-Board Exam'!F15,'Pre-Board Exam'!L15)/'Pre-Board Exam'!F$4*100,"")</f>
        <v>0</v>
      </c>
      <c r="S15" s="270">
        <f>IFERROR(MAX('Pre-Board Exam'!G15,'Pre-Board Exam'!M15)/'Pre-Board Exam'!G$4*100,"")</f>
        <v>0</v>
      </c>
      <c r="T15" s="270">
        <f>IFERROR(MAX('Pre-Board Exam'!H15,'Pre-Board Exam'!N15)/'Pre-Board Exam'!H$4*100,"")</f>
        <v>0</v>
      </c>
      <c r="U15" s="270">
        <f>IF(OR(ISNUMBER(P15),ISNUMBER(Q15),ISNUMBER(#REF!),ISNUMBER(R15),ISNUMBER(S15),ISNUMBER(T15)),SUM(P15:T15),"")</f>
        <v>0</v>
      </c>
    </row>
    <row r="16" spans="1:21" x14ac:dyDescent="0.3">
      <c r="A16" s="278" t="str">
        <f>'STUDENT DETAILS'!A17</f>
        <v/>
      </c>
      <c r="B16" s="278" t="str">
        <f>IF(ISNUMBER('STUDENT DETAILS'!D17),('STUDENT DETAILS'!D17),"")</f>
        <v/>
      </c>
      <c r="C16" s="279" t="str">
        <f>IF('STUDENT DETAILS'!C17&gt;0,'STUDENT DETAILS'!C17,"")</f>
        <v/>
      </c>
      <c r="D16" s="270">
        <f>MAX(PWT!D16,PWT!P16)/PWT!D$4*100</f>
        <v>0</v>
      </c>
      <c r="E16" s="270">
        <f>MAX(PWT!E16,PWT!Q16)/PWT!E$4*100</f>
        <v>0</v>
      </c>
      <c r="F16" s="270">
        <f>MAX(PWT!F16,PWT!R16)/PWT!F$4*100</f>
        <v>0</v>
      </c>
      <c r="G16" s="270">
        <f>MAX(PWT!G16,PWT!S16)/PWT!G$4*100</f>
        <v>0</v>
      </c>
      <c r="H16" s="270">
        <f>MAX(PWT!H16,PWT!T16)/PWT!H$4*100</f>
        <v>0</v>
      </c>
      <c r="I16" s="270">
        <f>IF(OR(ISNUMBER(D16),ISNUMBER(E16),ISNUMBER(#REF!),ISNUMBER(F16),ISNUMBER(G16),ISNUMBER(H16)),SUM(D16:H16),"")</f>
        <v>0</v>
      </c>
      <c r="J16" s="270" t="str">
        <f>IF(ISNUMBER(PWT!J16),(PWT!J16/PWT!J$4)*100,"")</f>
        <v/>
      </c>
      <c r="K16" s="270" t="str">
        <f>IF(ISNUMBER(PWT!K16),(PWT!K16/PWT!K$4)*100,"")</f>
        <v/>
      </c>
      <c r="L16" s="270" t="str">
        <f>IF(ISNUMBER(PWT!L16),(PWT!L16/PWT!L$4)*100,"")</f>
        <v/>
      </c>
      <c r="M16" s="270" t="str">
        <f>IF(ISNUMBER(PWT!M16),(PWT!M16/PWT!M$4)*100,"")</f>
        <v/>
      </c>
      <c r="N16" s="270" t="str">
        <f>IF(ISNUMBER(PWT!N16),(PWT!N16/PWT!N$4)*100,"")</f>
        <v/>
      </c>
      <c r="O16" s="270" t="str">
        <f>IF(OR(ISNUMBER(J16),ISNUMBER(K16),ISNUMBER(#REF!),ISNUMBER(L16),ISNUMBER(M16),ISNUMBER(N16)),SUM(J16:N16),"")</f>
        <v/>
      </c>
      <c r="P16" s="270">
        <f>IFERROR(MAX('Pre-Board Exam'!D16,'Pre-Board Exam'!J16)/'Pre-Board Exam'!D$4*100,"")</f>
        <v>0</v>
      </c>
      <c r="Q16" s="270">
        <f>IFERROR(MAX('Pre-Board Exam'!E16,'Pre-Board Exam'!K16)/'Pre-Board Exam'!E$4*100,"")</f>
        <v>0</v>
      </c>
      <c r="R16" s="270">
        <f>IFERROR(MAX('Pre-Board Exam'!F16,'Pre-Board Exam'!L16)/'Pre-Board Exam'!F$4*100,"")</f>
        <v>0</v>
      </c>
      <c r="S16" s="270">
        <f>IFERROR(MAX('Pre-Board Exam'!G16,'Pre-Board Exam'!M16)/'Pre-Board Exam'!G$4*100,"")</f>
        <v>0</v>
      </c>
      <c r="T16" s="270">
        <f>IFERROR(MAX('Pre-Board Exam'!H16,'Pre-Board Exam'!N16)/'Pre-Board Exam'!H$4*100,"")</f>
        <v>0</v>
      </c>
      <c r="U16" s="270">
        <f>IF(OR(ISNUMBER(P16),ISNUMBER(Q16),ISNUMBER(#REF!),ISNUMBER(R16),ISNUMBER(S16),ISNUMBER(T16)),SUM(P16:T16),"")</f>
        <v>0</v>
      </c>
    </row>
    <row r="17" spans="1:21" x14ac:dyDescent="0.3">
      <c r="A17" s="278" t="str">
        <f>'STUDENT DETAILS'!A18</f>
        <v/>
      </c>
      <c r="B17" s="278" t="str">
        <f>IF(ISNUMBER('STUDENT DETAILS'!D18),('STUDENT DETAILS'!D18),"")</f>
        <v/>
      </c>
      <c r="C17" s="279" t="str">
        <f>IF('STUDENT DETAILS'!C18&gt;0,'STUDENT DETAILS'!C18,"")</f>
        <v/>
      </c>
      <c r="D17" s="270">
        <f>MAX(PWT!D17,PWT!P17)/PWT!D$4*100</f>
        <v>0</v>
      </c>
      <c r="E17" s="270">
        <f>MAX(PWT!E17,PWT!Q17)/PWT!E$4*100</f>
        <v>0</v>
      </c>
      <c r="F17" s="270">
        <f>MAX(PWT!F17,PWT!R17)/PWT!F$4*100</f>
        <v>0</v>
      </c>
      <c r="G17" s="270">
        <f>MAX(PWT!G17,PWT!S17)/PWT!G$4*100</f>
        <v>0</v>
      </c>
      <c r="H17" s="270">
        <f>MAX(PWT!H17,PWT!T17)/PWT!H$4*100</f>
        <v>0</v>
      </c>
      <c r="I17" s="270">
        <f>IF(OR(ISNUMBER(D17),ISNUMBER(E17),ISNUMBER(#REF!),ISNUMBER(F17),ISNUMBER(G17),ISNUMBER(H17)),SUM(D17:H17),"")</f>
        <v>0</v>
      </c>
      <c r="J17" s="270" t="str">
        <f>IF(ISNUMBER(PWT!J17),(PWT!J17/PWT!J$4)*100,"")</f>
        <v/>
      </c>
      <c r="K17" s="270" t="str">
        <f>IF(ISNUMBER(PWT!K17),(PWT!K17/PWT!K$4)*100,"")</f>
        <v/>
      </c>
      <c r="L17" s="270" t="str">
        <f>IF(ISNUMBER(PWT!L17),(PWT!L17/PWT!L$4)*100,"")</f>
        <v/>
      </c>
      <c r="M17" s="270" t="str">
        <f>IF(ISNUMBER(PWT!M17),(PWT!M17/PWT!M$4)*100,"")</f>
        <v/>
      </c>
      <c r="N17" s="270" t="str">
        <f>IF(ISNUMBER(PWT!N17),(PWT!N17/PWT!N$4)*100,"")</f>
        <v/>
      </c>
      <c r="O17" s="270" t="str">
        <f>IF(OR(ISNUMBER(J17),ISNUMBER(K17),ISNUMBER(#REF!),ISNUMBER(L17),ISNUMBER(M17),ISNUMBER(N17)),SUM(J17:N17),"")</f>
        <v/>
      </c>
      <c r="P17" s="270">
        <f>IFERROR(MAX('Pre-Board Exam'!D17,'Pre-Board Exam'!J17)/'Pre-Board Exam'!D$4*100,"")</f>
        <v>0</v>
      </c>
      <c r="Q17" s="270">
        <f>IFERROR(MAX('Pre-Board Exam'!E17,'Pre-Board Exam'!K17)/'Pre-Board Exam'!E$4*100,"")</f>
        <v>0</v>
      </c>
      <c r="R17" s="270">
        <f>IFERROR(MAX('Pre-Board Exam'!F17,'Pre-Board Exam'!L17)/'Pre-Board Exam'!F$4*100,"")</f>
        <v>0</v>
      </c>
      <c r="S17" s="270">
        <f>IFERROR(MAX('Pre-Board Exam'!G17,'Pre-Board Exam'!M17)/'Pre-Board Exam'!G$4*100,"")</f>
        <v>0</v>
      </c>
      <c r="T17" s="270">
        <f>IFERROR(MAX('Pre-Board Exam'!H17,'Pre-Board Exam'!N17)/'Pre-Board Exam'!H$4*100,"")</f>
        <v>0</v>
      </c>
      <c r="U17" s="270">
        <f>IF(OR(ISNUMBER(P17),ISNUMBER(Q17),ISNUMBER(#REF!),ISNUMBER(R17),ISNUMBER(S17),ISNUMBER(T17)),SUM(P17:T17),"")</f>
        <v>0</v>
      </c>
    </row>
    <row r="18" spans="1:21" x14ac:dyDescent="0.3">
      <c r="A18" s="278" t="str">
        <f>'STUDENT DETAILS'!A19</f>
        <v/>
      </c>
      <c r="B18" s="278" t="str">
        <f>IF(ISNUMBER('STUDENT DETAILS'!D19),('STUDENT DETAILS'!D19),"")</f>
        <v/>
      </c>
      <c r="C18" s="279" t="str">
        <f>IF('STUDENT DETAILS'!C19&gt;0,'STUDENT DETAILS'!C19,"")</f>
        <v/>
      </c>
      <c r="D18" s="270">
        <f>MAX(PWT!D18,PWT!P18)/PWT!D$4*100</f>
        <v>0</v>
      </c>
      <c r="E18" s="270">
        <f>MAX(PWT!E18,PWT!Q18)/PWT!E$4*100</f>
        <v>0</v>
      </c>
      <c r="F18" s="270">
        <f>MAX(PWT!F18,PWT!R18)/PWT!F$4*100</f>
        <v>0</v>
      </c>
      <c r="G18" s="270">
        <f>MAX(PWT!G18,PWT!S18)/PWT!G$4*100</f>
        <v>0</v>
      </c>
      <c r="H18" s="270">
        <f>MAX(PWT!H18,PWT!T18)/PWT!H$4*100</f>
        <v>0</v>
      </c>
      <c r="I18" s="270">
        <f>IF(OR(ISNUMBER(D18),ISNUMBER(E18),ISNUMBER(#REF!),ISNUMBER(F18),ISNUMBER(G18),ISNUMBER(H18)),SUM(D18:H18),"")</f>
        <v>0</v>
      </c>
      <c r="J18" s="270" t="str">
        <f>IF(ISNUMBER(PWT!J18),(PWT!J18/PWT!J$4)*100,"")</f>
        <v/>
      </c>
      <c r="K18" s="270" t="str">
        <f>IF(ISNUMBER(PWT!K18),(PWT!K18/PWT!K$4)*100,"")</f>
        <v/>
      </c>
      <c r="L18" s="270" t="str">
        <f>IF(ISNUMBER(PWT!L18),(PWT!L18/PWT!L$4)*100,"")</f>
        <v/>
      </c>
      <c r="M18" s="270" t="str">
        <f>IF(ISNUMBER(PWT!M18),(PWT!M18/PWT!M$4)*100,"")</f>
        <v/>
      </c>
      <c r="N18" s="270" t="str">
        <f>IF(ISNUMBER(PWT!N18),(PWT!N18/PWT!N$4)*100,"")</f>
        <v/>
      </c>
      <c r="O18" s="270" t="str">
        <f>IF(OR(ISNUMBER(J18),ISNUMBER(K18),ISNUMBER(#REF!),ISNUMBER(L18),ISNUMBER(M18),ISNUMBER(N18)),SUM(J18:N18),"")</f>
        <v/>
      </c>
      <c r="P18" s="270">
        <f>IFERROR(MAX('Pre-Board Exam'!D18,'Pre-Board Exam'!J18)/'Pre-Board Exam'!D$4*100,"")</f>
        <v>0</v>
      </c>
      <c r="Q18" s="270">
        <f>IFERROR(MAX('Pre-Board Exam'!E18,'Pre-Board Exam'!K18)/'Pre-Board Exam'!E$4*100,"")</f>
        <v>0</v>
      </c>
      <c r="R18" s="270">
        <f>IFERROR(MAX('Pre-Board Exam'!F18,'Pre-Board Exam'!L18)/'Pre-Board Exam'!F$4*100,"")</f>
        <v>0</v>
      </c>
      <c r="S18" s="270">
        <f>IFERROR(MAX('Pre-Board Exam'!G18,'Pre-Board Exam'!M18)/'Pre-Board Exam'!G$4*100,"")</f>
        <v>0</v>
      </c>
      <c r="T18" s="270">
        <f>IFERROR(MAX('Pre-Board Exam'!H18,'Pre-Board Exam'!N18)/'Pre-Board Exam'!H$4*100,"")</f>
        <v>0</v>
      </c>
      <c r="U18" s="270">
        <f>IF(OR(ISNUMBER(P18),ISNUMBER(Q18),ISNUMBER(#REF!),ISNUMBER(R18),ISNUMBER(S18),ISNUMBER(T18)),SUM(P18:T18),"")</f>
        <v>0</v>
      </c>
    </row>
    <row r="19" spans="1:21" x14ac:dyDescent="0.3">
      <c r="A19" s="278" t="str">
        <f>'STUDENT DETAILS'!A20</f>
        <v/>
      </c>
      <c r="B19" s="278" t="str">
        <f>IF(ISNUMBER('STUDENT DETAILS'!D20),('STUDENT DETAILS'!D20),"")</f>
        <v/>
      </c>
      <c r="C19" s="279" t="str">
        <f>IF('STUDENT DETAILS'!C20&gt;0,'STUDENT DETAILS'!C20,"")</f>
        <v/>
      </c>
      <c r="D19" s="270">
        <f>MAX(PWT!D19,PWT!P19)/PWT!D$4*100</f>
        <v>0</v>
      </c>
      <c r="E19" s="270">
        <f>MAX(PWT!E19,PWT!Q19)/PWT!E$4*100</f>
        <v>0</v>
      </c>
      <c r="F19" s="270">
        <f>MAX(PWT!F19,PWT!R19)/PWT!F$4*100</f>
        <v>0</v>
      </c>
      <c r="G19" s="270">
        <f>MAX(PWT!G19,PWT!S19)/PWT!G$4*100</f>
        <v>0</v>
      </c>
      <c r="H19" s="270">
        <f>MAX(PWT!H19,PWT!T19)/PWT!H$4*100</f>
        <v>0</v>
      </c>
      <c r="I19" s="270">
        <f>IF(OR(ISNUMBER(D19),ISNUMBER(E19),ISNUMBER(#REF!),ISNUMBER(F19),ISNUMBER(G19),ISNUMBER(H19)),SUM(D19:H19),"")</f>
        <v>0</v>
      </c>
      <c r="J19" s="270" t="str">
        <f>IF(ISNUMBER(PWT!J19),(PWT!J19/PWT!J$4)*100,"")</f>
        <v/>
      </c>
      <c r="K19" s="270" t="str">
        <f>IF(ISNUMBER(PWT!K19),(PWT!K19/PWT!K$4)*100,"")</f>
        <v/>
      </c>
      <c r="L19" s="270" t="str">
        <f>IF(ISNUMBER(PWT!L19),(PWT!L19/PWT!L$4)*100,"")</f>
        <v/>
      </c>
      <c r="M19" s="270" t="str">
        <f>IF(ISNUMBER(PWT!M19),(PWT!M19/PWT!M$4)*100,"")</f>
        <v/>
      </c>
      <c r="N19" s="270" t="str">
        <f>IF(ISNUMBER(PWT!N19),(PWT!N19/PWT!N$4)*100,"")</f>
        <v/>
      </c>
      <c r="O19" s="270" t="str">
        <f>IF(OR(ISNUMBER(J19),ISNUMBER(K19),ISNUMBER(#REF!),ISNUMBER(L19),ISNUMBER(M19),ISNUMBER(N19)),SUM(J19:N19),"")</f>
        <v/>
      </c>
      <c r="P19" s="270">
        <f>IFERROR(MAX('Pre-Board Exam'!D19,'Pre-Board Exam'!J19)/'Pre-Board Exam'!D$4*100,"")</f>
        <v>0</v>
      </c>
      <c r="Q19" s="270">
        <f>IFERROR(MAX('Pre-Board Exam'!E19,'Pre-Board Exam'!K19)/'Pre-Board Exam'!E$4*100,"")</f>
        <v>0</v>
      </c>
      <c r="R19" s="270">
        <f>IFERROR(MAX('Pre-Board Exam'!F19,'Pre-Board Exam'!L19)/'Pre-Board Exam'!F$4*100,"")</f>
        <v>0</v>
      </c>
      <c r="S19" s="270">
        <f>IFERROR(MAX('Pre-Board Exam'!G19,'Pre-Board Exam'!M19)/'Pre-Board Exam'!G$4*100,"")</f>
        <v>0</v>
      </c>
      <c r="T19" s="270">
        <f>IFERROR(MAX('Pre-Board Exam'!H19,'Pre-Board Exam'!N19)/'Pre-Board Exam'!H$4*100,"")</f>
        <v>0</v>
      </c>
      <c r="U19" s="270">
        <f>IF(OR(ISNUMBER(P19),ISNUMBER(Q19),ISNUMBER(#REF!),ISNUMBER(R19),ISNUMBER(S19),ISNUMBER(T19)),SUM(P19:T19),"")</f>
        <v>0</v>
      </c>
    </row>
    <row r="20" spans="1:21" x14ac:dyDescent="0.3">
      <c r="A20" s="278" t="str">
        <f>'STUDENT DETAILS'!A21</f>
        <v/>
      </c>
      <c r="B20" s="278" t="str">
        <f>IF(ISNUMBER('STUDENT DETAILS'!D21),('STUDENT DETAILS'!D21),"")</f>
        <v/>
      </c>
      <c r="C20" s="279" t="str">
        <f>IF('STUDENT DETAILS'!C21&gt;0,'STUDENT DETAILS'!C21,"")</f>
        <v/>
      </c>
      <c r="D20" s="270">
        <f>MAX(PWT!D20,PWT!P20)/PWT!D$4*100</f>
        <v>0</v>
      </c>
      <c r="E20" s="270">
        <f>MAX(PWT!E20,PWT!Q20)/PWT!E$4*100</f>
        <v>0</v>
      </c>
      <c r="F20" s="270">
        <f>MAX(PWT!F20,PWT!R20)/PWT!F$4*100</f>
        <v>0</v>
      </c>
      <c r="G20" s="270">
        <f>MAX(PWT!G20,PWT!S20)/PWT!G$4*100</f>
        <v>0</v>
      </c>
      <c r="H20" s="270">
        <f>MAX(PWT!H20,PWT!T20)/PWT!H$4*100</f>
        <v>0</v>
      </c>
      <c r="I20" s="270">
        <f>IF(OR(ISNUMBER(D20),ISNUMBER(E20),ISNUMBER(#REF!),ISNUMBER(F20),ISNUMBER(G20),ISNUMBER(H20)),SUM(D20:H20),"")</f>
        <v>0</v>
      </c>
      <c r="J20" s="270" t="str">
        <f>IF(ISNUMBER(PWT!J20),(PWT!J20/PWT!J$4)*100,"")</f>
        <v/>
      </c>
      <c r="K20" s="270" t="str">
        <f>IF(ISNUMBER(PWT!K20),(PWT!K20/PWT!K$4)*100,"")</f>
        <v/>
      </c>
      <c r="L20" s="270" t="str">
        <f>IF(ISNUMBER(PWT!L20),(PWT!L20/PWT!L$4)*100,"")</f>
        <v/>
      </c>
      <c r="M20" s="270" t="str">
        <f>IF(ISNUMBER(PWT!M20),(PWT!M20/PWT!M$4)*100,"")</f>
        <v/>
      </c>
      <c r="N20" s="270" t="str">
        <f>IF(ISNUMBER(PWT!N20),(PWT!N20/PWT!N$4)*100,"")</f>
        <v/>
      </c>
      <c r="O20" s="270" t="str">
        <f>IF(OR(ISNUMBER(J20),ISNUMBER(K20),ISNUMBER(#REF!),ISNUMBER(L20),ISNUMBER(M20),ISNUMBER(N20)),SUM(J20:N20),"")</f>
        <v/>
      </c>
      <c r="P20" s="270">
        <f>IFERROR(MAX('Pre-Board Exam'!D20,'Pre-Board Exam'!J20)/'Pre-Board Exam'!D$4*100,"")</f>
        <v>0</v>
      </c>
      <c r="Q20" s="270">
        <f>IFERROR(MAX('Pre-Board Exam'!E20,'Pre-Board Exam'!K20)/'Pre-Board Exam'!E$4*100,"")</f>
        <v>0</v>
      </c>
      <c r="R20" s="270">
        <f>IFERROR(MAX('Pre-Board Exam'!F20,'Pre-Board Exam'!L20)/'Pre-Board Exam'!F$4*100,"")</f>
        <v>0</v>
      </c>
      <c r="S20" s="270">
        <f>IFERROR(MAX('Pre-Board Exam'!G20,'Pre-Board Exam'!M20)/'Pre-Board Exam'!G$4*100,"")</f>
        <v>0</v>
      </c>
      <c r="T20" s="270">
        <f>IFERROR(MAX('Pre-Board Exam'!H20,'Pre-Board Exam'!N20)/'Pre-Board Exam'!H$4*100,"")</f>
        <v>0</v>
      </c>
      <c r="U20" s="270">
        <f>IF(OR(ISNUMBER(P20),ISNUMBER(Q20),ISNUMBER(#REF!),ISNUMBER(R20),ISNUMBER(S20),ISNUMBER(T20)),SUM(P20:T20),"")</f>
        <v>0</v>
      </c>
    </row>
    <row r="21" spans="1:21" x14ac:dyDescent="0.3">
      <c r="A21" s="278" t="str">
        <f>'STUDENT DETAILS'!A22</f>
        <v/>
      </c>
      <c r="B21" s="278" t="str">
        <f>IF(ISNUMBER('STUDENT DETAILS'!D22),('STUDENT DETAILS'!D22),"")</f>
        <v/>
      </c>
      <c r="C21" s="279" t="str">
        <f>IF('STUDENT DETAILS'!C22&gt;0,'STUDENT DETAILS'!C22,"")</f>
        <v/>
      </c>
      <c r="D21" s="270">
        <f>MAX(PWT!D21,PWT!P21)/PWT!D$4*100</f>
        <v>0</v>
      </c>
      <c r="E21" s="270">
        <f>MAX(PWT!E21,PWT!Q21)/PWT!E$4*100</f>
        <v>0</v>
      </c>
      <c r="F21" s="270">
        <f>MAX(PWT!F21,PWT!R21)/PWT!F$4*100</f>
        <v>0</v>
      </c>
      <c r="G21" s="270">
        <f>MAX(PWT!G21,PWT!S21)/PWT!G$4*100</f>
        <v>0</v>
      </c>
      <c r="H21" s="270">
        <f>MAX(PWT!H21,PWT!T21)/PWT!H$4*100</f>
        <v>0</v>
      </c>
      <c r="I21" s="270">
        <f>IF(OR(ISNUMBER(D21),ISNUMBER(E21),ISNUMBER(#REF!),ISNUMBER(F21),ISNUMBER(G21),ISNUMBER(H21)),SUM(D21:H21),"")</f>
        <v>0</v>
      </c>
      <c r="J21" s="270" t="str">
        <f>IF(ISNUMBER(PWT!J21),(PWT!J21/PWT!J$4)*100,"")</f>
        <v/>
      </c>
      <c r="K21" s="270" t="str">
        <f>IF(ISNUMBER(PWT!K21),(PWT!K21/PWT!K$4)*100,"")</f>
        <v/>
      </c>
      <c r="L21" s="270" t="str">
        <f>IF(ISNUMBER(PWT!L21),(PWT!L21/PWT!L$4)*100,"")</f>
        <v/>
      </c>
      <c r="M21" s="270" t="str">
        <f>IF(ISNUMBER(PWT!M21),(PWT!M21/PWT!M$4)*100,"")</f>
        <v/>
      </c>
      <c r="N21" s="270" t="str">
        <f>IF(ISNUMBER(PWT!N21),(PWT!N21/PWT!N$4)*100,"")</f>
        <v/>
      </c>
      <c r="O21" s="270" t="str">
        <f>IF(OR(ISNUMBER(J21),ISNUMBER(K21),ISNUMBER(#REF!),ISNUMBER(L21),ISNUMBER(M21),ISNUMBER(N21)),SUM(J21:N21),"")</f>
        <v/>
      </c>
      <c r="P21" s="270">
        <f>IFERROR(MAX('Pre-Board Exam'!D21,'Pre-Board Exam'!J21)/'Pre-Board Exam'!D$4*100,"")</f>
        <v>0</v>
      </c>
      <c r="Q21" s="270">
        <f>IFERROR(MAX('Pre-Board Exam'!E21,'Pre-Board Exam'!K21)/'Pre-Board Exam'!E$4*100,"")</f>
        <v>0</v>
      </c>
      <c r="R21" s="270">
        <f>IFERROR(MAX('Pre-Board Exam'!F21,'Pre-Board Exam'!L21)/'Pre-Board Exam'!F$4*100,"")</f>
        <v>0</v>
      </c>
      <c r="S21" s="270">
        <f>IFERROR(MAX('Pre-Board Exam'!G21,'Pre-Board Exam'!M21)/'Pre-Board Exam'!G$4*100,"")</f>
        <v>0</v>
      </c>
      <c r="T21" s="270">
        <f>IFERROR(MAX('Pre-Board Exam'!H21,'Pre-Board Exam'!N21)/'Pre-Board Exam'!H$4*100,"")</f>
        <v>0</v>
      </c>
      <c r="U21" s="270">
        <f>IF(OR(ISNUMBER(P21),ISNUMBER(Q21),ISNUMBER(#REF!),ISNUMBER(R21),ISNUMBER(S21),ISNUMBER(T21)),SUM(P21:T21),"")</f>
        <v>0</v>
      </c>
    </row>
    <row r="22" spans="1:21" x14ac:dyDescent="0.3">
      <c r="A22" s="278" t="str">
        <f>'STUDENT DETAILS'!A23</f>
        <v/>
      </c>
      <c r="B22" s="278" t="str">
        <f>IF(ISNUMBER('STUDENT DETAILS'!D23),('STUDENT DETAILS'!D23),"")</f>
        <v/>
      </c>
      <c r="C22" s="279" t="str">
        <f>IF('STUDENT DETAILS'!C23&gt;0,'STUDENT DETAILS'!C23,"")</f>
        <v/>
      </c>
      <c r="D22" s="270">
        <f>MAX(PWT!D22,PWT!P22)/PWT!D$4*100</f>
        <v>0</v>
      </c>
      <c r="E22" s="270">
        <f>MAX(PWT!E22,PWT!Q22)/PWT!E$4*100</f>
        <v>0</v>
      </c>
      <c r="F22" s="270">
        <f>MAX(PWT!F22,PWT!R22)/PWT!F$4*100</f>
        <v>0</v>
      </c>
      <c r="G22" s="270">
        <f>MAX(PWT!G22,PWT!S22)/PWT!G$4*100</f>
        <v>0</v>
      </c>
      <c r="H22" s="270">
        <f>MAX(PWT!H22,PWT!T22)/PWT!H$4*100</f>
        <v>0</v>
      </c>
      <c r="I22" s="270">
        <f>IF(OR(ISNUMBER(D22),ISNUMBER(E22),ISNUMBER(#REF!),ISNUMBER(F22),ISNUMBER(G22),ISNUMBER(H22)),SUM(D22:H22),"")</f>
        <v>0</v>
      </c>
      <c r="J22" s="270" t="str">
        <f>IF(ISNUMBER(PWT!J22),(PWT!J22/PWT!J$4)*100,"")</f>
        <v/>
      </c>
      <c r="K22" s="270" t="str">
        <f>IF(ISNUMBER(PWT!K22),(PWT!K22/PWT!K$4)*100,"")</f>
        <v/>
      </c>
      <c r="L22" s="270" t="str">
        <f>IF(ISNUMBER(PWT!L22),(PWT!L22/PWT!L$4)*100,"")</f>
        <v/>
      </c>
      <c r="M22" s="270" t="str">
        <f>IF(ISNUMBER(PWT!M22),(PWT!M22/PWT!M$4)*100,"")</f>
        <v/>
      </c>
      <c r="N22" s="270" t="str">
        <f>IF(ISNUMBER(PWT!N22),(PWT!N22/PWT!N$4)*100,"")</f>
        <v/>
      </c>
      <c r="O22" s="270" t="str">
        <f>IF(OR(ISNUMBER(J22),ISNUMBER(K22),ISNUMBER(#REF!),ISNUMBER(L22),ISNUMBER(M22),ISNUMBER(N22)),SUM(J22:N22),"")</f>
        <v/>
      </c>
      <c r="P22" s="270">
        <f>IFERROR(MAX('Pre-Board Exam'!D22,'Pre-Board Exam'!J22)/'Pre-Board Exam'!D$4*100,"")</f>
        <v>0</v>
      </c>
      <c r="Q22" s="270">
        <f>IFERROR(MAX('Pre-Board Exam'!E22,'Pre-Board Exam'!K22)/'Pre-Board Exam'!E$4*100,"")</f>
        <v>0</v>
      </c>
      <c r="R22" s="270">
        <f>IFERROR(MAX('Pre-Board Exam'!F22,'Pre-Board Exam'!L22)/'Pre-Board Exam'!F$4*100,"")</f>
        <v>0</v>
      </c>
      <c r="S22" s="270">
        <f>IFERROR(MAX('Pre-Board Exam'!G22,'Pre-Board Exam'!M22)/'Pre-Board Exam'!G$4*100,"")</f>
        <v>0</v>
      </c>
      <c r="T22" s="270">
        <f>IFERROR(MAX('Pre-Board Exam'!H22,'Pre-Board Exam'!N22)/'Pre-Board Exam'!H$4*100,"")</f>
        <v>0</v>
      </c>
      <c r="U22" s="270">
        <f>IF(OR(ISNUMBER(P22),ISNUMBER(Q22),ISNUMBER(#REF!),ISNUMBER(R22),ISNUMBER(S22),ISNUMBER(T22)),SUM(P22:T22),"")</f>
        <v>0</v>
      </c>
    </row>
    <row r="23" spans="1:21" x14ac:dyDescent="0.3">
      <c r="A23" s="278" t="str">
        <f>'STUDENT DETAILS'!A24</f>
        <v/>
      </c>
      <c r="B23" s="278" t="str">
        <f>IF(ISNUMBER('STUDENT DETAILS'!D24),('STUDENT DETAILS'!D24),"")</f>
        <v/>
      </c>
      <c r="C23" s="279" t="str">
        <f>IF('STUDENT DETAILS'!C24&gt;0,'STUDENT DETAILS'!C24,"")</f>
        <v/>
      </c>
      <c r="D23" s="270">
        <f>MAX(PWT!D23,PWT!P23)/PWT!D$4*100</f>
        <v>0</v>
      </c>
      <c r="E23" s="270">
        <f>MAX(PWT!E23,PWT!Q23)/PWT!E$4*100</f>
        <v>0</v>
      </c>
      <c r="F23" s="270">
        <f>MAX(PWT!F23,PWT!R23)/PWT!F$4*100</f>
        <v>0</v>
      </c>
      <c r="G23" s="270">
        <f>MAX(PWT!G23,PWT!S23)/PWT!G$4*100</f>
        <v>0</v>
      </c>
      <c r="H23" s="270">
        <f>MAX(PWT!H23,PWT!T23)/PWT!H$4*100</f>
        <v>0</v>
      </c>
      <c r="I23" s="270">
        <f>IF(OR(ISNUMBER(D23),ISNUMBER(E23),ISNUMBER(#REF!),ISNUMBER(F23),ISNUMBER(G23),ISNUMBER(H23)),SUM(D23:H23),"")</f>
        <v>0</v>
      </c>
      <c r="J23" s="270" t="str">
        <f>IF(ISNUMBER(PWT!J23),(PWT!J23/PWT!J$4)*100,"")</f>
        <v/>
      </c>
      <c r="K23" s="270" t="str">
        <f>IF(ISNUMBER(PWT!K23),(PWT!K23/PWT!K$4)*100,"")</f>
        <v/>
      </c>
      <c r="L23" s="270" t="str">
        <f>IF(ISNUMBER(PWT!L23),(PWT!L23/PWT!L$4)*100,"")</f>
        <v/>
      </c>
      <c r="M23" s="270" t="str">
        <f>IF(ISNUMBER(PWT!M23),(PWT!M23/PWT!M$4)*100,"")</f>
        <v/>
      </c>
      <c r="N23" s="270" t="str">
        <f>IF(ISNUMBER(PWT!N23),(PWT!N23/PWT!N$4)*100,"")</f>
        <v/>
      </c>
      <c r="O23" s="270" t="str">
        <f>IF(OR(ISNUMBER(J23),ISNUMBER(K23),ISNUMBER(#REF!),ISNUMBER(L23),ISNUMBER(M23),ISNUMBER(N23)),SUM(J23:N23),"")</f>
        <v/>
      </c>
      <c r="P23" s="270">
        <f>IFERROR(MAX('Pre-Board Exam'!D23,'Pre-Board Exam'!J23)/'Pre-Board Exam'!D$4*100,"")</f>
        <v>0</v>
      </c>
      <c r="Q23" s="270">
        <f>IFERROR(MAX('Pre-Board Exam'!E23,'Pre-Board Exam'!K23)/'Pre-Board Exam'!E$4*100,"")</f>
        <v>0</v>
      </c>
      <c r="R23" s="270">
        <f>IFERROR(MAX('Pre-Board Exam'!F23,'Pre-Board Exam'!L23)/'Pre-Board Exam'!F$4*100,"")</f>
        <v>0</v>
      </c>
      <c r="S23" s="270">
        <f>IFERROR(MAX('Pre-Board Exam'!G23,'Pre-Board Exam'!M23)/'Pre-Board Exam'!G$4*100,"")</f>
        <v>0</v>
      </c>
      <c r="T23" s="270">
        <f>IFERROR(MAX('Pre-Board Exam'!H23,'Pre-Board Exam'!N23)/'Pre-Board Exam'!H$4*100,"")</f>
        <v>0</v>
      </c>
      <c r="U23" s="270">
        <f>IF(OR(ISNUMBER(P23),ISNUMBER(Q23),ISNUMBER(#REF!),ISNUMBER(R23),ISNUMBER(S23),ISNUMBER(T23)),SUM(P23:T23),"")</f>
        <v>0</v>
      </c>
    </row>
    <row r="24" spans="1:21" x14ac:dyDescent="0.3">
      <c r="A24" s="278" t="str">
        <f>'STUDENT DETAILS'!A25</f>
        <v/>
      </c>
      <c r="B24" s="278" t="str">
        <f>IF(ISNUMBER('STUDENT DETAILS'!D25),('STUDENT DETAILS'!D25),"")</f>
        <v/>
      </c>
      <c r="C24" s="279" t="str">
        <f>IF('STUDENT DETAILS'!C25&gt;0,'STUDENT DETAILS'!C25,"")</f>
        <v/>
      </c>
      <c r="D24" s="270">
        <f>MAX(PWT!D24,PWT!P24)/PWT!D$4*100</f>
        <v>0</v>
      </c>
      <c r="E24" s="270">
        <f>MAX(PWT!E24,PWT!Q24)/PWT!E$4*100</f>
        <v>0</v>
      </c>
      <c r="F24" s="270">
        <f>MAX(PWT!F24,PWT!R24)/PWT!F$4*100</f>
        <v>0</v>
      </c>
      <c r="G24" s="270">
        <f>MAX(PWT!G24,PWT!S24)/PWT!G$4*100</f>
        <v>0</v>
      </c>
      <c r="H24" s="270">
        <f>MAX(PWT!H24,PWT!T24)/PWT!H$4*100</f>
        <v>0</v>
      </c>
      <c r="I24" s="270">
        <f>IF(OR(ISNUMBER(D24),ISNUMBER(E24),ISNUMBER(#REF!),ISNUMBER(F24),ISNUMBER(G24),ISNUMBER(H24)),SUM(D24:H24),"")</f>
        <v>0</v>
      </c>
      <c r="J24" s="270" t="str">
        <f>IF(ISNUMBER(PWT!J24),(PWT!J24/PWT!J$4)*100,"")</f>
        <v/>
      </c>
      <c r="K24" s="270" t="str">
        <f>IF(ISNUMBER(PWT!K24),(PWT!K24/PWT!K$4)*100,"")</f>
        <v/>
      </c>
      <c r="L24" s="270" t="str">
        <f>IF(ISNUMBER(PWT!L24),(PWT!L24/PWT!L$4)*100,"")</f>
        <v/>
      </c>
      <c r="M24" s="270" t="str">
        <f>IF(ISNUMBER(PWT!M24),(PWT!M24/PWT!M$4)*100,"")</f>
        <v/>
      </c>
      <c r="N24" s="270" t="str">
        <f>IF(ISNUMBER(PWT!N24),(PWT!N24/PWT!N$4)*100,"")</f>
        <v/>
      </c>
      <c r="O24" s="270" t="str">
        <f>IF(OR(ISNUMBER(J24),ISNUMBER(K24),ISNUMBER(#REF!),ISNUMBER(L24),ISNUMBER(M24),ISNUMBER(N24)),SUM(J24:N24),"")</f>
        <v/>
      </c>
      <c r="P24" s="270">
        <f>IFERROR(MAX('Pre-Board Exam'!D24,'Pre-Board Exam'!J24)/'Pre-Board Exam'!D$4*100,"")</f>
        <v>0</v>
      </c>
      <c r="Q24" s="270">
        <f>IFERROR(MAX('Pre-Board Exam'!E24,'Pre-Board Exam'!K24)/'Pre-Board Exam'!E$4*100,"")</f>
        <v>0</v>
      </c>
      <c r="R24" s="270">
        <f>IFERROR(MAX('Pre-Board Exam'!F24,'Pre-Board Exam'!L24)/'Pre-Board Exam'!F$4*100,"")</f>
        <v>0</v>
      </c>
      <c r="S24" s="270">
        <f>IFERROR(MAX('Pre-Board Exam'!G24,'Pre-Board Exam'!M24)/'Pre-Board Exam'!G$4*100,"")</f>
        <v>0</v>
      </c>
      <c r="T24" s="270">
        <f>IFERROR(MAX('Pre-Board Exam'!H24,'Pre-Board Exam'!N24)/'Pre-Board Exam'!H$4*100,"")</f>
        <v>0</v>
      </c>
      <c r="U24" s="270">
        <f>IF(OR(ISNUMBER(P24),ISNUMBER(Q24),ISNUMBER(#REF!),ISNUMBER(R24),ISNUMBER(S24),ISNUMBER(T24)),SUM(P24:T24),"")</f>
        <v>0</v>
      </c>
    </row>
    <row r="25" spans="1:21" x14ac:dyDescent="0.3">
      <c r="A25" s="278" t="str">
        <f>'STUDENT DETAILS'!A26</f>
        <v/>
      </c>
      <c r="B25" s="278" t="str">
        <f>IF(ISNUMBER('STUDENT DETAILS'!D26),('STUDENT DETAILS'!D26),"")</f>
        <v/>
      </c>
      <c r="C25" s="279" t="str">
        <f>IF('STUDENT DETAILS'!C26&gt;0,'STUDENT DETAILS'!C26,"")</f>
        <v/>
      </c>
      <c r="D25" s="270">
        <f>MAX(PWT!D25,PWT!P25)/PWT!D$4*100</f>
        <v>0</v>
      </c>
      <c r="E25" s="270">
        <f>MAX(PWT!E25,PWT!Q25)/PWT!E$4*100</f>
        <v>0</v>
      </c>
      <c r="F25" s="270">
        <f>MAX(PWT!F25,PWT!R25)/PWT!F$4*100</f>
        <v>0</v>
      </c>
      <c r="G25" s="270">
        <f>MAX(PWT!G25,PWT!S25)/PWT!G$4*100</f>
        <v>0</v>
      </c>
      <c r="H25" s="270">
        <f>MAX(PWT!H25,PWT!T25)/PWT!H$4*100</f>
        <v>0</v>
      </c>
      <c r="I25" s="270">
        <f>IF(OR(ISNUMBER(D25),ISNUMBER(E25),ISNUMBER(#REF!),ISNUMBER(F25),ISNUMBER(G25),ISNUMBER(H25)),SUM(D25:H25),"")</f>
        <v>0</v>
      </c>
      <c r="J25" s="270" t="str">
        <f>IF(ISNUMBER(PWT!J25),(PWT!J25/PWT!J$4)*100,"")</f>
        <v/>
      </c>
      <c r="K25" s="270" t="str">
        <f>IF(ISNUMBER(PWT!K25),(PWT!K25/PWT!K$4)*100,"")</f>
        <v/>
      </c>
      <c r="L25" s="270" t="str">
        <f>IF(ISNUMBER(PWT!L25),(PWT!L25/PWT!L$4)*100,"")</f>
        <v/>
      </c>
      <c r="M25" s="270" t="str">
        <f>IF(ISNUMBER(PWT!M25),(PWT!M25/PWT!M$4)*100,"")</f>
        <v/>
      </c>
      <c r="N25" s="270" t="str">
        <f>IF(ISNUMBER(PWT!N25),(PWT!N25/PWT!N$4)*100,"")</f>
        <v/>
      </c>
      <c r="O25" s="270" t="str">
        <f>IF(OR(ISNUMBER(J25),ISNUMBER(K25),ISNUMBER(#REF!),ISNUMBER(L25),ISNUMBER(M25),ISNUMBER(N25)),SUM(J25:N25),"")</f>
        <v/>
      </c>
      <c r="P25" s="270">
        <f>IFERROR(MAX('Pre-Board Exam'!D25,'Pre-Board Exam'!J25)/'Pre-Board Exam'!D$4*100,"")</f>
        <v>0</v>
      </c>
      <c r="Q25" s="270">
        <f>IFERROR(MAX('Pre-Board Exam'!E25,'Pre-Board Exam'!K25)/'Pre-Board Exam'!E$4*100,"")</f>
        <v>0</v>
      </c>
      <c r="R25" s="270">
        <f>IFERROR(MAX('Pre-Board Exam'!F25,'Pre-Board Exam'!L25)/'Pre-Board Exam'!F$4*100,"")</f>
        <v>0</v>
      </c>
      <c r="S25" s="270">
        <f>IFERROR(MAX('Pre-Board Exam'!G25,'Pre-Board Exam'!M25)/'Pre-Board Exam'!G$4*100,"")</f>
        <v>0</v>
      </c>
      <c r="T25" s="270">
        <f>IFERROR(MAX('Pre-Board Exam'!H25,'Pre-Board Exam'!N25)/'Pre-Board Exam'!H$4*100,"")</f>
        <v>0</v>
      </c>
      <c r="U25" s="270">
        <f>IF(OR(ISNUMBER(P25),ISNUMBER(Q25),ISNUMBER(#REF!),ISNUMBER(R25),ISNUMBER(S25),ISNUMBER(T25)),SUM(P25:T25),"")</f>
        <v>0</v>
      </c>
    </row>
    <row r="26" spans="1:21" x14ac:dyDescent="0.3">
      <c r="A26" s="278" t="str">
        <f>'STUDENT DETAILS'!A27</f>
        <v/>
      </c>
      <c r="B26" s="278" t="str">
        <f>IF(ISNUMBER('STUDENT DETAILS'!D27),('STUDENT DETAILS'!D27),"")</f>
        <v/>
      </c>
      <c r="C26" s="279" t="str">
        <f>IF('STUDENT DETAILS'!C27&gt;0,'STUDENT DETAILS'!C27,"")</f>
        <v/>
      </c>
      <c r="D26" s="270">
        <f>MAX(PWT!D26,PWT!P26)/PWT!D$4*100</f>
        <v>0</v>
      </c>
      <c r="E26" s="270">
        <f>MAX(PWT!E26,PWT!Q26)/PWT!E$4*100</f>
        <v>0</v>
      </c>
      <c r="F26" s="270">
        <f>MAX(PWT!F26,PWT!R26)/PWT!F$4*100</f>
        <v>0</v>
      </c>
      <c r="G26" s="270">
        <f>MAX(PWT!G26,PWT!S26)/PWT!G$4*100</f>
        <v>0</v>
      </c>
      <c r="H26" s="270">
        <f>MAX(PWT!H26,PWT!T26)/PWT!H$4*100</f>
        <v>0</v>
      </c>
      <c r="I26" s="270">
        <f>IF(OR(ISNUMBER(D26),ISNUMBER(E26),ISNUMBER(#REF!),ISNUMBER(F26),ISNUMBER(G26),ISNUMBER(H26)),SUM(D26:H26),"")</f>
        <v>0</v>
      </c>
      <c r="J26" s="270" t="str">
        <f>IF(ISNUMBER(PWT!J26),(PWT!J26/PWT!J$4)*100,"")</f>
        <v/>
      </c>
      <c r="K26" s="270" t="str">
        <f>IF(ISNUMBER(PWT!K26),(PWT!K26/PWT!K$4)*100,"")</f>
        <v/>
      </c>
      <c r="L26" s="270" t="str">
        <f>IF(ISNUMBER(PWT!L26),(PWT!L26/PWT!L$4)*100,"")</f>
        <v/>
      </c>
      <c r="M26" s="270" t="str">
        <f>IF(ISNUMBER(PWT!M26),(PWT!M26/PWT!M$4)*100,"")</f>
        <v/>
      </c>
      <c r="N26" s="270" t="str">
        <f>IF(ISNUMBER(PWT!N26),(PWT!N26/PWT!N$4)*100,"")</f>
        <v/>
      </c>
      <c r="O26" s="270" t="str">
        <f>IF(OR(ISNUMBER(J26),ISNUMBER(K26),ISNUMBER(#REF!),ISNUMBER(L26),ISNUMBER(M26),ISNUMBER(N26)),SUM(J26:N26),"")</f>
        <v/>
      </c>
      <c r="P26" s="270">
        <f>IFERROR(MAX('Pre-Board Exam'!D26,'Pre-Board Exam'!J26)/'Pre-Board Exam'!D$4*100,"")</f>
        <v>0</v>
      </c>
      <c r="Q26" s="270">
        <f>IFERROR(MAX('Pre-Board Exam'!E26,'Pre-Board Exam'!K26)/'Pre-Board Exam'!E$4*100,"")</f>
        <v>0</v>
      </c>
      <c r="R26" s="270">
        <f>IFERROR(MAX('Pre-Board Exam'!F26,'Pre-Board Exam'!L26)/'Pre-Board Exam'!F$4*100,"")</f>
        <v>0</v>
      </c>
      <c r="S26" s="270">
        <f>IFERROR(MAX('Pre-Board Exam'!G26,'Pre-Board Exam'!M26)/'Pre-Board Exam'!G$4*100,"")</f>
        <v>0</v>
      </c>
      <c r="T26" s="270">
        <f>IFERROR(MAX('Pre-Board Exam'!H26,'Pre-Board Exam'!N26)/'Pre-Board Exam'!H$4*100,"")</f>
        <v>0</v>
      </c>
      <c r="U26" s="270">
        <f>IF(OR(ISNUMBER(P26),ISNUMBER(Q26),ISNUMBER(#REF!),ISNUMBER(R26),ISNUMBER(S26),ISNUMBER(T26)),SUM(P26:T26),"")</f>
        <v>0</v>
      </c>
    </row>
    <row r="27" spans="1:21" x14ac:dyDescent="0.3">
      <c r="A27" s="278" t="str">
        <f>'STUDENT DETAILS'!A28</f>
        <v/>
      </c>
      <c r="B27" s="278" t="str">
        <f>IF(ISNUMBER('STUDENT DETAILS'!D28),('STUDENT DETAILS'!D28),"")</f>
        <v/>
      </c>
      <c r="C27" s="279" t="str">
        <f>IF('STUDENT DETAILS'!C28&gt;0,'STUDENT DETAILS'!C28,"")</f>
        <v/>
      </c>
      <c r="D27" s="270">
        <f>MAX(PWT!D27,PWT!P27)/PWT!D$4*100</f>
        <v>0</v>
      </c>
      <c r="E27" s="270">
        <f>MAX(PWT!E27,PWT!Q27)/PWT!E$4*100</f>
        <v>0</v>
      </c>
      <c r="F27" s="270">
        <f>MAX(PWT!F27,PWT!R27)/PWT!F$4*100</f>
        <v>0</v>
      </c>
      <c r="G27" s="270">
        <f>MAX(PWT!G27,PWT!S27)/PWT!G$4*100</f>
        <v>0</v>
      </c>
      <c r="H27" s="270">
        <f>MAX(PWT!H27,PWT!T27)/PWT!H$4*100</f>
        <v>0</v>
      </c>
      <c r="I27" s="270">
        <f>IF(OR(ISNUMBER(D27),ISNUMBER(E27),ISNUMBER(#REF!),ISNUMBER(F27),ISNUMBER(G27),ISNUMBER(H27)),SUM(D27:H27),"")</f>
        <v>0</v>
      </c>
      <c r="J27" s="270" t="str">
        <f>IF(ISNUMBER(PWT!J27),(PWT!J27/PWT!J$4)*100,"")</f>
        <v/>
      </c>
      <c r="K27" s="270" t="str">
        <f>IF(ISNUMBER(PWT!K27),(PWT!K27/PWT!K$4)*100,"")</f>
        <v/>
      </c>
      <c r="L27" s="270" t="str">
        <f>IF(ISNUMBER(PWT!L27),(PWT!L27/PWT!L$4)*100,"")</f>
        <v/>
      </c>
      <c r="M27" s="270" t="str">
        <f>IF(ISNUMBER(PWT!M27),(PWT!M27/PWT!M$4)*100,"")</f>
        <v/>
      </c>
      <c r="N27" s="270" t="str">
        <f>IF(ISNUMBER(PWT!N27),(PWT!N27/PWT!N$4)*100,"")</f>
        <v/>
      </c>
      <c r="O27" s="270" t="str">
        <f>IF(OR(ISNUMBER(J27),ISNUMBER(K27),ISNUMBER(#REF!),ISNUMBER(L27),ISNUMBER(M27),ISNUMBER(N27)),SUM(J27:N27),"")</f>
        <v/>
      </c>
      <c r="P27" s="270">
        <f>IFERROR(MAX('Pre-Board Exam'!D27,'Pre-Board Exam'!J27)/'Pre-Board Exam'!D$4*100,"")</f>
        <v>0</v>
      </c>
      <c r="Q27" s="270">
        <f>IFERROR(MAX('Pre-Board Exam'!E27,'Pre-Board Exam'!K27)/'Pre-Board Exam'!E$4*100,"")</f>
        <v>0</v>
      </c>
      <c r="R27" s="270">
        <f>IFERROR(MAX('Pre-Board Exam'!F27,'Pre-Board Exam'!L27)/'Pre-Board Exam'!F$4*100,"")</f>
        <v>0</v>
      </c>
      <c r="S27" s="270">
        <f>IFERROR(MAX('Pre-Board Exam'!G27,'Pre-Board Exam'!M27)/'Pre-Board Exam'!G$4*100,"")</f>
        <v>0</v>
      </c>
      <c r="T27" s="270">
        <f>IFERROR(MAX('Pre-Board Exam'!H27,'Pre-Board Exam'!N27)/'Pre-Board Exam'!H$4*100,"")</f>
        <v>0</v>
      </c>
      <c r="U27" s="270">
        <f>IF(OR(ISNUMBER(P27),ISNUMBER(Q27),ISNUMBER(#REF!),ISNUMBER(R27),ISNUMBER(S27),ISNUMBER(T27)),SUM(P27:T27),"")</f>
        <v>0</v>
      </c>
    </row>
    <row r="28" spans="1:21" x14ac:dyDescent="0.3">
      <c r="A28" s="278" t="str">
        <f>'STUDENT DETAILS'!A29</f>
        <v/>
      </c>
      <c r="B28" s="278" t="str">
        <f>IF(ISNUMBER('STUDENT DETAILS'!D29),('STUDENT DETAILS'!D29),"")</f>
        <v/>
      </c>
      <c r="C28" s="279" t="str">
        <f>IF('STUDENT DETAILS'!C29&gt;0,'STUDENT DETAILS'!C29,"")</f>
        <v/>
      </c>
      <c r="D28" s="270">
        <f>MAX(PWT!D28,PWT!P28)/PWT!D$4*100</f>
        <v>0</v>
      </c>
      <c r="E28" s="270">
        <f>MAX(PWT!E28,PWT!Q28)/PWT!E$4*100</f>
        <v>0</v>
      </c>
      <c r="F28" s="270">
        <f>MAX(PWT!F28,PWT!R28)/PWT!F$4*100</f>
        <v>0</v>
      </c>
      <c r="G28" s="270">
        <f>MAX(PWT!G28,PWT!S28)/PWT!G$4*100</f>
        <v>0</v>
      </c>
      <c r="H28" s="270">
        <f>MAX(PWT!H28,PWT!T28)/PWT!H$4*100</f>
        <v>0</v>
      </c>
      <c r="I28" s="270">
        <f>IF(OR(ISNUMBER(D28),ISNUMBER(E28),ISNUMBER(#REF!),ISNUMBER(F28),ISNUMBER(G28),ISNUMBER(H28)),SUM(D28:H28),"")</f>
        <v>0</v>
      </c>
      <c r="J28" s="270" t="str">
        <f>IF(ISNUMBER(PWT!J28),(PWT!J28/PWT!J$4)*100,"")</f>
        <v/>
      </c>
      <c r="K28" s="270" t="str">
        <f>IF(ISNUMBER(PWT!K28),(PWT!K28/PWT!K$4)*100,"")</f>
        <v/>
      </c>
      <c r="L28" s="270" t="str">
        <f>IF(ISNUMBER(PWT!L28),(PWT!L28/PWT!L$4)*100,"")</f>
        <v/>
      </c>
      <c r="M28" s="270" t="str">
        <f>IF(ISNUMBER(PWT!M28),(PWT!M28/PWT!M$4)*100,"")</f>
        <v/>
      </c>
      <c r="N28" s="270" t="str">
        <f>IF(ISNUMBER(PWT!N28),(PWT!N28/PWT!N$4)*100,"")</f>
        <v/>
      </c>
      <c r="O28" s="270" t="str">
        <f>IF(OR(ISNUMBER(J28),ISNUMBER(K28),ISNUMBER(#REF!),ISNUMBER(L28),ISNUMBER(M28),ISNUMBER(N28)),SUM(J28:N28),"")</f>
        <v/>
      </c>
      <c r="P28" s="270">
        <f>IFERROR(MAX('Pre-Board Exam'!D28,'Pre-Board Exam'!J28)/'Pre-Board Exam'!D$4*100,"")</f>
        <v>0</v>
      </c>
      <c r="Q28" s="270">
        <f>IFERROR(MAX('Pre-Board Exam'!E28,'Pre-Board Exam'!K28)/'Pre-Board Exam'!E$4*100,"")</f>
        <v>0</v>
      </c>
      <c r="R28" s="270">
        <f>IFERROR(MAX('Pre-Board Exam'!F28,'Pre-Board Exam'!L28)/'Pre-Board Exam'!F$4*100,"")</f>
        <v>0</v>
      </c>
      <c r="S28" s="270">
        <f>IFERROR(MAX('Pre-Board Exam'!G28,'Pre-Board Exam'!M28)/'Pre-Board Exam'!G$4*100,"")</f>
        <v>0</v>
      </c>
      <c r="T28" s="270">
        <f>IFERROR(MAX('Pre-Board Exam'!H28,'Pre-Board Exam'!N28)/'Pre-Board Exam'!H$4*100,"")</f>
        <v>0</v>
      </c>
      <c r="U28" s="270">
        <f>IF(OR(ISNUMBER(P28),ISNUMBER(Q28),ISNUMBER(#REF!),ISNUMBER(R28),ISNUMBER(S28),ISNUMBER(T28)),SUM(P28:T28),"")</f>
        <v>0</v>
      </c>
    </row>
    <row r="29" spans="1:21" x14ac:dyDescent="0.3">
      <c r="A29" s="278" t="str">
        <f>'STUDENT DETAILS'!A30</f>
        <v/>
      </c>
      <c r="B29" s="278" t="str">
        <f>IF(ISNUMBER('STUDENT DETAILS'!D30),('STUDENT DETAILS'!D30),"")</f>
        <v/>
      </c>
      <c r="C29" s="279" t="str">
        <f>IF('STUDENT DETAILS'!C30&gt;0,'STUDENT DETAILS'!C30,"")</f>
        <v/>
      </c>
      <c r="D29" s="270">
        <f>MAX(PWT!D29,PWT!P29)/PWT!D$4*100</f>
        <v>0</v>
      </c>
      <c r="E29" s="270">
        <f>MAX(PWT!E29,PWT!Q29)/PWT!E$4*100</f>
        <v>0</v>
      </c>
      <c r="F29" s="270">
        <f>MAX(PWT!F29,PWT!R29)/PWT!F$4*100</f>
        <v>0</v>
      </c>
      <c r="G29" s="270">
        <f>MAX(PWT!G29,PWT!S29)/PWT!G$4*100</f>
        <v>0</v>
      </c>
      <c r="H29" s="270">
        <f>MAX(PWT!H29,PWT!T29)/PWT!H$4*100</f>
        <v>0</v>
      </c>
      <c r="I29" s="270">
        <f>IF(OR(ISNUMBER(D29),ISNUMBER(E29),ISNUMBER(#REF!),ISNUMBER(F29),ISNUMBER(G29),ISNUMBER(H29)),SUM(D29:H29),"")</f>
        <v>0</v>
      </c>
      <c r="J29" s="270" t="str">
        <f>IF(ISNUMBER(PWT!J29),(PWT!J29/PWT!J$4)*100,"")</f>
        <v/>
      </c>
      <c r="K29" s="270" t="str">
        <f>IF(ISNUMBER(PWT!K29),(PWT!K29/PWT!K$4)*100,"")</f>
        <v/>
      </c>
      <c r="L29" s="270" t="str">
        <f>IF(ISNUMBER(PWT!L29),(PWT!L29/PWT!L$4)*100,"")</f>
        <v/>
      </c>
      <c r="M29" s="270" t="str">
        <f>IF(ISNUMBER(PWT!M29),(PWT!M29/PWT!M$4)*100,"")</f>
        <v/>
      </c>
      <c r="N29" s="270" t="str">
        <f>IF(ISNUMBER(PWT!N29),(PWT!N29/PWT!N$4)*100,"")</f>
        <v/>
      </c>
      <c r="O29" s="270" t="str">
        <f>IF(OR(ISNUMBER(J29),ISNUMBER(K29),ISNUMBER(#REF!),ISNUMBER(L29),ISNUMBER(M29),ISNUMBER(N29)),SUM(J29:N29),"")</f>
        <v/>
      </c>
      <c r="P29" s="270">
        <f>IFERROR(MAX('Pre-Board Exam'!D29,'Pre-Board Exam'!J29)/'Pre-Board Exam'!D$4*100,"")</f>
        <v>0</v>
      </c>
      <c r="Q29" s="270">
        <f>IFERROR(MAX('Pre-Board Exam'!E29,'Pre-Board Exam'!K29)/'Pre-Board Exam'!E$4*100,"")</f>
        <v>0</v>
      </c>
      <c r="R29" s="270">
        <f>IFERROR(MAX('Pre-Board Exam'!F29,'Pre-Board Exam'!L29)/'Pre-Board Exam'!F$4*100,"")</f>
        <v>0</v>
      </c>
      <c r="S29" s="270">
        <f>IFERROR(MAX('Pre-Board Exam'!G29,'Pre-Board Exam'!M29)/'Pre-Board Exam'!G$4*100,"")</f>
        <v>0</v>
      </c>
      <c r="T29" s="270">
        <f>IFERROR(MAX('Pre-Board Exam'!H29,'Pre-Board Exam'!N29)/'Pre-Board Exam'!H$4*100,"")</f>
        <v>0</v>
      </c>
      <c r="U29" s="270">
        <f>IF(OR(ISNUMBER(P29),ISNUMBER(Q29),ISNUMBER(#REF!),ISNUMBER(R29),ISNUMBER(S29),ISNUMBER(T29)),SUM(P29:T29),"")</f>
        <v>0</v>
      </c>
    </row>
    <row r="30" spans="1:21" x14ac:dyDescent="0.3">
      <c r="A30" s="278" t="str">
        <f>'STUDENT DETAILS'!A31</f>
        <v/>
      </c>
      <c r="B30" s="278" t="str">
        <f>IF(ISNUMBER('STUDENT DETAILS'!D31),('STUDENT DETAILS'!D31),"")</f>
        <v/>
      </c>
      <c r="C30" s="279" t="str">
        <f>IF('STUDENT DETAILS'!C31&gt;0,'STUDENT DETAILS'!C31,"")</f>
        <v/>
      </c>
      <c r="D30" s="270">
        <f>MAX(PWT!D30,PWT!P30)/PWT!D$4*100</f>
        <v>0</v>
      </c>
      <c r="E30" s="270">
        <f>MAX(PWT!E30,PWT!Q30)/PWT!E$4*100</f>
        <v>0</v>
      </c>
      <c r="F30" s="270">
        <f>MAX(PWT!F30,PWT!R30)/PWT!F$4*100</f>
        <v>0</v>
      </c>
      <c r="G30" s="270">
        <f>MAX(PWT!G30,PWT!S30)/PWT!G$4*100</f>
        <v>0</v>
      </c>
      <c r="H30" s="270">
        <f>MAX(PWT!H30,PWT!T30)/PWT!H$4*100</f>
        <v>0</v>
      </c>
      <c r="I30" s="270">
        <f>IF(OR(ISNUMBER(D30),ISNUMBER(E30),ISNUMBER(#REF!),ISNUMBER(F30),ISNUMBER(G30),ISNUMBER(H30)),SUM(D30:H30),"")</f>
        <v>0</v>
      </c>
      <c r="J30" s="270" t="str">
        <f>IF(ISNUMBER(PWT!J30),(PWT!J30/PWT!J$4)*100,"")</f>
        <v/>
      </c>
      <c r="K30" s="270" t="str">
        <f>IF(ISNUMBER(PWT!K30),(PWT!K30/PWT!K$4)*100,"")</f>
        <v/>
      </c>
      <c r="L30" s="270" t="str">
        <f>IF(ISNUMBER(PWT!L30),(PWT!L30/PWT!L$4)*100,"")</f>
        <v/>
      </c>
      <c r="M30" s="270" t="str">
        <f>IF(ISNUMBER(PWT!M30),(PWT!M30/PWT!M$4)*100,"")</f>
        <v/>
      </c>
      <c r="N30" s="270" t="str">
        <f>IF(ISNUMBER(PWT!N30),(PWT!N30/PWT!N$4)*100,"")</f>
        <v/>
      </c>
      <c r="O30" s="270" t="str">
        <f>IF(OR(ISNUMBER(J30),ISNUMBER(K30),ISNUMBER(#REF!),ISNUMBER(L30),ISNUMBER(M30),ISNUMBER(N30)),SUM(J30:N30),"")</f>
        <v/>
      </c>
      <c r="P30" s="270">
        <f>IFERROR(MAX('Pre-Board Exam'!D30,'Pre-Board Exam'!J30)/'Pre-Board Exam'!D$4*100,"")</f>
        <v>0</v>
      </c>
      <c r="Q30" s="270">
        <f>IFERROR(MAX('Pre-Board Exam'!E30,'Pre-Board Exam'!K30)/'Pre-Board Exam'!E$4*100,"")</f>
        <v>0</v>
      </c>
      <c r="R30" s="270">
        <f>IFERROR(MAX('Pre-Board Exam'!F30,'Pre-Board Exam'!L30)/'Pre-Board Exam'!F$4*100,"")</f>
        <v>0</v>
      </c>
      <c r="S30" s="270">
        <f>IFERROR(MAX('Pre-Board Exam'!G30,'Pre-Board Exam'!M30)/'Pre-Board Exam'!G$4*100,"")</f>
        <v>0</v>
      </c>
      <c r="T30" s="270">
        <f>IFERROR(MAX('Pre-Board Exam'!H30,'Pre-Board Exam'!N30)/'Pre-Board Exam'!H$4*100,"")</f>
        <v>0</v>
      </c>
      <c r="U30" s="270">
        <f>IF(OR(ISNUMBER(P30),ISNUMBER(Q30),ISNUMBER(#REF!),ISNUMBER(R30),ISNUMBER(S30),ISNUMBER(T30)),SUM(P30:T30),"")</f>
        <v>0</v>
      </c>
    </row>
    <row r="31" spans="1:21" x14ac:dyDescent="0.3">
      <c r="A31" s="278" t="str">
        <f>'STUDENT DETAILS'!A32</f>
        <v/>
      </c>
      <c r="B31" s="278" t="str">
        <f>IF(ISNUMBER('STUDENT DETAILS'!D32),('STUDENT DETAILS'!D32),"")</f>
        <v/>
      </c>
      <c r="C31" s="279" t="str">
        <f>IF('STUDENT DETAILS'!C32&gt;0,'STUDENT DETAILS'!C32,"")</f>
        <v/>
      </c>
      <c r="D31" s="270">
        <f>MAX(PWT!D31,PWT!P31)/PWT!D$4*100</f>
        <v>0</v>
      </c>
      <c r="E31" s="270">
        <f>MAX(PWT!E31,PWT!Q31)/PWT!E$4*100</f>
        <v>0</v>
      </c>
      <c r="F31" s="270">
        <f>MAX(PWT!F31,PWT!R31)/PWT!F$4*100</f>
        <v>0</v>
      </c>
      <c r="G31" s="270">
        <f>MAX(PWT!G31,PWT!S31)/PWT!G$4*100</f>
        <v>0</v>
      </c>
      <c r="H31" s="270">
        <f>MAX(PWT!H31,PWT!T31)/PWT!H$4*100</f>
        <v>0</v>
      </c>
      <c r="I31" s="270">
        <f>IF(OR(ISNUMBER(D31),ISNUMBER(E31),ISNUMBER(#REF!),ISNUMBER(F31),ISNUMBER(G31),ISNUMBER(H31)),SUM(D31:H31),"")</f>
        <v>0</v>
      </c>
      <c r="J31" s="270" t="str">
        <f>IF(ISNUMBER(PWT!J31),(PWT!J31/PWT!J$4)*100,"")</f>
        <v/>
      </c>
      <c r="K31" s="270" t="str">
        <f>IF(ISNUMBER(PWT!K31),(PWT!K31/PWT!K$4)*100,"")</f>
        <v/>
      </c>
      <c r="L31" s="270" t="str">
        <f>IF(ISNUMBER(PWT!L31),(PWT!L31/PWT!L$4)*100,"")</f>
        <v/>
      </c>
      <c r="M31" s="270" t="str">
        <f>IF(ISNUMBER(PWT!M31),(PWT!M31/PWT!M$4)*100,"")</f>
        <v/>
      </c>
      <c r="N31" s="270" t="str">
        <f>IF(ISNUMBER(PWT!N31),(PWT!N31/PWT!N$4)*100,"")</f>
        <v/>
      </c>
      <c r="O31" s="270" t="str">
        <f>IF(OR(ISNUMBER(J31),ISNUMBER(K31),ISNUMBER(#REF!),ISNUMBER(L31),ISNUMBER(M31),ISNUMBER(N31)),SUM(J31:N31),"")</f>
        <v/>
      </c>
      <c r="P31" s="270">
        <f>IFERROR(MAX('Pre-Board Exam'!D31,'Pre-Board Exam'!J31)/'Pre-Board Exam'!D$4*100,"")</f>
        <v>0</v>
      </c>
      <c r="Q31" s="270">
        <f>IFERROR(MAX('Pre-Board Exam'!E31,'Pre-Board Exam'!K31)/'Pre-Board Exam'!E$4*100,"")</f>
        <v>0</v>
      </c>
      <c r="R31" s="270">
        <f>IFERROR(MAX('Pre-Board Exam'!F31,'Pre-Board Exam'!L31)/'Pre-Board Exam'!F$4*100,"")</f>
        <v>0</v>
      </c>
      <c r="S31" s="270">
        <f>IFERROR(MAX('Pre-Board Exam'!G31,'Pre-Board Exam'!M31)/'Pre-Board Exam'!G$4*100,"")</f>
        <v>0</v>
      </c>
      <c r="T31" s="270">
        <f>IFERROR(MAX('Pre-Board Exam'!H31,'Pre-Board Exam'!N31)/'Pre-Board Exam'!H$4*100,"")</f>
        <v>0</v>
      </c>
      <c r="U31" s="270">
        <f>IF(OR(ISNUMBER(P31),ISNUMBER(Q31),ISNUMBER(#REF!),ISNUMBER(R31),ISNUMBER(S31),ISNUMBER(T31)),SUM(P31:T31),"")</f>
        <v>0</v>
      </c>
    </row>
    <row r="32" spans="1:21" x14ac:dyDescent="0.3">
      <c r="A32" s="278" t="str">
        <f>'STUDENT DETAILS'!A33</f>
        <v/>
      </c>
      <c r="B32" s="278" t="str">
        <f>IF(ISNUMBER('STUDENT DETAILS'!D33),('STUDENT DETAILS'!D33),"")</f>
        <v/>
      </c>
      <c r="C32" s="279" t="str">
        <f>IF('STUDENT DETAILS'!C33&gt;0,'STUDENT DETAILS'!C33,"")</f>
        <v/>
      </c>
      <c r="D32" s="270">
        <f>MAX(PWT!D32,PWT!P32)/PWT!D$4*100</f>
        <v>0</v>
      </c>
      <c r="E32" s="270">
        <f>MAX(PWT!E32,PWT!Q32)/PWT!E$4*100</f>
        <v>0</v>
      </c>
      <c r="F32" s="270">
        <f>MAX(PWT!F32,PWT!R32)/PWT!F$4*100</f>
        <v>0</v>
      </c>
      <c r="G32" s="270">
        <f>MAX(PWT!G32,PWT!S32)/PWT!G$4*100</f>
        <v>0</v>
      </c>
      <c r="H32" s="270">
        <f>MAX(PWT!H32,PWT!T32)/PWT!H$4*100</f>
        <v>0</v>
      </c>
      <c r="I32" s="270">
        <f>IF(OR(ISNUMBER(D32),ISNUMBER(E32),ISNUMBER(#REF!),ISNUMBER(F32),ISNUMBER(G32),ISNUMBER(H32)),SUM(D32:H32),"")</f>
        <v>0</v>
      </c>
      <c r="J32" s="270" t="str">
        <f>IF(ISNUMBER(PWT!J32),(PWT!J32/PWT!J$4)*100,"")</f>
        <v/>
      </c>
      <c r="K32" s="270" t="str">
        <f>IF(ISNUMBER(PWT!K32),(PWT!K32/PWT!K$4)*100,"")</f>
        <v/>
      </c>
      <c r="L32" s="270" t="str">
        <f>IF(ISNUMBER(PWT!L32),(PWT!L32/PWT!L$4)*100,"")</f>
        <v/>
      </c>
      <c r="M32" s="270" t="str">
        <f>IF(ISNUMBER(PWT!M32),(PWT!M32/PWT!M$4)*100,"")</f>
        <v/>
      </c>
      <c r="N32" s="270" t="str">
        <f>IF(ISNUMBER(PWT!N32),(PWT!N32/PWT!N$4)*100,"")</f>
        <v/>
      </c>
      <c r="O32" s="270" t="str">
        <f>IF(OR(ISNUMBER(J32),ISNUMBER(K32),ISNUMBER(#REF!),ISNUMBER(L32),ISNUMBER(M32),ISNUMBER(N32)),SUM(J32:N32),"")</f>
        <v/>
      </c>
      <c r="P32" s="270">
        <f>IFERROR(MAX('Pre-Board Exam'!D32,'Pre-Board Exam'!J32)/'Pre-Board Exam'!D$4*100,"")</f>
        <v>0</v>
      </c>
      <c r="Q32" s="270">
        <f>IFERROR(MAX('Pre-Board Exam'!E32,'Pre-Board Exam'!K32)/'Pre-Board Exam'!E$4*100,"")</f>
        <v>0</v>
      </c>
      <c r="R32" s="270">
        <f>IFERROR(MAX('Pre-Board Exam'!F32,'Pre-Board Exam'!L32)/'Pre-Board Exam'!F$4*100,"")</f>
        <v>0</v>
      </c>
      <c r="S32" s="270">
        <f>IFERROR(MAX('Pre-Board Exam'!G32,'Pre-Board Exam'!M32)/'Pre-Board Exam'!G$4*100,"")</f>
        <v>0</v>
      </c>
      <c r="T32" s="270">
        <f>IFERROR(MAX('Pre-Board Exam'!H32,'Pre-Board Exam'!N32)/'Pre-Board Exam'!H$4*100,"")</f>
        <v>0</v>
      </c>
      <c r="U32" s="270">
        <f>IF(OR(ISNUMBER(P32),ISNUMBER(Q32),ISNUMBER(#REF!),ISNUMBER(R32),ISNUMBER(S32),ISNUMBER(T32)),SUM(P32:T32),"")</f>
        <v>0</v>
      </c>
    </row>
    <row r="33" spans="1:21" x14ac:dyDescent="0.3">
      <c r="A33" s="278" t="str">
        <f>'STUDENT DETAILS'!A34</f>
        <v/>
      </c>
      <c r="B33" s="278" t="str">
        <f>IF(ISNUMBER('STUDENT DETAILS'!D34),('STUDENT DETAILS'!D34),"")</f>
        <v/>
      </c>
      <c r="C33" s="279" t="str">
        <f>IF('STUDENT DETAILS'!C34&gt;0,'STUDENT DETAILS'!C34,"")</f>
        <v/>
      </c>
      <c r="D33" s="270">
        <f>MAX(PWT!D33,PWT!P33)/PWT!D$4*100</f>
        <v>0</v>
      </c>
      <c r="E33" s="270">
        <f>MAX(PWT!E33,PWT!Q33)/PWT!E$4*100</f>
        <v>0</v>
      </c>
      <c r="F33" s="270">
        <f>MAX(PWT!F33,PWT!R33)/PWT!F$4*100</f>
        <v>0</v>
      </c>
      <c r="G33" s="270">
        <f>MAX(PWT!G33,PWT!S33)/PWT!G$4*100</f>
        <v>0</v>
      </c>
      <c r="H33" s="270">
        <f>MAX(PWT!H33,PWT!T33)/PWT!H$4*100</f>
        <v>0</v>
      </c>
      <c r="I33" s="270">
        <f>IF(OR(ISNUMBER(D33),ISNUMBER(E33),ISNUMBER(#REF!),ISNUMBER(F33),ISNUMBER(G33),ISNUMBER(H33)),SUM(D33:H33),"")</f>
        <v>0</v>
      </c>
      <c r="J33" s="270" t="str">
        <f>IF(ISNUMBER(PWT!J33),(PWT!J33/PWT!J$4)*100,"")</f>
        <v/>
      </c>
      <c r="K33" s="270" t="str">
        <f>IF(ISNUMBER(PWT!K33),(PWT!K33/PWT!K$4)*100,"")</f>
        <v/>
      </c>
      <c r="L33" s="270" t="str">
        <f>IF(ISNUMBER(PWT!L33),(PWT!L33/PWT!L$4)*100,"")</f>
        <v/>
      </c>
      <c r="M33" s="270" t="str">
        <f>IF(ISNUMBER(PWT!M33),(PWT!M33/PWT!M$4)*100,"")</f>
        <v/>
      </c>
      <c r="N33" s="270" t="str">
        <f>IF(ISNUMBER(PWT!N33),(PWT!N33/PWT!N$4)*100,"")</f>
        <v/>
      </c>
      <c r="O33" s="270" t="str">
        <f>IF(OR(ISNUMBER(J33),ISNUMBER(K33),ISNUMBER(#REF!),ISNUMBER(L33),ISNUMBER(M33),ISNUMBER(N33)),SUM(J33:N33),"")</f>
        <v/>
      </c>
      <c r="P33" s="270">
        <f>IFERROR(MAX('Pre-Board Exam'!D33,'Pre-Board Exam'!J33)/'Pre-Board Exam'!D$4*100,"")</f>
        <v>0</v>
      </c>
      <c r="Q33" s="270">
        <f>IFERROR(MAX('Pre-Board Exam'!E33,'Pre-Board Exam'!K33)/'Pre-Board Exam'!E$4*100,"")</f>
        <v>0</v>
      </c>
      <c r="R33" s="270">
        <f>IFERROR(MAX('Pre-Board Exam'!F33,'Pre-Board Exam'!L33)/'Pre-Board Exam'!F$4*100,"")</f>
        <v>0</v>
      </c>
      <c r="S33" s="270">
        <f>IFERROR(MAX('Pre-Board Exam'!G33,'Pre-Board Exam'!M33)/'Pre-Board Exam'!G$4*100,"")</f>
        <v>0</v>
      </c>
      <c r="T33" s="270">
        <f>IFERROR(MAX('Pre-Board Exam'!H33,'Pre-Board Exam'!N33)/'Pre-Board Exam'!H$4*100,"")</f>
        <v>0</v>
      </c>
      <c r="U33" s="270">
        <f>IF(OR(ISNUMBER(P33),ISNUMBER(Q33),ISNUMBER(#REF!),ISNUMBER(R33),ISNUMBER(S33),ISNUMBER(T33)),SUM(P33:T33),"")</f>
        <v>0</v>
      </c>
    </row>
    <row r="34" spans="1:21" x14ac:dyDescent="0.3">
      <c r="A34" s="278" t="str">
        <f>'STUDENT DETAILS'!A35</f>
        <v/>
      </c>
      <c r="B34" s="278" t="str">
        <f>IF(ISNUMBER('STUDENT DETAILS'!D35),('STUDENT DETAILS'!D35),"")</f>
        <v/>
      </c>
      <c r="C34" s="279" t="str">
        <f>IF('STUDENT DETAILS'!C35&gt;0,'STUDENT DETAILS'!C35,"")</f>
        <v/>
      </c>
      <c r="D34" s="270">
        <f>MAX(PWT!D34,PWT!P34)/PWT!D$4*100</f>
        <v>0</v>
      </c>
      <c r="E34" s="270">
        <f>MAX(PWT!E34,PWT!Q34)/PWT!E$4*100</f>
        <v>0</v>
      </c>
      <c r="F34" s="270">
        <f>MAX(PWT!F34,PWT!R34)/PWT!F$4*100</f>
        <v>0</v>
      </c>
      <c r="G34" s="270">
        <f>MAX(PWT!G34,PWT!S34)/PWT!G$4*100</f>
        <v>0</v>
      </c>
      <c r="H34" s="270">
        <f>MAX(PWT!H34,PWT!T34)/PWT!H$4*100</f>
        <v>0</v>
      </c>
      <c r="I34" s="270">
        <f>IF(OR(ISNUMBER(D34),ISNUMBER(E34),ISNUMBER(#REF!),ISNUMBER(F34),ISNUMBER(G34),ISNUMBER(H34)),SUM(D34:H34),"")</f>
        <v>0</v>
      </c>
      <c r="J34" s="270" t="str">
        <f>IF(ISNUMBER(PWT!J34),(PWT!J34/PWT!J$4)*100,"")</f>
        <v/>
      </c>
      <c r="K34" s="270" t="str">
        <f>IF(ISNUMBER(PWT!K34),(PWT!K34/PWT!K$4)*100,"")</f>
        <v/>
      </c>
      <c r="L34" s="270" t="str">
        <f>IF(ISNUMBER(PWT!L34),(PWT!L34/PWT!L$4)*100,"")</f>
        <v/>
      </c>
      <c r="M34" s="270" t="str">
        <f>IF(ISNUMBER(PWT!M34),(PWT!M34/PWT!M$4)*100,"")</f>
        <v/>
      </c>
      <c r="N34" s="270" t="str">
        <f>IF(ISNUMBER(PWT!N34),(PWT!N34/PWT!N$4)*100,"")</f>
        <v/>
      </c>
      <c r="O34" s="270" t="str">
        <f>IF(OR(ISNUMBER(J34),ISNUMBER(K34),ISNUMBER(#REF!),ISNUMBER(L34),ISNUMBER(M34),ISNUMBER(N34)),SUM(J34:N34),"")</f>
        <v/>
      </c>
      <c r="P34" s="270">
        <f>IFERROR(MAX('Pre-Board Exam'!D34,'Pre-Board Exam'!J34)/'Pre-Board Exam'!D$4*100,"")</f>
        <v>0</v>
      </c>
      <c r="Q34" s="270">
        <f>IFERROR(MAX('Pre-Board Exam'!E34,'Pre-Board Exam'!K34)/'Pre-Board Exam'!E$4*100,"")</f>
        <v>0</v>
      </c>
      <c r="R34" s="270">
        <f>IFERROR(MAX('Pre-Board Exam'!F34,'Pre-Board Exam'!L34)/'Pre-Board Exam'!F$4*100,"")</f>
        <v>0</v>
      </c>
      <c r="S34" s="270">
        <f>IFERROR(MAX('Pre-Board Exam'!G34,'Pre-Board Exam'!M34)/'Pre-Board Exam'!G$4*100,"")</f>
        <v>0</v>
      </c>
      <c r="T34" s="270">
        <f>IFERROR(MAX('Pre-Board Exam'!H34,'Pre-Board Exam'!N34)/'Pre-Board Exam'!H$4*100,"")</f>
        <v>0</v>
      </c>
      <c r="U34" s="270">
        <f>IF(OR(ISNUMBER(P34),ISNUMBER(Q34),ISNUMBER(#REF!),ISNUMBER(R34),ISNUMBER(S34),ISNUMBER(T34)),SUM(P34:T34),"")</f>
        <v>0</v>
      </c>
    </row>
    <row r="35" spans="1:21" x14ac:dyDescent="0.3">
      <c r="A35" s="278" t="str">
        <f>'STUDENT DETAILS'!A36</f>
        <v/>
      </c>
      <c r="B35" s="278" t="str">
        <f>IF(ISNUMBER('STUDENT DETAILS'!D36),('STUDENT DETAILS'!D36),"")</f>
        <v/>
      </c>
      <c r="C35" s="279" t="str">
        <f>IF('STUDENT DETAILS'!C36&gt;0,'STUDENT DETAILS'!C36,"")</f>
        <v/>
      </c>
      <c r="D35" s="270">
        <f>MAX(PWT!D35,PWT!P35)/PWT!D$4*100</f>
        <v>0</v>
      </c>
      <c r="E35" s="270">
        <f>MAX(PWT!E35,PWT!Q35)/PWT!E$4*100</f>
        <v>0</v>
      </c>
      <c r="F35" s="270">
        <f>MAX(PWT!F35,PWT!R35)/PWT!F$4*100</f>
        <v>0</v>
      </c>
      <c r="G35" s="270">
        <f>MAX(PWT!G35,PWT!S35)/PWT!G$4*100</f>
        <v>0</v>
      </c>
      <c r="H35" s="270">
        <f>MAX(PWT!H35,PWT!T35)/PWT!H$4*100</f>
        <v>0</v>
      </c>
      <c r="I35" s="270">
        <f>IF(OR(ISNUMBER(D35),ISNUMBER(E35),ISNUMBER(#REF!),ISNUMBER(F35),ISNUMBER(G35),ISNUMBER(H35)),SUM(D35:H35),"")</f>
        <v>0</v>
      </c>
      <c r="J35" s="270" t="str">
        <f>IF(ISNUMBER(PWT!J35),(PWT!J35/PWT!J$4)*100,"")</f>
        <v/>
      </c>
      <c r="K35" s="270" t="str">
        <f>IF(ISNUMBER(PWT!K35),(PWT!K35/PWT!K$4)*100,"")</f>
        <v/>
      </c>
      <c r="L35" s="270" t="str">
        <f>IF(ISNUMBER(PWT!L35),(PWT!L35/PWT!L$4)*100,"")</f>
        <v/>
      </c>
      <c r="M35" s="270" t="str">
        <f>IF(ISNUMBER(PWT!M35),(PWT!M35/PWT!M$4)*100,"")</f>
        <v/>
      </c>
      <c r="N35" s="270" t="str">
        <f>IF(ISNUMBER(PWT!N35),(PWT!N35/PWT!N$4)*100,"")</f>
        <v/>
      </c>
      <c r="O35" s="270" t="str">
        <f>IF(OR(ISNUMBER(J35),ISNUMBER(K35),ISNUMBER(#REF!),ISNUMBER(L35),ISNUMBER(M35),ISNUMBER(N35)),SUM(J35:N35),"")</f>
        <v/>
      </c>
      <c r="P35" s="270">
        <f>IFERROR(MAX('Pre-Board Exam'!D35,'Pre-Board Exam'!J35)/'Pre-Board Exam'!D$4*100,"")</f>
        <v>0</v>
      </c>
      <c r="Q35" s="270">
        <f>IFERROR(MAX('Pre-Board Exam'!E35,'Pre-Board Exam'!K35)/'Pre-Board Exam'!E$4*100,"")</f>
        <v>0</v>
      </c>
      <c r="R35" s="270">
        <f>IFERROR(MAX('Pre-Board Exam'!F35,'Pre-Board Exam'!L35)/'Pre-Board Exam'!F$4*100,"")</f>
        <v>0</v>
      </c>
      <c r="S35" s="270">
        <f>IFERROR(MAX('Pre-Board Exam'!G35,'Pre-Board Exam'!M35)/'Pre-Board Exam'!G$4*100,"")</f>
        <v>0</v>
      </c>
      <c r="T35" s="270">
        <f>IFERROR(MAX('Pre-Board Exam'!H35,'Pre-Board Exam'!N35)/'Pre-Board Exam'!H$4*100,"")</f>
        <v>0</v>
      </c>
      <c r="U35" s="270">
        <f>IF(OR(ISNUMBER(P35),ISNUMBER(Q35),ISNUMBER(#REF!),ISNUMBER(R35),ISNUMBER(S35),ISNUMBER(T35)),SUM(P35:T35),"")</f>
        <v>0</v>
      </c>
    </row>
    <row r="36" spans="1:21" x14ac:dyDescent="0.3">
      <c r="A36" s="278" t="str">
        <f>'STUDENT DETAILS'!A37</f>
        <v/>
      </c>
      <c r="B36" s="278" t="str">
        <f>IF(ISNUMBER('STUDENT DETAILS'!D37),('STUDENT DETAILS'!D37),"")</f>
        <v/>
      </c>
      <c r="C36" s="279" t="str">
        <f>IF('STUDENT DETAILS'!C37&gt;0,'STUDENT DETAILS'!C37,"")</f>
        <v/>
      </c>
      <c r="D36" s="270">
        <f>MAX(PWT!D36,PWT!P36)/PWT!D$4*100</f>
        <v>0</v>
      </c>
      <c r="E36" s="270">
        <f>MAX(PWT!E36,PWT!Q36)/PWT!E$4*100</f>
        <v>0</v>
      </c>
      <c r="F36" s="270">
        <f>MAX(PWT!F36,PWT!R36)/PWT!F$4*100</f>
        <v>0</v>
      </c>
      <c r="G36" s="270">
        <f>MAX(PWT!G36,PWT!S36)/PWT!G$4*100</f>
        <v>0</v>
      </c>
      <c r="H36" s="270">
        <f>MAX(PWT!H36,PWT!T36)/PWT!H$4*100</f>
        <v>0</v>
      </c>
      <c r="I36" s="270">
        <f>IF(OR(ISNUMBER(D36),ISNUMBER(E36),ISNUMBER(#REF!),ISNUMBER(F36),ISNUMBER(G36),ISNUMBER(H36)),SUM(D36:H36),"")</f>
        <v>0</v>
      </c>
      <c r="J36" s="270" t="str">
        <f>IF(ISNUMBER(PWT!J36),(PWT!J36/PWT!J$4)*100,"")</f>
        <v/>
      </c>
      <c r="K36" s="270" t="str">
        <f>IF(ISNUMBER(PWT!K36),(PWT!K36/PWT!K$4)*100,"")</f>
        <v/>
      </c>
      <c r="L36" s="270" t="str">
        <f>IF(ISNUMBER(PWT!L36),(PWT!L36/PWT!L$4)*100,"")</f>
        <v/>
      </c>
      <c r="M36" s="270" t="str">
        <f>IF(ISNUMBER(PWT!M36),(PWT!M36/PWT!M$4)*100,"")</f>
        <v/>
      </c>
      <c r="N36" s="270" t="str">
        <f>IF(ISNUMBER(PWT!N36),(PWT!N36/PWT!N$4)*100,"")</f>
        <v/>
      </c>
      <c r="O36" s="270" t="str">
        <f>IF(OR(ISNUMBER(J36),ISNUMBER(K36),ISNUMBER(#REF!),ISNUMBER(L36),ISNUMBER(M36),ISNUMBER(N36)),SUM(J36:N36),"")</f>
        <v/>
      </c>
      <c r="P36" s="270">
        <f>IFERROR(MAX('Pre-Board Exam'!D36,'Pre-Board Exam'!J36)/'Pre-Board Exam'!D$4*100,"")</f>
        <v>0</v>
      </c>
      <c r="Q36" s="270">
        <f>IFERROR(MAX('Pre-Board Exam'!E36,'Pre-Board Exam'!K36)/'Pre-Board Exam'!E$4*100,"")</f>
        <v>0</v>
      </c>
      <c r="R36" s="270">
        <f>IFERROR(MAX('Pre-Board Exam'!F36,'Pre-Board Exam'!L36)/'Pre-Board Exam'!F$4*100,"")</f>
        <v>0</v>
      </c>
      <c r="S36" s="270">
        <f>IFERROR(MAX('Pre-Board Exam'!G36,'Pre-Board Exam'!M36)/'Pre-Board Exam'!G$4*100,"")</f>
        <v>0</v>
      </c>
      <c r="T36" s="270">
        <f>IFERROR(MAX('Pre-Board Exam'!H36,'Pre-Board Exam'!N36)/'Pre-Board Exam'!H$4*100,"")</f>
        <v>0</v>
      </c>
      <c r="U36" s="270">
        <f>IF(OR(ISNUMBER(P36),ISNUMBER(Q36),ISNUMBER(#REF!),ISNUMBER(R36),ISNUMBER(S36),ISNUMBER(T36)),SUM(P36:T36),"")</f>
        <v>0</v>
      </c>
    </row>
    <row r="37" spans="1:21" x14ac:dyDescent="0.3">
      <c r="A37" s="278" t="str">
        <f>'STUDENT DETAILS'!A38</f>
        <v/>
      </c>
      <c r="B37" s="278" t="str">
        <f>IF(ISNUMBER('STUDENT DETAILS'!D38),('STUDENT DETAILS'!D38),"")</f>
        <v/>
      </c>
      <c r="C37" s="279" t="str">
        <f>IF('STUDENT DETAILS'!C38&gt;0,'STUDENT DETAILS'!C38,"")</f>
        <v/>
      </c>
      <c r="D37" s="270">
        <f>MAX(PWT!D37,PWT!P37)/PWT!D$4*100</f>
        <v>0</v>
      </c>
      <c r="E37" s="270">
        <f>MAX(PWT!E37,PWT!Q37)/PWT!E$4*100</f>
        <v>0</v>
      </c>
      <c r="F37" s="270">
        <f>MAX(PWT!F37,PWT!R37)/PWT!F$4*100</f>
        <v>0</v>
      </c>
      <c r="G37" s="270">
        <f>MAX(PWT!G37,PWT!S37)/PWT!G$4*100</f>
        <v>0</v>
      </c>
      <c r="H37" s="270">
        <f>MAX(PWT!H37,PWT!T37)/PWT!H$4*100</f>
        <v>0</v>
      </c>
      <c r="I37" s="270">
        <f>IF(OR(ISNUMBER(D37),ISNUMBER(E37),ISNUMBER(#REF!),ISNUMBER(F37),ISNUMBER(G37),ISNUMBER(H37)),SUM(D37:H37),"")</f>
        <v>0</v>
      </c>
      <c r="J37" s="270" t="str">
        <f>IF(ISNUMBER(PWT!J37),(PWT!J37/PWT!J$4)*100,"")</f>
        <v/>
      </c>
      <c r="K37" s="270" t="str">
        <f>IF(ISNUMBER(PWT!K37),(PWT!K37/PWT!K$4)*100,"")</f>
        <v/>
      </c>
      <c r="L37" s="270" t="str">
        <f>IF(ISNUMBER(PWT!L37),(PWT!L37/PWT!L$4)*100,"")</f>
        <v/>
      </c>
      <c r="M37" s="270" t="str">
        <f>IF(ISNUMBER(PWT!M37),(PWT!M37/PWT!M$4)*100,"")</f>
        <v/>
      </c>
      <c r="N37" s="270" t="str">
        <f>IF(ISNUMBER(PWT!N37),(PWT!N37/PWT!N$4)*100,"")</f>
        <v/>
      </c>
      <c r="O37" s="270" t="str">
        <f>IF(OR(ISNUMBER(J37),ISNUMBER(K37),ISNUMBER(#REF!),ISNUMBER(L37),ISNUMBER(M37),ISNUMBER(N37)),SUM(J37:N37),"")</f>
        <v/>
      </c>
      <c r="P37" s="270">
        <f>IFERROR(MAX('Pre-Board Exam'!D37,'Pre-Board Exam'!J37)/'Pre-Board Exam'!D$4*100,"")</f>
        <v>0</v>
      </c>
      <c r="Q37" s="270">
        <f>IFERROR(MAX('Pre-Board Exam'!E37,'Pre-Board Exam'!K37)/'Pre-Board Exam'!E$4*100,"")</f>
        <v>0</v>
      </c>
      <c r="R37" s="270">
        <f>IFERROR(MAX('Pre-Board Exam'!F37,'Pre-Board Exam'!L37)/'Pre-Board Exam'!F$4*100,"")</f>
        <v>0</v>
      </c>
      <c r="S37" s="270">
        <f>IFERROR(MAX('Pre-Board Exam'!G37,'Pre-Board Exam'!M37)/'Pre-Board Exam'!G$4*100,"")</f>
        <v>0</v>
      </c>
      <c r="T37" s="270">
        <f>IFERROR(MAX('Pre-Board Exam'!H37,'Pre-Board Exam'!N37)/'Pre-Board Exam'!H$4*100,"")</f>
        <v>0</v>
      </c>
      <c r="U37" s="270">
        <f>IF(OR(ISNUMBER(P37),ISNUMBER(Q37),ISNUMBER(#REF!),ISNUMBER(R37),ISNUMBER(S37),ISNUMBER(T37)),SUM(P37:T37),"")</f>
        <v>0</v>
      </c>
    </row>
    <row r="38" spans="1:21" x14ac:dyDescent="0.3">
      <c r="A38" s="278" t="str">
        <f>'STUDENT DETAILS'!A39</f>
        <v/>
      </c>
      <c r="B38" s="278" t="str">
        <f>IF(ISNUMBER('STUDENT DETAILS'!D39),('STUDENT DETAILS'!D39),"")</f>
        <v/>
      </c>
      <c r="C38" s="279" t="str">
        <f>IF('STUDENT DETAILS'!C39&gt;0,'STUDENT DETAILS'!C39,"")</f>
        <v/>
      </c>
      <c r="D38" s="270">
        <f>MAX(PWT!D38,PWT!P38)/PWT!D$4*100</f>
        <v>0</v>
      </c>
      <c r="E38" s="270">
        <f>MAX(PWT!E38,PWT!Q38)/PWT!E$4*100</f>
        <v>0</v>
      </c>
      <c r="F38" s="270">
        <f>MAX(PWT!F38,PWT!R38)/PWT!F$4*100</f>
        <v>0</v>
      </c>
      <c r="G38" s="270">
        <f>MAX(PWT!G38,PWT!S38)/PWT!G$4*100</f>
        <v>0</v>
      </c>
      <c r="H38" s="270">
        <f>MAX(PWT!H38,PWT!T38)/PWT!H$4*100</f>
        <v>0</v>
      </c>
      <c r="I38" s="270">
        <f>IF(OR(ISNUMBER(D38),ISNUMBER(E38),ISNUMBER(#REF!),ISNUMBER(F38),ISNUMBER(G38),ISNUMBER(H38)),SUM(D38:H38),"")</f>
        <v>0</v>
      </c>
      <c r="J38" s="270" t="str">
        <f>IF(ISNUMBER(PWT!J38),(PWT!J38/PWT!J$4)*100,"")</f>
        <v/>
      </c>
      <c r="K38" s="270" t="str">
        <f>IF(ISNUMBER(PWT!K38),(PWT!K38/PWT!K$4)*100,"")</f>
        <v/>
      </c>
      <c r="L38" s="270" t="str">
        <f>IF(ISNUMBER(PWT!L38),(PWT!L38/PWT!L$4)*100,"")</f>
        <v/>
      </c>
      <c r="M38" s="270" t="str">
        <f>IF(ISNUMBER(PWT!M38),(PWT!M38/PWT!M$4)*100,"")</f>
        <v/>
      </c>
      <c r="N38" s="270" t="str">
        <f>IF(ISNUMBER(PWT!N38),(PWT!N38/PWT!N$4)*100,"")</f>
        <v/>
      </c>
      <c r="O38" s="270" t="str">
        <f>IF(OR(ISNUMBER(J38),ISNUMBER(K38),ISNUMBER(#REF!),ISNUMBER(L38),ISNUMBER(M38),ISNUMBER(N38)),SUM(J38:N38),"")</f>
        <v/>
      </c>
      <c r="P38" s="270">
        <f>IFERROR(MAX('Pre-Board Exam'!D38,'Pre-Board Exam'!J38)/'Pre-Board Exam'!D$4*100,"")</f>
        <v>0</v>
      </c>
      <c r="Q38" s="270">
        <f>IFERROR(MAX('Pre-Board Exam'!E38,'Pre-Board Exam'!K38)/'Pre-Board Exam'!E$4*100,"")</f>
        <v>0</v>
      </c>
      <c r="R38" s="270">
        <f>IFERROR(MAX('Pre-Board Exam'!F38,'Pre-Board Exam'!L38)/'Pre-Board Exam'!F$4*100,"")</f>
        <v>0</v>
      </c>
      <c r="S38" s="270">
        <f>IFERROR(MAX('Pre-Board Exam'!G38,'Pre-Board Exam'!M38)/'Pre-Board Exam'!G$4*100,"")</f>
        <v>0</v>
      </c>
      <c r="T38" s="270">
        <f>IFERROR(MAX('Pre-Board Exam'!H38,'Pre-Board Exam'!N38)/'Pre-Board Exam'!H$4*100,"")</f>
        <v>0</v>
      </c>
      <c r="U38" s="270">
        <f>IF(OR(ISNUMBER(P38),ISNUMBER(Q38),ISNUMBER(#REF!),ISNUMBER(R38),ISNUMBER(S38),ISNUMBER(T38)),SUM(P38:T38),"")</f>
        <v>0</v>
      </c>
    </row>
    <row r="39" spans="1:21" x14ac:dyDescent="0.3">
      <c r="A39" s="278" t="str">
        <f>'STUDENT DETAILS'!A40</f>
        <v/>
      </c>
      <c r="B39" s="278" t="str">
        <f>IF(ISNUMBER('STUDENT DETAILS'!D40),('STUDENT DETAILS'!D40),"")</f>
        <v/>
      </c>
      <c r="C39" s="279" t="str">
        <f>IF('STUDENT DETAILS'!C40&gt;0,'STUDENT DETAILS'!C40,"")</f>
        <v/>
      </c>
      <c r="D39" s="270">
        <f>MAX(PWT!D39,PWT!P39)/PWT!D$4*100</f>
        <v>0</v>
      </c>
      <c r="E39" s="270">
        <f>MAX(PWT!E39,PWT!Q39)/PWT!E$4*100</f>
        <v>0</v>
      </c>
      <c r="F39" s="270">
        <f>MAX(PWT!F39,PWT!R39)/PWT!F$4*100</f>
        <v>0</v>
      </c>
      <c r="G39" s="270">
        <f>MAX(PWT!G39,PWT!S39)/PWT!G$4*100</f>
        <v>0</v>
      </c>
      <c r="H39" s="270">
        <f>MAX(PWT!H39,PWT!T39)/PWT!H$4*100</f>
        <v>0</v>
      </c>
      <c r="I39" s="270">
        <f>IF(OR(ISNUMBER(D39),ISNUMBER(E39),ISNUMBER(#REF!),ISNUMBER(F39),ISNUMBER(G39),ISNUMBER(H39)),SUM(D39:H39),"")</f>
        <v>0</v>
      </c>
      <c r="J39" s="270" t="str">
        <f>IF(ISNUMBER(PWT!J39),(PWT!J39/PWT!J$4)*100,"")</f>
        <v/>
      </c>
      <c r="K39" s="270" t="str">
        <f>IF(ISNUMBER(PWT!K39),(PWT!K39/PWT!K$4)*100,"")</f>
        <v/>
      </c>
      <c r="L39" s="270" t="str">
        <f>IF(ISNUMBER(PWT!L39),(PWT!L39/PWT!L$4)*100,"")</f>
        <v/>
      </c>
      <c r="M39" s="270" t="str">
        <f>IF(ISNUMBER(PWT!M39),(PWT!M39/PWT!M$4)*100,"")</f>
        <v/>
      </c>
      <c r="N39" s="270" t="str">
        <f>IF(ISNUMBER(PWT!N39),(PWT!N39/PWT!N$4)*100,"")</f>
        <v/>
      </c>
      <c r="O39" s="270" t="str">
        <f>IF(OR(ISNUMBER(J39),ISNUMBER(K39),ISNUMBER(#REF!),ISNUMBER(L39),ISNUMBER(M39),ISNUMBER(N39)),SUM(J39:N39),"")</f>
        <v/>
      </c>
      <c r="P39" s="270">
        <f>IFERROR(MAX('Pre-Board Exam'!D39,'Pre-Board Exam'!J39)/'Pre-Board Exam'!D$4*100,"")</f>
        <v>0</v>
      </c>
      <c r="Q39" s="270">
        <f>IFERROR(MAX('Pre-Board Exam'!E39,'Pre-Board Exam'!K39)/'Pre-Board Exam'!E$4*100,"")</f>
        <v>0</v>
      </c>
      <c r="R39" s="270">
        <f>IFERROR(MAX('Pre-Board Exam'!F39,'Pre-Board Exam'!L39)/'Pre-Board Exam'!F$4*100,"")</f>
        <v>0</v>
      </c>
      <c r="S39" s="270">
        <f>IFERROR(MAX('Pre-Board Exam'!G39,'Pre-Board Exam'!M39)/'Pre-Board Exam'!G$4*100,"")</f>
        <v>0</v>
      </c>
      <c r="T39" s="270">
        <f>IFERROR(MAX('Pre-Board Exam'!H39,'Pre-Board Exam'!N39)/'Pre-Board Exam'!H$4*100,"")</f>
        <v>0</v>
      </c>
      <c r="U39" s="270">
        <f>IF(OR(ISNUMBER(P39),ISNUMBER(Q39),ISNUMBER(#REF!),ISNUMBER(R39),ISNUMBER(S39),ISNUMBER(T39)),SUM(P39:T39),"")</f>
        <v>0</v>
      </c>
    </row>
    <row r="40" spans="1:21" x14ac:dyDescent="0.3">
      <c r="A40" s="278" t="str">
        <f>'STUDENT DETAILS'!A41</f>
        <v/>
      </c>
      <c r="B40" s="278" t="str">
        <f>IF(ISNUMBER('STUDENT DETAILS'!D41),('STUDENT DETAILS'!D41),"")</f>
        <v/>
      </c>
      <c r="C40" s="279" t="str">
        <f>IF('STUDENT DETAILS'!C41&gt;0,'STUDENT DETAILS'!C41,"")</f>
        <v/>
      </c>
      <c r="D40" s="270">
        <f>MAX(PWT!D40,PWT!P40)/PWT!D$4*100</f>
        <v>0</v>
      </c>
      <c r="E40" s="270">
        <f>MAX(PWT!E40,PWT!Q40)/PWT!E$4*100</f>
        <v>0</v>
      </c>
      <c r="F40" s="270">
        <f>MAX(PWT!F40,PWT!R40)/PWT!F$4*100</f>
        <v>0</v>
      </c>
      <c r="G40" s="270">
        <f>MAX(PWT!G40,PWT!S40)/PWT!G$4*100</f>
        <v>0</v>
      </c>
      <c r="H40" s="270">
        <f>MAX(PWT!H40,PWT!T40)/PWT!H$4*100</f>
        <v>0</v>
      </c>
      <c r="I40" s="270">
        <f>IF(OR(ISNUMBER(D40),ISNUMBER(E40),ISNUMBER(#REF!),ISNUMBER(F40),ISNUMBER(G40),ISNUMBER(H40)),SUM(D40:H40),"")</f>
        <v>0</v>
      </c>
      <c r="J40" s="270" t="str">
        <f>IF(ISNUMBER(PWT!J40),(PWT!J40/PWT!J$4)*100,"")</f>
        <v/>
      </c>
      <c r="K40" s="270" t="str">
        <f>IF(ISNUMBER(PWT!K40),(PWT!K40/PWT!K$4)*100,"")</f>
        <v/>
      </c>
      <c r="L40" s="270" t="str">
        <f>IF(ISNUMBER(PWT!L40),(PWT!L40/PWT!L$4)*100,"")</f>
        <v/>
      </c>
      <c r="M40" s="270" t="str">
        <f>IF(ISNUMBER(PWT!M40),(PWT!M40/PWT!M$4)*100,"")</f>
        <v/>
      </c>
      <c r="N40" s="270" t="str">
        <f>IF(ISNUMBER(PWT!N40),(PWT!N40/PWT!N$4)*100,"")</f>
        <v/>
      </c>
      <c r="O40" s="270" t="str">
        <f>IF(OR(ISNUMBER(J40),ISNUMBER(K40),ISNUMBER(#REF!),ISNUMBER(L40),ISNUMBER(M40),ISNUMBER(N40)),SUM(J40:N40),"")</f>
        <v/>
      </c>
      <c r="P40" s="270">
        <f>IFERROR(MAX('Pre-Board Exam'!D40,'Pre-Board Exam'!J40)/'Pre-Board Exam'!D$4*100,"")</f>
        <v>0</v>
      </c>
      <c r="Q40" s="270">
        <f>IFERROR(MAX('Pre-Board Exam'!E40,'Pre-Board Exam'!K40)/'Pre-Board Exam'!E$4*100,"")</f>
        <v>0</v>
      </c>
      <c r="R40" s="270">
        <f>IFERROR(MAX('Pre-Board Exam'!F40,'Pre-Board Exam'!L40)/'Pre-Board Exam'!F$4*100,"")</f>
        <v>0</v>
      </c>
      <c r="S40" s="270">
        <f>IFERROR(MAX('Pre-Board Exam'!G40,'Pre-Board Exam'!M40)/'Pre-Board Exam'!G$4*100,"")</f>
        <v>0</v>
      </c>
      <c r="T40" s="270">
        <f>IFERROR(MAX('Pre-Board Exam'!H40,'Pre-Board Exam'!N40)/'Pre-Board Exam'!H$4*100,"")</f>
        <v>0</v>
      </c>
      <c r="U40" s="270">
        <f>IF(OR(ISNUMBER(P40),ISNUMBER(Q40),ISNUMBER(#REF!),ISNUMBER(R40),ISNUMBER(S40),ISNUMBER(T40)),SUM(P40:T40),"")</f>
        <v>0</v>
      </c>
    </row>
    <row r="41" spans="1:21" x14ac:dyDescent="0.3">
      <c r="A41" s="278" t="str">
        <f>'STUDENT DETAILS'!A42</f>
        <v/>
      </c>
      <c r="B41" s="278" t="str">
        <f>IF(ISNUMBER('STUDENT DETAILS'!D42),('STUDENT DETAILS'!D42),"")</f>
        <v/>
      </c>
      <c r="C41" s="279" t="str">
        <f>IF('STUDENT DETAILS'!C42&gt;0,'STUDENT DETAILS'!C42,"")</f>
        <v/>
      </c>
      <c r="D41" s="270">
        <f>MAX(PWT!D41,PWT!P41)/PWT!D$4*100</f>
        <v>0</v>
      </c>
      <c r="E41" s="270">
        <f>MAX(PWT!E41,PWT!Q41)/PWT!E$4*100</f>
        <v>0</v>
      </c>
      <c r="F41" s="270">
        <f>MAX(PWT!F41,PWT!R41)/PWT!F$4*100</f>
        <v>0</v>
      </c>
      <c r="G41" s="270">
        <f>MAX(PWT!G41,PWT!S41)/PWT!G$4*100</f>
        <v>0</v>
      </c>
      <c r="H41" s="270">
        <f>MAX(PWT!H41,PWT!T41)/PWT!H$4*100</f>
        <v>0</v>
      </c>
      <c r="I41" s="270">
        <f>IF(OR(ISNUMBER(D41),ISNUMBER(E41),ISNUMBER(#REF!),ISNUMBER(F41),ISNUMBER(G41),ISNUMBER(H41)),SUM(D41:H41),"")</f>
        <v>0</v>
      </c>
      <c r="J41" s="270" t="str">
        <f>IF(ISNUMBER(PWT!J41),(PWT!J41/PWT!J$4)*100,"")</f>
        <v/>
      </c>
      <c r="K41" s="270" t="str">
        <f>IF(ISNUMBER(PWT!K41),(PWT!K41/PWT!K$4)*100,"")</f>
        <v/>
      </c>
      <c r="L41" s="270" t="str">
        <f>IF(ISNUMBER(PWT!L41),(PWT!L41/PWT!L$4)*100,"")</f>
        <v/>
      </c>
      <c r="M41" s="270" t="str">
        <f>IF(ISNUMBER(PWT!M41),(PWT!M41/PWT!M$4)*100,"")</f>
        <v/>
      </c>
      <c r="N41" s="270" t="str">
        <f>IF(ISNUMBER(PWT!N41),(PWT!N41/PWT!N$4)*100,"")</f>
        <v/>
      </c>
      <c r="O41" s="270" t="str">
        <f>IF(OR(ISNUMBER(J41),ISNUMBER(K41),ISNUMBER(#REF!),ISNUMBER(L41),ISNUMBER(M41),ISNUMBER(N41)),SUM(J41:N41),"")</f>
        <v/>
      </c>
      <c r="P41" s="270">
        <f>IFERROR(MAX('Pre-Board Exam'!D41,'Pre-Board Exam'!J41)/'Pre-Board Exam'!D$4*100,"")</f>
        <v>0</v>
      </c>
      <c r="Q41" s="270">
        <f>IFERROR(MAX('Pre-Board Exam'!E41,'Pre-Board Exam'!K41)/'Pre-Board Exam'!E$4*100,"")</f>
        <v>0</v>
      </c>
      <c r="R41" s="270">
        <f>IFERROR(MAX('Pre-Board Exam'!F41,'Pre-Board Exam'!L41)/'Pre-Board Exam'!F$4*100,"")</f>
        <v>0</v>
      </c>
      <c r="S41" s="270">
        <f>IFERROR(MAX('Pre-Board Exam'!G41,'Pre-Board Exam'!M41)/'Pre-Board Exam'!G$4*100,"")</f>
        <v>0</v>
      </c>
      <c r="T41" s="270">
        <f>IFERROR(MAX('Pre-Board Exam'!H41,'Pre-Board Exam'!N41)/'Pre-Board Exam'!H$4*100,"")</f>
        <v>0</v>
      </c>
      <c r="U41" s="270">
        <f>IF(OR(ISNUMBER(P41),ISNUMBER(Q41),ISNUMBER(#REF!),ISNUMBER(R41),ISNUMBER(S41),ISNUMBER(T41)),SUM(P41:T41),"")</f>
        <v>0</v>
      </c>
    </row>
    <row r="42" spans="1:21" x14ac:dyDescent="0.3">
      <c r="A42" s="278" t="str">
        <f>'STUDENT DETAILS'!A43</f>
        <v/>
      </c>
      <c r="B42" s="278" t="str">
        <f>IF(ISNUMBER('STUDENT DETAILS'!D43),('STUDENT DETAILS'!D43),"")</f>
        <v/>
      </c>
      <c r="C42" s="279" t="str">
        <f>IF('STUDENT DETAILS'!C43&gt;0,'STUDENT DETAILS'!C43,"")</f>
        <v/>
      </c>
      <c r="D42" s="270">
        <f>MAX(PWT!D42,PWT!P42)/PWT!D$4*100</f>
        <v>0</v>
      </c>
      <c r="E42" s="270">
        <f>MAX(PWT!E42,PWT!Q42)/PWT!E$4*100</f>
        <v>0</v>
      </c>
      <c r="F42" s="270">
        <f>MAX(PWT!F42,PWT!R42)/PWT!F$4*100</f>
        <v>0</v>
      </c>
      <c r="G42" s="270">
        <f>MAX(PWT!G42,PWT!S42)/PWT!G$4*100</f>
        <v>0</v>
      </c>
      <c r="H42" s="270">
        <f>MAX(PWT!H42,PWT!T42)/PWT!H$4*100</f>
        <v>0</v>
      </c>
      <c r="I42" s="270">
        <f>IF(OR(ISNUMBER(D42),ISNUMBER(E42),ISNUMBER(#REF!),ISNUMBER(F42),ISNUMBER(G42),ISNUMBER(H42)),SUM(D42:H42),"")</f>
        <v>0</v>
      </c>
      <c r="J42" s="270" t="str">
        <f>IF(ISNUMBER(PWT!J42),(PWT!J42/PWT!J$4)*100,"")</f>
        <v/>
      </c>
      <c r="K42" s="270" t="str">
        <f>IF(ISNUMBER(PWT!K42),(PWT!K42/PWT!K$4)*100,"")</f>
        <v/>
      </c>
      <c r="L42" s="270" t="str">
        <f>IF(ISNUMBER(PWT!L42),(PWT!L42/PWT!L$4)*100,"")</f>
        <v/>
      </c>
      <c r="M42" s="270" t="str">
        <f>IF(ISNUMBER(PWT!M42),(PWT!M42/PWT!M$4)*100,"")</f>
        <v/>
      </c>
      <c r="N42" s="270" t="str">
        <f>IF(ISNUMBER(PWT!N42),(PWT!N42/PWT!N$4)*100,"")</f>
        <v/>
      </c>
      <c r="O42" s="270" t="str">
        <f>IF(OR(ISNUMBER(J42),ISNUMBER(K42),ISNUMBER(#REF!),ISNUMBER(L42),ISNUMBER(M42),ISNUMBER(N42)),SUM(J42:N42),"")</f>
        <v/>
      </c>
      <c r="P42" s="270">
        <f>IFERROR(MAX('Pre-Board Exam'!D42,'Pre-Board Exam'!J42)/'Pre-Board Exam'!D$4*100,"")</f>
        <v>0</v>
      </c>
      <c r="Q42" s="270">
        <f>IFERROR(MAX('Pre-Board Exam'!E42,'Pre-Board Exam'!K42)/'Pre-Board Exam'!E$4*100,"")</f>
        <v>0</v>
      </c>
      <c r="R42" s="270">
        <f>IFERROR(MAX('Pre-Board Exam'!F42,'Pre-Board Exam'!L42)/'Pre-Board Exam'!F$4*100,"")</f>
        <v>0</v>
      </c>
      <c r="S42" s="270">
        <f>IFERROR(MAX('Pre-Board Exam'!G42,'Pre-Board Exam'!M42)/'Pre-Board Exam'!G$4*100,"")</f>
        <v>0</v>
      </c>
      <c r="T42" s="270">
        <f>IFERROR(MAX('Pre-Board Exam'!H42,'Pre-Board Exam'!N42)/'Pre-Board Exam'!H$4*100,"")</f>
        <v>0</v>
      </c>
      <c r="U42" s="270">
        <f>IF(OR(ISNUMBER(P42),ISNUMBER(Q42),ISNUMBER(#REF!),ISNUMBER(R42),ISNUMBER(S42),ISNUMBER(T42)),SUM(P42:T42),"")</f>
        <v>0</v>
      </c>
    </row>
    <row r="43" spans="1:21" x14ac:dyDescent="0.3">
      <c r="A43" s="278" t="str">
        <f>'STUDENT DETAILS'!A44</f>
        <v/>
      </c>
      <c r="B43" s="278" t="str">
        <f>IF(ISNUMBER('STUDENT DETAILS'!D44),('STUDENT DETAILS'!D44),"")</f>
        <v/>
      </c>
      <c r="C43" s="279" t="str">
        <f>IF('STUDENT DETAILS'!C44&gt;0,'STUDENT DETAILS'!C44,"")</f>
        <v/>
      </c>
      <c r="D43" s="270">
        <f>MAX(PWT!D43,PWT!P43)/PWT!D$4*100</f>
        <v>0</v>
      </c>
      <c r="E43" s="270">
        <f>MAX(PWT!E43,PWT!Q43)/PWT!E$4*100</f>
        <v>0</v>
      </c>
      <c r="F43" s="270">
        <f>MAX(PWT!F43,PWT!R43)/PWT!F$4*100</f>
        <v>0</v>
      </c>
      <c r="G43" s="270">
        <f>MAX(PWT!G43,PWT!S43)/PWT!G$4*100</f>
        <v>0</v>
      </c>
      <c r="H43" s="270">
        <f>MAX(PWT!H43,PWT!T43)/PWT!H$4*100</f>
        <v>0</v>
      </c>
      <c r="I43" s="270">
        <f>IF(OR(ISNUMBER(D43),ISNUMBER(E43),ISNUMBER(#REF!),ISNUMBER(F43),ISNUMBER(G43),ISNUMBER(H43)),SUM(D43:H43),"")</f>
        <v>0</v>
      </c>
      <c r="J43" s="270" t="str">
        <f>IF(ISNUMBER(PWT!J43),(PWT!J43/PWT!J$4)*100,"")</f>
        <v/>
      </c>
      <c r="K43" s="270" t="str">
        <f>IF(ISNUMBER(PWT!K43),(PWT!K43/PWT!K$4)*100,"")</f>
        <v/>
      </c>
      <c r="L43" s="270" t="str">
        <f>IF(ISNUMBER(PWT!L43),(PWT!L43/PWT!L$4)*100,"")</f>
        <v/>
      </c>
      <c r="M43" s="270" t="str">
        <f>IF(ISNUMBER(PWT!M43),(PWT!M43/PWT!M$4)*100,"")</f>
        <v/>
      </c>
      <c r="N43" s="270" t="str">
        <f>IF(ISNUMBER(PWT!N43),(PWT!N43/PWT!N$4)*100,"")</f>
        <v/>
      </c>
      <c r="O43" s="270" t="str">
        <f>IF(OR(ISNUMBER(J43),ISNUMBER(K43),ISNUMBER(#REF!),ISNUMBER(L43),ISNUMBER(M43),ISNUMBER(N43)),SUM(J43:N43),"")</f>
        <v/>
      </c>
      <c r="P43" s="270">
        <f>IFERROR(MAX('Pre-Board Exam'!D43,'Pre-Board Exam'!J43)/'Pre-Board Exam'!D$4*100,"")</f>
        <v>0</v>
      </c>
      <c r="Q43" s="270">
        <f>IFERROR(MAX('Pre-Board Exam'!E43,'Pre-Board Exam'!K43)/'Pre-Board Exam'!E$4*100,"")</f>
        <v>0</v>
      </c>
      <c r="R43" s="270">
        <f>IFERROR(MAX('Pre-Board Exam'!F43,'Pre-Board Exam'!L43)/'Pre-Board Exam'!F$4*100,"")</f>
        <v>0</v>
      </c>
      <c r="S43" s="270">
        <f>IFERROR(MAX('Pre-Board Exam'!G43,'Pre-Board Exam'!M43)/'Pre-Board Exam'!G$4*100,"")</f>
        <v>0</v>
      </c>
      <c r="T43" s="270">
        <f>IFERROR(MAX('Pre-Board Exam'!H43,'Pre-Board Exam'!N43)/'Pre-Board Exam'!H$4*100,"")</f>
        <v>0</v>
      </c>
      <c r="U43" s="270">
        <f>IF(OR(ISNUMBER(P43),ISNUMBER(Q43),ISNUMBER(#REF!),ISNUMBER(R43),ISNUMBER(S43),ISNUMBER(T43)),SUM(P43:T43),"")</f>
        <v>0</v>
      </c>
    </row>
    <row r="44" spans="1:21" x14ac:dyDescent="0.3">
      <c r="A44" s="278" t="str">
        <f>'STUDENT DETAILS'!A45</f>
        <v/>
      </c>
      <c r="B44" s="278" t="str">
        <f>IF(ISNUMBER('STUDENT DETAILS'!D45),('STUDENT DETAILS'!D45),"")</f>
        <v/>
      </c>
      <c r="C44" s="279" t="str">
        <f>IF('STUDENT DETAILS'!C45&gt;0,'STUDENT DETAILS'!C45,"")</f>
        <v/>
      </c>
      <c r="D44" s="270">
        <f>MAX(PWT!D44,PWT!P44)/PWT!D$4*100</f>
        <v>0</v>
      </c>
      <c r="E44" s="270">
        <f>MAX(PWT!E44,PWT!Q44)/PWT!E$4*100</f>
        <v>0</v>
      </c>
      <c r="F44" s="270">
        <f>MAX(PWT!F44,PWT!R44)/PWT!F$4*100</f>
        <v>0</v>
      </c>
      <c r="G44" s="270">
        <f>MAX(PWT!G44,PWT!S44)/PWT!G$4*100</f>
        <v>0</v>
      </c>
      <c r="H44" s="270">
        <f>MAX(PWT!H44,PWT!T44)/PWT!H$4*100</f>
        <v>0</v>
      </c>
      <c r="I44" s="270">
        <f>IF(OR(ISNUMBER(D44),ISNUMBER(E44),ISNUMBER(#REF!),ISNUMBER(F44),ISNUMBER(G44),ISNUMBER(H44)),SUM(D44:H44),"")</f>
        <v>0</v>
      </c>
      <c r="J44" s="270" t="str">
        <f>IF(ISNUMBER(PWT!J44),(PWT!J44/PWT!J$4)*100,"")</f>
        <v/>
      </c>
      <c r="K44" s="270" t="str">
        <f>IF(ISNUMBER(PWT!K44),(PWT!K44/PWT!K$4)*100,"")</f>
        <v/>
      </c>
      <c r="L44" s="270" t="str">
        <f>IF(ISNUMBER(PWT!L44),(PWT!L44/PWT!L$4)*100,"")</f>
        <v/>
      </c>
      <c r="M44" s="270" t="str">
        <f>IF(ISNUMBER(PWT!M44),(PWT!M44/PWT!M$4)*100,"")</f>
        <v/>
      </c>
      <c r="N44" s="270" t="str">
        <f>IF(ISNUMBER(PWT!N44),(PWT!N44/PWT!N$4)*100,"")</f>
        <v/>
      </c>
      <c r="O44" s="270" t="str">
        <f>IF(OR(ISNUMBER(J44),ISNUMBER(K44),ISNUMBER(#REF!),ISNUMBER(L44),ISNUMBER(M44),ISNUMBER(N44)),SUM(J44:N44),"")</f>
        <v/>
      </c>
      <c r="P44" s="270">
        <f>IFERROR(MAX('Pre-Board Exam'!D44,'Pre-Board Exam'!J44)/'Pre-Board Exam'!D$4*100,"")</f>
        <v>0</v>
      </c>
      <c r="Q44" s="270">
        <f>IFERROR(MAX('Pre-Board Exam'!E44,'Pre-Board Exam'!K44)/'Pre-Board Exam'!E$4*100,"")</f>
        <v>0</v>
      </c>
      <c r="R44" s="270">
        <f>IFERROR(MAX('Pre-Board Exam'!F44,'Pre-Board Exam'!L44)/'Pre-Board Exam'!F$4*100,"")</f>
        <v>0</v>
      </c>
      <c r="S44" s="270">
        <f>IFERROR(MAX('Pre-Board Exam'!G44,'Pre-Board Exam'!M44)/'Pre-Board Exam'!G$4*100,"")</f>
        <v>0</v>
      </c>
      <c r="T44" s="270">
        <f>IFERROR(MAX('Pre-Board Exam'!H44,'Pre-Board Exam'!N44)/'Pre-Board Exam'!H$4*100,"")</f>
        <v>0</v>
      </c>
      <c r="U44" s="270">
        <f>IF(OR(ISNUMBER(P44),ISNUMBER(Q44),ISNUMBER(#REF!),ISNUMBER(R44),ISNUMBER(S44),ISNUMBER(T44)),SUM(P44:T44),"")</f>
        <v>0</v>
      </c>
    </row>
    <row r="45" spans="1:21" x14ac:dyDescent="0.3">
      <c r="A45" s="278" t="str">
        <f>'STUDENT DETAILS'!A46</f>
        <v/>
      </c>
      <c r="B45" s="278" t="str">
        <f>IF(ISNUMBER('STUDENT DETAILS'!D46),('STUDENT DETAILS'!D46),"")</f>
        <v/>
      </c>
      <c r="C45" s="279" t="str">
        <f>IF('STUDENT DETAILS'!C46&gt;0,'STUDENT DETAILS'!C46,"")</f>
        <v/>
      </c>
      <c r="D45" s="270">
        <f>MAX(PWT!D45,PWT!P45)/PWT!D$4*100</f>
        <v>0</v>
      </c>
      <c r="E45" s="270">
        <f>MAX(PWT!E45,PWT!Q45)/PWT!E$4*100</f>
        <v>0</v>
      </c>
      <c r="F45" s="270">
        <f>MAX(PWT!F45,PWT!R45)/PWT!F$4*100</f>
        <v>0</v>
      </c>
      <c r="G45" s="270">
        <f>MAX(PWT!G45,PWT!S45)/PWT!G$4*100</f>
        <v>0</v>
      </c>
      <c r="H45" s="270">
        <f>MAX(PWT!H45,PWT!T45)/PWT!H$4*100</f>
        <v>0</v>
      </c>
      <c r="I45" s="270">
        <f>IF(OR(ISNUMBER(D45),ISNUMBER(E45),ISNUMBER(#REF!),ISNUMBER(F45),ISNUMBER(G45),ISNUMBER(H45)),SUM(D45:H45),"")</f>
        <v>0</v>
      </c>
      <c r="J45" s="270" t="str">
        <f>IF(ISNUMBER(PWT!J45),(PWT!J45/PWT!J$4)*100,"")</f>
        <v/>
      </c>
      <c r="K45" s="270" t="str">
        <f>IF(ISNUMBER(PWT!K45),(PWT!K45/PWT!K$4)*100,"")</f>
        <v/>
      </c>
      <c r="L45" s="270" t="str">
        <f>IF(ISNUMBER(PWT!L45),(PWT!L45/PWT!L$4)*100,"")</f>
        <v/>
      </c>
      <c r="M45" s="270" t="str">
        <f>IF(ISNUMBER(PWT!M45),(PWT!M45/PWT!M$4)*100,"")</f>
        <v/>
      </c>
      <c r="N45" s="270" t="str">
        <f>IF(ISNUMBER(PWT!N45),(PWT!N45/PWT!N$4)*100,"")</f>
        <v/>
      </c>
      <c r="O45" s="270" t="str">
        <f>IF(OR(ISNUMBER(J45),ISNUMBER(K45),ISNUMBER(#REF!),ISNUMBER(L45),ISNUMBER(M45),ISNUMBER(N45)),SUM(J45:N45),"")</f>
        <v/>
      </c>
      <c r="P45" s="270">
        <f>IFERROR(MAX('Pre-Board Exam'!D45,'Pre-Board Exam'!J45)/'Pre-Board Exam'!D$4*100,"")</f>
        <v>0</v>
      </c>
      <c r="Q45" s="270">
        <f>IFERROR(MAX('Pre-Board Exam'!E45,'Pre-Board Exam'!K45)/'Pre-Board Exam'!E$4*100,"")</f>
        <v>0</v>
      </c>
      <c r="R45" s="270">
        <f>IFERROR(MAX('Pre-Board Exam'!F45,'Pre-Board Exam'!L45)/'Pre-Board Exam'!F$4*100,"")</f>
        <v>0</v>
      </c>
      <c r="S45" s="270">
        <f>IFERROR(MAX('Pre-Board Exam'!G45,'Pre-Board Exam'!M45)/'Pre-Board Exam'!G$4*100,"")</f>
        <v>0</v>
      </c>
      <c r="T45" s="270">
        <f>IFERROR(MAX('Pre-Board Exam'!H45,'Pre-Board Exam'!N45)/'Pre-Board Exam'!H$4*100,"")</f>
        <v>0</v>
      </c>
      <c r="U45" s="270">
        <f>IF(OR(ISNUMBER(P45),ISNUMBER(Q45),ISNUMBER(#REF!),ISNUMBER(R45),ISNUMBER(S45),ISNUMBER(T45)),SUM(P45:T45),"")</f>
        <v>0</v>
      </c>
    </row>
    <row r="46" spans="1:21" x14ac:dyDescent="0.3">
      <c r="A46" s="278" t="str">
        <f>'STUDENT DETAILS'!A47</f>
        <v/>
      </c>
      <c r="B46" s="278" t="str">
        <f>IF(ISNUMBER('STUDENT DETAILS'!D47),('STUDENT DETAILS'!D47),"")</f>
        <v/>
      </c>
      <c r="C46" s="279" t="str">
        <f>IF('STUDENT DETAILS'!C47&gt;0,'STUDENT DETAILS'!C47,"")</f>
        <v/>
      </c>
      <c r="D46" s="270">
        <f>MAX(PWT!D46,PWT!P46)/PWT!D$4*100</f>
        <v>0</v>
      </c>
      <c r="E46" s="270">
        <f>MAX(PWT!E46,PWT!Q46)/PWT!E$4*100</f>
        <v>0</v>
      </c>
      <c r="F46" s="270">
        <f>MAX(PWT!F46,PWT!R46)/PWT!F$4*100</f>
        <v>0</v>
      </c>
      <c r="G46" s="270">
        <f>MAX(PWT!G46,PWT!S46)/PWT!G$4*100</f>
        <v>0</v>
      </c>
      <c r="H46" s="270">
        <f>MAX(PWT!H46,PWT!T46)/PWT!H$4*100</f>
        <v>0</v>
      </c>
      <c r="I46" s="270">
        <f>IF(OR(ISNUMBER(D46),ISNUMBER(E46),ISNUMBER(#REF!),ISNUMBER(F46),ISNUMBER(G46),ISNUMBER(H46)),SUM(D46:H46),"")</f>
        <v>0</v>
      </c>
      <c r="J46" s="270" t="str">
        <f>IF(ISNUMBER(PWT!J46),(PWT!J46/PWT!J$4)*100,"")</f>
        <v/>
      </c>
      <c r="K46" s="270" t="str">
        <f>IF(ISNUMBER(PWT!K46),(PWT!K46/PWT!K$4)*100,"")</f>
        <v/>
      </c>
      <c r="L46" s="270" t="str">
        <f>IF(ISNUMBER(PWT!L46),(PWT!L46/PWT!L$4)*100,"")</f>
        <v/>
      </c>
      <c r="M46" s="270" t="str">
        <f>IF(ISNUMBER(PWT!M46),(PWT!M46/PWT!M$4)*100,"")</f>
        <v/>
      </c>
      <c r="N46" s="270" t="str">
        <f>IF(ISNUMBER(PWT!N46),(PWT!N46/PWT!N$4)*100,"")</f>
        <v/>
      </c>
      <c r="O46" s="270" t="str">
        <f>IF(OR(ISNUMBER(J46),ISNUMBER(K46),ISNUMBER(#REF!),ISNUMBER(L46),ISNUMBER(M46),ISNUMBER(N46)),SUM(J46:N46),"")</f>
        <v/>
      </c>
      <c r="P46" s="270">
        <f>IFERROR(MAX('Pre-Board Exam'!D46,'Pre-Board Exam'!J46)/'Pre-Board Exam'!D$4*100,"")</f>
        <v>0</v>
      </c>
      <c r="Q46" s="270">
        <f>IFERROR(MAX('Pre-Board Exam'!E46,'Pre-Board Exam'!K46)/'Pre-Board Exam'!E$4*100,"")</f>
        <v>0</v>
      </c>
      <c r="R46" s="270">
        <f>IFERROR(MAX('Pre-Board Exam'!F46,'Pre-Board Exam'!L46)/'Pre-Board Exam'!F$4*100,"")</f>
        <v>0</v>
      </c>
      <c r="S46" s="270">
        <f>IFERROR(MAX('Pre-Board Exam'!G46,'Pre-Board Exam'!M46)/'Pre-Board Exam'!G$4*100,"")</f>
        <v>0</v>
      </c>
      <c r="T46" s="270">
        <f>IFERROR(MAX('Pre-Board Exam'!H46,'Pre-Board Exam'!N46)/'Pre-Board Exam'!H$4*100,"")</f>
        <v>0</v>
      </c>
      <c r="U46" s="270">
        <f>IF(OR(ISNUMBER(P46),ISNUMBER(Q46),ISNUMBER(#REF!),ISNUMBER(R46),ISNUMBER(S46),ISNUMBER(T46)),SUM(P46:T46),"")</f>
        <v>0</v>
      </c>
    </row>
    <row r="47" spans="1:21" x14ac:dyDescent="0.3">
      <c r="A47" s="312" t="str">
        <f>'STUDENT DETAILS'!A48</f>
        <v/>
      </c>
      <c r="B47" s="278" t="str">
        <f>IF(ISNUMBER('STUDENT DETAILS'!D48),('STUDENT DETAILS'!D48),"")</f>
        <v/>
      </c>
      <c r="C47" s="279" t="str">
        <f>IF('STUDENT DETAILS'!C48&gt;0,'STUDENT DETAILS'!C48,"")</f>
        <v/>
      </c>
      <c r="D47" s="270">
        <f>MAX(PWT!D47,PWT!P47)/PWT!D$4*100</f>
        <v>0</v>
      </c>
      <c r="E47" s="270">
        <f>MAX(PWT!E47,PWT!Q47)/PWT!E$4*100</f>
        <v>0</v>
      </c>
      <c r="F47" s="270">
        <f>MAX(PWT!F47,PWT!R47)/PWT!F$4*100</f>
        <v>0</v>
      </c>
      <c r="G47" s="270">
        <f>MAX(PWT!G47,PWT!S47)/PWT!G$4*100</f>
        <v>0</v>
      </c>
      <c r="H47" s="270">
        <f>MAX(PWT!H47,PWT!T47)/PWT!H$4*100</f>
        <v>0</v>
      </c>
      <c r="I47" s="270">
        <f>IF(OR(ISNUMBER(D47),ISNUMBER(E47),ISNUMBER(#REF!),ISNUMBER(F47),ISNUMBER(G47),ISNUMBER(H47)),SUM(D47:H47),"")</f>
        <v>0</v>
      </c>
      <c r="J47" s="270" t="str">
        <f>IF(ISNUMBER(PWT!J47),(PWT!J47/PWT!J$4)*100,"")</f>
        <v/>
      </c>
      <c r="K47" s="270" t="str">
        <f>IF(ISNUMBER(PWT!K47),(PWT!K47/PWT!K$4)*100,"")</f>
        <v/>
      </c>
      <c r="L47" s="270" t="str">
        <f>IF(ISNUMBER(PWT!L47),(PWT!L47/PWT!L$4)*100,"")</f>
        <v/>
      </c>
      <c r="M47" s="270" t="str">
        <f>IF(ISNUMBER(PWT!M47),(PWT!M47/PWT!M$4)*100,"")</f>
        <v/>
      </c>
      <c r="N47" s="270" t="str">
        <f>IF(ISNUMBER(PWT!N47),(PWT!N47/PWT!N$4)*100,"")</f>
        <v/>
      </c>
      <c r="O47" s="270" t="str">
        <f>IF(OR(ISNUMBER(J47),ISNUMBER(K47),ISNUMBER(#REF!),ISNUMBER(L47),ISNUMBER(M47),ISNUMBER(N47)),SUM(J47:N47),"")</f>
        <v/>
      </c>
      <c r="P47" s="270">
        <f>IFERROR(MAX('Pre-Board Exam'!D47,'Pre-Board Exam'!J47)/'Pre-Board Exam'!D$4*100,"")</f>
        <v>0</v>
      </c>
      <c r="Q47" s="270">
        <f>IFERROR(MAX('Pre-Board Exam'!E47,'Pre-Board Exam'!K47)/'Pre-Board Exam'!E$4*100,"")</f>
        <v>0</v>
      </c>
      <c r="R47" s="270">
        <f>IFERROR(MAX('Pre-Board Exam'!F47,'Pre-Board Exam'!L47)/'Pre-Board Exam'!F$4*100,"")</f>
        <v>0</v>
      </c>
      <c r="S47" s="270">
        <f>IFERROR(MAX('Pre-Board Exam'!G47,'Pre-Board Exam'!M47)/'Pre-Board Exam'!G$4*100,"")</f>
        <v>0</v>
      </c>
      <c r="T47" s="270">
        <f>IFERROR(MAX('Pre-Board Exam'!H47,'Pre-Board Exam'!N47)/'Pre-Board Exam'!H$4*100,"")</f>
        <v>0</v>
      </c>
      <c r="U47" s="270">
        <f>IF(OR(ISNUMBER(P47),ISNUMBER(Q47),ISNUMBER(#REF!),ISNUMBER(R47),ISNUMBER(S47),ISNUMBER(T47)),SUM(P47:T47),"")</f>
        <v>0</v>
      </c>
    </row>
    <row r="48" spans="1:21" x14ac:dyDescent="0.3">
      <c r="A48" s="312" t="str">
        <f>'STUDENT DETAILS'!A49</f>
        <v/>
      </c>
      <c r="B48" s="278" t="str">
        <f>IF(ISNUMBER('STUDENT DETAILS'!D49),('STUDENT DETAILS'!D49),"")</f>
        <v/>
      </c>
      <c r="C48" s="279" t="str">
        <f>IF('STUDENT DETAILS'!C49&gt;0,'STUDENT DETAILS'!C49,"")</f>
        <v/>
      </c>
      <c r="D48" s="270">
        <f>MAX(PWT!D48,PWT!P48)/PWT!D$4*100</f>
        <v>0</v>
      </c>
      <c r="E48" s="270">
        <f>MAX(PWT!E48,PWT!Q48)/PWT!E$4*100</f>
        <v>0</v>
      </c>
      <c r="F48" s="270">
        <f>MAX(PWT!F48,PWT!R48)/PWT!F$4*100</f>
        <v>0</v>
      </c>
      <c r="G48" s="270">
        <f>MAX(PWT!G48,PWT!S48)/PWT!G$4*100</f>
        <v>0</v>
      </c>
      <c r="H48" s="270">
        <f>MAX(PWT!H48,PWT!T48)/PWT!H$4*100</f>
        <v>0</v>
      </c>
      <c r="I48" s="270">
        <f>IF(OR(ISNUMBER(D48),ISNUMBER(E48),ISNUMBER(#REF!),ISNUMBER(F48),ISNUMBER(G48),ISNUMBER(H48)),SUM(D48:H48),"")</f>
        <v>0</v>
      </c>
      <c r="J48" s="270" t="str">
        <f>IF(ISNUMBER(PWT!J48),(PWT!J48/PWT!J$4)*100,"")</f>
        <v/>
      </c>
      <c r="K48" s="270" t="str">
        <f>IF(ISNUMBER(PWT!K48),(PWT!K48/PWT!K$4)*100,"")</f>
        <v/>
      </c>
      <c r="L48" s="270" t="str">
        <f>IF(ISNUMBER(PWT!L48),(PWT!L48/PWT!L$4)*100,"")</f>
        <v/>
      </c>
      <c r="M48" s="270" t="str">
        <f>IF(ISNUMBER(PWT!M48),(PWT!M48/PWT!M$4)*100,"")</f>
        <v/>
      </c>
      <c r="N48" s="270" t="str">
        <f>IF(ISNUMBER(PWT!N48),(PWT!N48/PWT!N$4)*100,"")</f>
        <v/>
      </c>
      <c r="O48" s="270" t="str">
        <f>IF(OR(ISNUMBER(J48),ISNUMBER(K48),ISNUMBER(#REF!),ISNUMBER(L48),ISNUMBER(M48),ISNUMBER(N48)),SUM(J48:N48),"")</f>
        <v/>
      </c>
      <c r="P48" s="270">
        <f>IFERROR(MAX('Pre-Board Exam'!D48,'Pre-Board Exam'!J48)/'Pre-Board Exam'!D$4*100,"")</f>
        <v>0</v>
      </c>
      <c r="Q48" s="270">
        <f>IFERROR(MAX('Pre-Board Exam'!E48,'Pre-Board Exam'!K48)/'Pre-Board Exam'!E$4*100,"")</f>
        <v>0</v>
      </c>
      <c r="R48" s="270">
        <f>IFERROR(MAX('Pre-Board Exam'!F48,'Pre-Board Exam'!L48)/'Pre-Board Exam'!F$4*100,"")</f>
        <v>0</v>
      </c>
      <c r="S48" s="270">
        <f>IFERROR(MAX('Pre-Board Exam'!G48,'Pre-Board Exam'!M48)/'Pre-Board Exam'!G$4*100,"")</f>
        <v>0</v>
      </c>
      <c r="T48" s="270">
        <f>IFERROR(MAX('Pre-Board Exam'!H48,'Pre-Board Exam'!N48)/'Pre-Board Exam'!H$4*100,"")</f>
        <v>0</v>
      </c>
      <c r="U48" s="270">
        <f>IF(OR(ISNUMBER(P48),ISNUMBER(Q48),ISNUMBER(#REF!),ISNUMBER(R48),ISNUMBER(S48),ISNUMBER(T48)),SUM(P48:T48),"")</f>
        <v>0</v>
      </c>
    </row>
    <row r="49" spans="1:21" x14ac:dyDescent="0.3">
      <c r="A49" s="312" t="str">
        <f>'STUDENT DETAILS'!A50</f>
        <v/>
      </c>
      <c r="B49" s="278" t="str">
        <f>IF(ISNUMBER('STUDENT DETAILS'!D50),('STUDENT DETAILS'!D50),"")</f>
        <v/>
      </c>
      <c r="C49" s="279" t="str">
        <f>IF('STUDENT DETAILS'!C50&gt;0,'STUDENT DETAILS'!C50,"")</f>
        <v/>
      </c>
      <c r="D49" s="270">
        <f>MAX(PWT!D49,PWT!P49)/PWT!D$4*100</f>
        <v>0</v>
      </c>
      <c r="E49" s="270">
        <f>MAX(PWT!E49,PWT!Q49)/PWT!E$4*100</f>
        <v>0</v>
      </c>
      <c r="F49" s="270">
        <f>MAX(PWT!F49,PWT!R49)/PWT!F$4*100</f>
        <v>0</v>
      </c>
      <c r="G49" s="270">
        <f>MAX(PWT!G49,PWT!S49)/PWT!G$4*100</f>
        <v>0</v>
      </c>
      <c r="H49" s="270">
        <f>MAX(PWT!H49,PWT!T49)/PWT!H$4*100</f>
        <v>0</v>
      </c>
      <c r="I49" s="270">
        <f>IF(OR(ISNUMBER(D49),ISNUMBER(E49),ISNUMBER(#REF!),ISNUMBER(F49),ISNUMBER(G49),ISNUMBER(H49)),SUM(D49:H49),"")</f>
        <v>0</v>
      </c>
      <c r="J49" s="270" t="str">
        <f>IF(ISNUMBER(PWT!J49),(PWT!J49/PWT!J$4)*100,"")</f>
        <v/>
      </c>
      <c r="K49" s="270" t="str">
        <f>IF(ISNUMBER(PWT!K49),(PWT!K49/PWT!K$4)*100,"")</f>
        <v/>
      </c>
      <c r="L49" s="270" t="str">
        <f>IF(ISNUMBER(PWT!L49),(PWT!L49/PWT!L$4)*100,"")</f>
        <v/>
      </c>
      <c r="M49" s="270" t="str">
        <f>IF(ISNUMBER(PWT!M49),(PWT!M49/PWT!M$4)*100,"")</f>
        <v/>
      </c>
      <c r="N49" s="270" t="str">
        <f>IF(ISNUMBER(PWT!N49),(PWT!N49/PWT!N$4)*100,"")</f>
        <v/>
      </c>
      <c r="O49" s="270" t="str">
        <f>IF(OR(ISNUMBER(J49),ISNUMBER(K49),ISNUMBER(#REF!),ISNUMBER(L49),ISNUMBER(M49),ISNUMBER(N49)),SUM(J49:N49),"")</f>
        <v/>
      </c>
      <c r="P49" s="270">
        <f>IFERROR(MAX('Pre-Board Exam'!D49,'Pre-Board Exam'!J49)/'Pre-Board Exam'!D$4*100,"")</f>
        <v>0</v>
      </c>
      <c r="Q49" s="270">
        <f>IFERROR(MAX('Pre-Board Exam'!E49,'Pre-Board Exam'!K49)/'Pre-Board Exam'!E$4*100,"")</f>
        <v>0</v>
      </c>
      <c r="R49" s="270">
        <f>IFERROR(MAX('Pre-Board Exam'!F49,'Pre-Board Exam'!L49)/'Pre-Board Exam'!F$4*100,"")</f>
        <v>0</v>
      </c>
      <c r="S49" s="270">
        <f>IFERROR(MAX('Pre-Board Exam'!G49,'Pre-Board Exam'!M49)/'Pre-Board Exam'!G$4*100,"")</f>
        <v>0</v>
      </c>
      <c r="T49" s="270">
        <f>IFERROR(MAX('Pre-Board Exam'!H49,'Pre-Board Exam'!N49)/'Pre-Board Exam'!H$4*100,"")</f>
        <v>0</v>
      </c>
      <c r="U49" s="270">
        <f>IF(OR(ISNUMBER(P49),ISNUMBER(Q49),ISNUMBER(#REF!),ISNUMBER(R49),ISNUMBER(S49),ISNUMBER(T49)),SUM(P49:T49),"")</f>
        <v>0</v>
      </c>
    </row>
    <row r="50" spans="1:21" x14ac:dyDescent="0.3">
      <c r="A50" s="312" t="str">
        <f>'STUDENT DETAILS'!A51</f>
        <v/>
      </c>
      <c r="B50" s="278" t="str">
        <f>IF(ISNUMBER('STUDENT DETAILS'!D51),('STUDENT DETAILS'!D51),"")</f>
        <v/>
      </c>
      <c r="C50" s="279" t="str">
        <f>IF('STUDENT DETAILS'!C51&gt;0,'STUDENT DETAILS'!C51,"")</f>
        <v/>
      </c>
      <c r="D50" s="270">
        <f>MAX(PWT!D50,PWT!P50)/PWT!D$4*100</f>
        <v>0</v>
      </c>
      <c r="E50" s="270">
        <f>MAX(PWT!E50,PWT!Q50)/PWT!E$4*100</f>
        <v>0</v>
      </c>
      <c r="F50" s="270">
        <f>MAX(PWT!F50,PWT!R50)/PWT!F$4*100</f>
        <v>0</v>
      </c>
      <c r="G50" s="270">
        <f>MAX(PWT!G50,PWT!S50)/PWT!G$4*100</f>
        <v>0</v>
      </c>
      <c r="H50" s="270">
        <f>MAX(PWT!H50,PWT!T50)/PWT!H$4*100</f>
        <v>0</v>
      </c>
      <c r="I50" s="270">
        <f>IF(OR(ISNUMBER(D50),ISNUMBER(E50),ISNUMBER(#REF!),ISNUMBER(F50),ISNUMBER(G50),ISNUMBER(H50)),SUM(D50:H50),"")</f>
        <v>0</v>
      </c>
      <c r="J50" s="270" t="str">
        <f>IF(ISNUMBER(PWT!J50),(PWT!J50/PWT!J$4)*100,"")</f>
        <v/>
      </c>
      <c r="K50" s="270" t="str">
        <f>IF(ISNUMBER(PWT!K50),(PWT!K50/PWT!K$4)*100,"")</f>
        <v/>
      </c>
      <c r="L50" s="270" t="str">
        <f>IF(ISNUMBER(PWT!L50),(PWT!L50/PWT!L$4)*100,"")</f>
        <v/>
      </c>
      <c r="M50" s="270" t="str">
        <f>IF(ISNUMBER(PWT!M50),(PWT!M50/PWT!M$4)*100,"")</f>
        <v/>
      </c>
      <c r="N50" s="270" t="str">
        <f>IF(ISNUMBER(PWT!N50),(PWT!N50/PWT!N$4)*100,"")</f>
        <v/>
      </c>
      <c r="O50" s="270" t="str">
        <f>IF(OR(ISNUMBER(J50),ISNUMBER(K50),ISNUMBER(#REF!),ISNUMBER(L50),ISNUMBER(M50),ISNUMBER(N50)),SUM(J50:N50),"")</f>
        <v/>
      </c>
      <c r="P50" s="270">
        <f>IFERROR(MAX('Pre-Board Exam'!D50,'Pre-Board Exam'!J50)/'Pre-Board Exam'!D$4*100,"")</f>
        <v>0</v>
      </c>
      <c r="Q50" s="270">
        <f>IFERROR(MAX('Pre-Board Exam'!E50,'Pre-Board Exam'!K50)/'Pre-Board Exam'!E$4*100,"")</f>
        <v>0</v>
      </c>
      <c r="R50" s="270">
        <f>IFERROR(MAX('Pre-Board Exam'!F50,'Pre-Board Exam'!L50)/'Pre-Board Exam'!F$4*100,"")</f>
        <v>0</v>
      </c>
      <c r="S50" s="270">
        <f>IFERROR(MAX('Pre-Board Exam'!G50,'Pre-Board Exam'!M50)/'Pre-Board Exam'!G$4*100,"")</f>
        <v>0</v>
      </c>
      <c r="T50" s="270">
        <f>IFERROR(MAX('Pre-Board Exam'!H50,'Pre-Board Exam'!N50)/'Pre-Board Exam'!H$4*100,"")</f>
        <v>0</v>
      </c>
      <c r="U50" s="270">
        <f>IF(OR(ISNUMBER(P50),ISNUMBER(Q50),ISNUMBER(#REF!),ISNUMBER(R50),ISNUMBER(S50),ISNUMBER(T50)),SUM(P50:T50),"")</f>
        <v>0</v>
      </c>
    </row>
    <row r="51" spans="1:21" x14ac:dyDescent="0.3">
      <c r="A51" s="312" t="str">
        <f>'STUDENT DETAILS'!A52</f>
        <v/>
      </c>
      <c r="B51" s="278" t="str">
        <f>IF(ISNUMBER('STUDENT DETAILS'!D52),('STUDENT DETAILS'!D52),"")</f>
        <v/>
      </c>
      <c r="C51" s="279" t="str">
        <f>IF('STUDENT DETAILS'!C52&gt;0,'STUDENT DETAILS'!C52,"")</f>
        <v/>
      </c>
      <c r="D51" s="270">
        <f>MAX(PWT!D51,PWT!P51)/PWT!D$4*100</f>
        <v>0</v>
      </c>
      <c r="E51" s="270">
        <f>MAX(PWT!E51,PWT!Q51)/PWT!E$4*100</f>
        <v>0</v>
      </c>
      <c r="F51" s="270">
        <f>MAX(PWT!F51,PWT!R51)/PWT!F$4*100</f>
        <v>0</v>
      </c>
      <c r="G51" s="270">
        <f>MAX(PWT!G51,PWT!S51)/PWT!G$4*100</f>
        <v>0</v>
      </c>
      <c r="H51" s="270">
        <f>MAX(PWT!H51,PWT!T51)/PWT!H$4*100</f>
        <v>0</v>
      </c>
      <c r="I51" s="270">
        <f>IF(OR(ISNUMBER(D51),ISNUMBER(E51),ISNUMBER(#REF!),ISNUMBER(F51),ISNUMBER(G51),ISNUMBER(H51)),SUM(D51:H51),"")</f>
        <v>0</v>
      </c>
      <c r="J51" s="270" t="str">
        <f>IF(ISNUMBER(PWT!J51),(PWT!J51/PWT!J$4)*100,"")</f>
        <v/>
      </c>
      <c r="K51" s="270" t="str">
        <f>IF(ISNUMBER(PWT!K51),(PWT!K51/PWT!K$4)*100,"")</f>
        <v/>
      </c>
      <c r="L51" s="270" t="str">
        <f>IF(ISNUMBER(PWT!L51),(PWT!L51/PWT!L$4)*100,"")</f>
        <v/>
      </c>
      <c r="M51" s="270" t="str">
        <f>IF(ISNUMBER(PWT!M51),(PWT!M51/PWT!M$4)*100,"")</f>
        <v/>
      </c>
      <c r="N51" s="270" t="str">
        <f>IF(ISNUMBER(PWT!N51),(PWT!N51/PWT!N$4)*100,"")</f>
        <v/>
      </c>
      <c r="O51" s="270" t="str">
        <f>IF(OR(ISNUMBER(J51),ISNUMBER(K51),ISNUMBER(#REF!),ISNUMBER(L51),ISNUMBER(M51),ISNUMBER(N51)),SUM(J51:N51),"")</f>
        <v/>
      </c>
      <c r="P51" s="270">
        <f>IFERROR(MAX('Pre-Board Exam'!D51,'Pre-Board Exam'!J51)/'Pre-Board Exam'!D$4*100,"")</f>
        <v>0</v>
      </c>
      <c r="Q51" s="270">
        <f>IFERROR(MAX('Pre-Board Exam'!E51,'Pre-Board Exam'!K51)/'Pre-Board Exam'!E$4*100,"")</f>
        <v>0</v>
      </c>
      <c r="R51" s="270">
        <f>IFERROR(MAX('Pre-Board Exam'!F51,'Pre-Board Exam'!L51)/'Pre-Board Exam'!F$4*100,"")</f>
        <v>0</v>
      </c>
      <c r="S51" s="270">
        <f>IFERROR(MAX('Pre-Board Exam'!G51,'Pre-Board Exam'!M51)/'Pre-Board Exam'!G$4*100,"")</f>
        <v>0</v>
      </c>
      <c r="T51" s="270">
        <f>IFERROR(MAX('Pre-Board Exam'!H51,'Pre-Board Exam'!N51)/'Pre-Board Exam'!H$4*100,"")</f>
        <v>0</v>
      </c>
      <c r="U51" s="270">
        <f>IF(OR(ISNUMBER(P51),ISNUMBER(Q51),ISNUMBER(#REF!),ISNUMBER(R51),ISNUMBER(S51),ISNUMBER(T51)),SUM(P51:T51),"")</f>
        <v>0</v>
      </c>
    </row>
    <row r="52" spans="1:21" x14ac:dyDescent="0.3">
      <c r="A52" s="312" t="str">
        <f>'STUDENT DETAILS'!A53</f>
        <v/>
      </c>
      <c r="B52" s="278" t="str">
        <f>IF(ISNUMBER('STUDENT DETAILS'!D53),('STUDENT DETAILS'!D53),"")</f>
        <v/>
      </c>
      <c r="C52" s="279" t="str">
        <f>IF('STUDENT DETAILS'!C53&gt;0,'STUDENT DETAILS'!C53,"")</f>
        <v/>
      </c>
      <c r="D52" s="270">
        <f>MAX(PWT!D52,PWT!P52)/PWT!D$4*100</f>
        <v>0</v>
      </c>
      <c r="E52" s="270">
        <f>MAX(PWT!E52,PWT!Q52)/PWT!E$4*100</f>
        <v>0</v>
      </c>
      <c r="F52" s="270">
        <f>MAX(PWT!F52,PWT!R52)/PWT!F$4*100</f>
        <v>0</v>
      </c>
      <c r="G52" s="270">
        <f>MAX(PWT!G52,PWT!S52)/PWT!G$4*100</f>
        <v>0</v>
      </c>
      <c r="H52" s="270">
        <f>MAX(PWT!H52,PWT!T52)/PWT!H$4*100</f>
        <v>0</v>
      </c>
      <c r="I52" s="270">
        <f>IF(OR(ISNUMBER(D52),ISNUMBER(E52),ISNUMBER(#REF!),ISNUMBER(F52),ISNUMBER(G52),ISNUMBER(H52)),SUM(D52:H52),"")</f>
        <v>0</v>
      </c>
      <c r="J52" s="270" t="str">
        <f>IF(ISNUMBER(PWT!J52),(PWT!J52/PWT!J$4)*100,"")</f>
        <v/>
      </c>
      <c r="K52" s="270" t="str">
        <f>IF(ISNUMBER(PWT!K52),(PWT!K52/PWT!K$4)*100,"")</f>
        <v/>
      </c>
      <c r="L52" s="270" t="str">
        <f>IF(ISNUMBER(PWT!L52),(PWT!L52/PWT!L$4)*100,"")</f>
        <v/>
      </c>
      <c r="M52" s="270" t="str">
        <f>IF(ISNUMBER(PWT!M52),(PWT!M52/PWT!M$4)*100,"")</f>
        <v/>
      </c>
      <c r="N52" s="270" t="str">
        <f>IF(ISNUMBER(PWT!N52),(PWT!N52/PWT!N$4)*100,"")</f>
        <v/>
      </c>
      <c r="O52" s="270" t="str">
        <f>IF(OR(ISNUMBER(J52),ISNUMBER(K52),ISNUMBER(#REF!),ISNUMBER(L52),ISNUMBER(M52),ISNUMBER(N52)),SUM(J52:N52),"")</f>
        <v/>
      </c>
      <c r="P52" s="270">
        <f>IFERROR(MAX('Pre-Board Exam'!D52,'Pre-Board Exam'!J52)/'Pre-Board Exam'!D$4*100,"")</f>
        <v>0</v>
      </c>
      <c r="Q52" s="270">
        <f>IFERROR(MAX('Pre-Board Exam'!E52,'Pre-Board Exam'!K52)/'Pre-Board Exam'!E$4*100,"")</f>
        <v>0</v>
      </c>
      <c r="R52" s="270">
        <f>IFERROR(MAX('Pre-Board Exam'!F52,'Pre-Board Exam'!L52)/'Pre-Board Exam'!F$4*100,"")</f>
        <v>0</v>
      </c>
      <c r="S52" s="270">
        <f>IFERROR(MAX('Pre-Board Exam'!G52,'Pre-Board Exam'!M52)/'Pre-Board Exam'!G$4*100,"")</f>
        <v>0</v>
      </c>
      <c r="T52" s="270">
        <f>IFERROR(MAX('Pre-Board Exam'!H52,'Pre-Board Exam'!N52)/'Pre-Board Exam'!H$4*100,"")</f>
        <v>0</v>
      </c>
      <c r="U52" s="270">
        <f>IF(OR(ISNUMBER(P52),ISNUMBER(Q52),ISNUMBER(#REF!),ISNUMBER(R52),ISNUMBER(S52),ISNUMBER(T52)),SUM(P52:T52),"")</f>
        <v>0</v>
      </c>
    </row>
    <row r="53" spans="1:21" x14ac:dyDescent="0.3">
      <c r="A53" s="312" t="str">
        <f>'STUDENT DETAILS'!A54</f>
        <v/>
      </c>
      <c r="B53" s="278" t="str">
        <f>IF(ISNUMBER('STUDENT DETAILS'!D54),('STUDENT DETAILS'!D54),"")</f>
        <v/>
      </c>
      <c r="C53" s="279" t="str">
        <f>IF('STUDENT DETAILS'!C54&gt;0,'STUDENT DETAILS'!C54,"")</f>
        <v/>
      </c>
      <c r="D53" s="270">
        <f>MAX(PWT!D53,PWT!P53)/PWT!D$4*100</f>
        <v>0</v>
      </c>
      <c r="E53" s="270">
        <f>MAX(PWT!E53,PWT!Q53)/PWT!E$4*100</f>
        <v>0</v>
      </c>
      <c r="F53" s="270">
        <f>MAX(PWT!F53,PWT!R53)/PWT!F$4*100</f>
        <v>0</v>
      </c>
      <c r="G53" s="270">
        <f>MAX(PWT!G53,PWT!S53)/PWT!G$4*100</f>
        <v>0</v>
      </c>
      <c r="H53" s="270">
        <f>MAX(PWT!H53,PWT!T53)/PWT!H$4*100</f>
        <v>0</v>
      </c>
      <c r="I53" s="270">
        <f>IF(OR(ISNUMBER(D53),ISNUMBER(E53),ISNUMBER(#REF!),ISNUMBER(F53),ISNUMBER(G53),ISNUMBER(H53)),SUM(D53:H53),"")</f>
        <v>0</v>
      </c>
      <c r="J53" s="270" t="str">
        <f>IF(ISNUMBER(PWT!J53),(PWT!J53/PWT!J$4)*100,"")</f>
        <v/>
      </c>
      <c r="K53" s="270" t="str">
        <f>IF(ISNUMBER(PWT!K53),(PWT!K53/PWT!K$4)*100,"")</f>
        <v/>
      </c>
      <c r="L53" s="270" t="str">
        <f>IF(ISNUMBER(PWT!L53),(PWT!L53/PWT!L$4)*100,"")</f>
        <v/>
      </c>
      <c r="M53" s="270" t="str">
        <f>IF(ISNUMBER(PWT!M53),(PWT!M53/PWT!M$4)*100,"")</f>
        <v/>
      </c>
      <c r="N53" s="270" t="str">
        <f>IF(ISNUMBER(PWT!N53),(PWT!N53/PWT!N$4)*100,"")</f>
        <v/>
      </c>
      <c r="O53" s="270" t="str">
        <f>IF(OR(ISNUMBER(J53),ISNUMBER(K53),ISNUMBER(#REF!),ISNUMBER(L53),ISNUMBER(M53),ISNUMBER(N53)),SUM(J53:N53),"")</f>
        <v/>
      </c>
      <c r="P53" s="270">
        <f>IFERROR(MAX('Pre-Board Exam'!D53,'Pre-Board Exam'!J53)/'Pre-Board Exam'!D$4*100,"")</f>
        <v>0</v>
      </c>
      <c r="Q53" s="270">
        <f>IFERROR(MAX('Pre-Board Exam'!E53,'Pre-Board Exam'!K53)/'Pre-Board Exam'!E$4*100,"")</f>
        <v>0</v>
      </c>
      <c r="R53" s="270">
        <f>IFERROR(MAX('Pre-Board Exam'!F53,'Pre-Board Exam'!L53)/'Pre-Board Exam'!F$4*100,"")</f>
        <v>0</v>
      </c>
      <c r="S53" s="270">
        <f>IFERROR(MAX('Pre-Board Exam'!G53,'Pre-Board Exam'!M53)/'Pre-Board Exam'!G$4*100,"")</f>
        <v>0</v>
      </c>
      <c r="T53" s="270">
        <f>IFERROR(MAX('Pre-Board Exam'!H53,'Pre-Board Exam'!N53)/'Pre-Board Exam'!H$4*100,"")</f>
        <v>0</v>
      </c>
      <c r="U53" s="270">
        <f>IF(OR(ISNUMBER(P53),ISNUMBER(Q53),ISNUMBER(#REF!),ISNUMBER(R53),ISNUMBER(S53),ISNUMBER(T53)),SUM(P53:T53),"")</f>
        <v>0</v>
      </c>
    </row>
    <row r="54" spans="1:21" x14ac:dyDescent="0.3">
      <c r="A54" s="312" t="str">
        <f>'STUDENT DETAILS'!A55</f>
        <v/>
      </c>
      <c r="B54" s="278" t="str">
        <f>IF(ISNUMBER('STUDENT DETAILS'!D55),('STUDENT DETAILS'!D55),"")</f>
        <v/>
      </c>
      <c r="C54" s="279" t="str">
        <f>IF('STUDENT DETAILS'!C55&gt;0,'STUDENT DETAILS'!C55,"")</f>
        <v/>
      </c>
      <c r="D54" s="270">
        <f>MAX(PWT!D54,PWT!P54)/PWT!D$4*100</f>
        <v>0</v>
      </c>
      <c r="E54" s="270">
        <f>MAX(PWT!E54,PWT!Q54)/PWT!E$4*100</f>
        <v>0</v>
      </c>
      <c r="F54" s="270">
        <f>MAX(PWT!F54,PWT!R54)/PWT!F$4*100</f>
        <v>0</v>
      </c>
      <c r="G54" s="270">
        <f>MAX(PWT!G54,PWT!S54)/PWT!G$4*100</f>
        <v>0</v>
      </c>
      <c r="H54" s="270">
        <f>MAX(PWT!H54,PWT!T54)/PWT!H$4*100</f>
        <v>0</v>
      </c>
      <c r="I54" s="270">
        <f>IF(OR(ISNUMBER(D54),ISNUMBER(E54),ISNUMBER(#REF!),ISNUMBER(F54),ISNUMBER(G54),ISNUMBER(H54)),SUM(D54:H54),"")</f>
        <v>0</v>
      </c>
      <c r="J54" s="270" t="str">
        <f>IF(ISNUMBER(PWT!J54),(PWT!J54/PWT!J$4)*100,"")</f>
        <v/>
      </c>
      <c r="K54" s="270" t="str">
        <f>IF(ISNUMBER(PWT!K54),(PWT!K54/PWT!K$4)*100,"")</f>
        <v/>
      </c>
      <c r="L54" s="270" t="str">
        <f>IF(ISNUMBER(PWT!L54),(PWT!L54/PWT!L$4)*100,"")</f>
        <v/>
      </c>
      <c r="M54" s="270" t="str">
        <f>IF(ISNUMBER(PWT!M54),(PWT!M54/PWT!M$4)*100,"")</f>
        <v/>
      </c>
      <c r="N54" s="270" t="str">
        <f>IF(ISNUMBER(PWT!N54),(PWT!N54/PWT!N$4)*100,"")</f>
        <v/>
      </c>
      <c r="O54" s="270" t="str">
        <f>IF(OR(ISNUMBER(J54),ISNUMBER(K54),ISNUMBER(#REF!),ISNUMBER(L54),ISNUMBER(M54),ISNUMBER(N54)),SUM(J54:N54),"")</f>
        <v/>
      </c>
      <c r="P54" s="270">
        <f>IFERROR(MAX('Pre-Board Exam'!D54,'Pre-Board Exam'!J54)/'Pre-Board Exam'!D$4*100,"")</f>
        <v>0</v>
      </c>
      <c r="Q54" s="270">
        <f>IFERROR(MAX('Pre-Board Exam'!E54,'Pre-Board Exam'!K54)/'Pre-Board Exam'!E$4*100,"")</f>
        <v>0</v>
      </c>
      <c r="R54" s="270">
        <f>IFERROR(MAX('Pre-Board Exam'!F54,'Pre-Board Exam'!L54)/'Pre-Board Exam'!F$4*100,"")</f>
        <v>0</v>
      </c>
      <c r="S54" s="270">
        <f>IFERROR(MAX('Pre-Board Exam'!G54,'Pre-Board Exam'!M54)/'Pre-Board Exam'!G$4*100,"")</f>
        <v>0</v>
      </c>
      <c r="T54" s="270">
        <f>IFERROR(MAX('Pre-Board Exam'!H54,'Pre-Board Exam'!N54)/'Pre-Board Exam'!H$4*100,"")</f>
        <v>0</v>
      </c>
      <c r="U54" s="270">
        <f>IF(OR(ISNUMBER(P54),ISNUMBER(Q54),ISNUMBER(#REF!),ISNUMBER(R54),ISNUMBER(S54),ISNUMBER(T54)),SUM(P54:T54),"")</f>
        <v>0</v>
      </c>
    </row>
    <row r="55" spans="1:21" x14ac:dyDescent="0.3">
      <c r="A55" s="312" t="str">
        <f>'STUDENT DETAILS'!A56</f>
        <v/>
      </c>
      <c r="B55" s="278" t="str">
        <f>IF(ISNUMBER('STUDENT DETAILS'!D56),('STUDENT DETAILS'!D56),"")</f>
        <v/>
      </c>
      <c r="C55" s="279" t="str">
        <f>IF('STUDENT DETAILS'!C56&gt;0,'STUDENT DETAILS'!C56,"")</f>
        <v/>
      </c>
      <c r="D55" s="270">
        <f>MAX(PWT!D55,PWT!P55)/PWT!D$4*100</f>
        <v>0</v>
      </c>
      <c r="E55" s="270">
        <f>MAX(PWT!E55,PWT!Q55)/PWT!E$4*100</f>
        <v>0</v>
      </c>
      <c r="F55" s="270">
        <f>MAX(PWT!F55,PWT!R55)/PWT!F$4*100</f>
        <v>0</v>
      </c>
      <c r="G55" s="270">
        <f>MAX(PWT!G55,PWT!S55)/PWT!G$4*100</f>
        <v>0</v>
      </c>
      <c r="H55" s="270">
        <f>MAX(PWT!H55,PWT!T55)/PWT!H$4*100</f>
        <v>0</v>
      </c>
      <c r="I55" s="270">
        <f>IF(OR(ISNUMBER(D55),ISNUMBER(E55),ISNUMBER(#REF!),ISNUMBER(F55),ISNUMBER(G55),ISNUMBER(H55)),SUM(D55:H55),"")</f>
        <v>0</v>
      </c>
      <c r="J55" s="270" t="str">
        <f>IF(ISNUMBER(PWT!J55),(PWT!J55/PWT!J$4)*100,"")</f>
        <v/>
      </c>
      <c r="K55" s="270" t="str">
        <f>IF(ISNUMBER(PWT!K55),(PWT!K55/PWT!K$4)*100,"")</f>
        <v/>
      </c>
      <c r="L55" s="270" t="str">
        <f>IF(ISNUMBER(PWT!L55),(PWT!L55/PWT!L$4)*100,"")</f>
        <v/>
      </c>
      <c r="M55" s="270" t="str">
        <f>IF(ISNUMBER(PWT!M55),(PWT!M55/PWT!M$4)*100,"")</f>
        <v/>
      </c>
      <c r="N55" s="270" t="str">
        <f>IF(ISNUMBER(PWT!N55),(PWT!N55/PWT!N$4)*100,"")</f>
        <v/>
      </c>
      <c r="O55" s="270" t="str">
        <f>IF(OR(ISNUMBER(J55),ISNUMBER(K55),ISNUMBER(#REF!),ISNUMBER(L55),ISNUMBER(M55),ISNUMBER(N55)),SUM(J55:N55),"")</f>
        <v/>
      </c>
      <c r="P55" s="270">
        <f>IFERROR(MAX('Pre-Board Exam'!D55,'Pre-Board Exam'!J55)/'Pre-Board Exam'!D$4*100,"")</f>
        <v>0</v>
      </c>
      <c r="Q55" s="270">
        <f>IFERROR(MAX('Pre-Board Exam'!E55,'Pre-Board Exam'!K55)/'Pre-Board Exam'!E$4*100,"")</f>
        <v>0</v>
      </c>
      <c r="R55" s="270">
        <f>IFERROR(MAX('Pre-Board Exam'!F55,'Pre-Board Exam'!L55)/'Pre-Board Exam'!F$4*100,"")</f>
        <v>0</v>
      </c>
      <c r="S55" s="270">
        <f>IFERROR(MAX('Pre-Board Exam'!G55,'Pre-Board Exam'!M55)/'Pre-Board Exam'!G$4*100,"")</f>
        <v>0</v>
      </c>
      <c r="T55" s="270">
        <f>IFERROR(MAX('Pre-Board Exam'!H55,'Pre-Board Exam'!N55)/'Pre-Board Exam'!H$4*100,"")</f>
        <v>0</v>
      </c>
      <c r="U55" s="270">
        <f>IF(OR(ISNUMBER(P55),ISNUMBER(Q55),ISNUMBER(#REF!),ISNUMBER(R55),ISNUMBER(S55),ISNUMBER(T55)),SUM(P55:T55),"")</f>
        <v>0</v>
      </c>
    </row>
    <row r="56" spans="1:21" x14ac:dyDescent="0.3">
      <c r="A56" s="312" t="str">
        <f>'STUDENT DETAILS'!A57</f>
        <v/>
      </c>
      <c r="B56" s="278" t="str">
        <f>IF(ISNUMBER('STUDENT DETAILS'!D57),('STUDENT DETAILS'!D57),"")</f>
        <v/>
      </c>
      <c r="C56" s="279" t="str">
        <f>IF('STUDENT DETAILS'!C57&gt;0,'STUDENT DETAILS'!C57,"")</f>
        <v/>
      </c>
      <c r="D56" s="270">
        <f>MAX(PWT!D56,PWT!P56)/PWT!D$4*100</f>
        <v>0</v>
      </c>
      <c r="E56" s="270">
        <f>MAX(PWT!E56,PWT!Q56)/PWT!E$4*100</f>
        <v>0</v>
      </c>
      <c r="F56" s="270">
        <f>MAX(PWT!F56,PWT!R56)/PWT!F$4*100</f>
        <v>0</v>
      </c>
      <c r="G56" s="270">
        <f>MAX(PWT!G56,PWT!S56)/PWT!G$4*100</f>
        <v>0</v>
      </c>
      <c r="H56" s="270">
        <f>MAX(PWT!H56,PWT!T56)/PWT!H$4*100</f>
        <v>0</v>
      </c>
      <c r="I56" s="270">
        <f>IF(OR(ISNUMBER(D56),ISNUMBER(E56),ISNUMBER(#REF!),ISNUMBER(F56),ISNUMBER(G56),ISNUMBER(H56)),SUM(D56:H56),"")</f>
        <v>0</v>
      </c>
      <c r="J56" s="270" t="str">
        <f>IF(ISNUMBER(PWT!J56),(PWT!J56/PWT!J$4)*100,"")</f>
        <v/>
      </c>
      <c r="K56" s="270" t="str">
        <f>IF(ISNUMBER(PWT!K56),(PWT!K56/PWT!K$4)*100,"")</f>
        <v/>
      </c>
      <c r="L56" s="270" t="str">
        <f>IF(ISNUMBER(PWT!L56),(PWT!L56/PWT!L$4)*100,"")</f>
        <v/>
      </c>
      <c r="M56" s="270" t="str">
        <f>IF(ISNUMBER(PWT!M56),(PWT!M56/PWT!M$4)*100,"")</f>
        <v/>
      </c>
      <c r="N56" s="270" t="str">
        <f>IF(ISNUMBER(PWT!N56),(PWT!N56/PWT!N$4)*100,"")</f>
        <v/>
      </c>
      <c r="O56" s="270" t="str">
        <f>IF(OR(ISNUMBER(J56),ISNUMBER(K56),ISNUMBER(#REF!),ISNUMBER(L56),ISNUMBER(M56),ISNUMBER(N56)),SUM(J56:N56),"")</f>
        <v/>
      </c>
      <c r="P56" s="270">
        <f>IFERROR(MAX('Pre-Board Exam'!D56,'Pre-Board Exam'!J56)/'Pre-Board Exam'!D$4*100,"")</f>
        <v>0</v>
      </c>
      <c r="Q56" s="270">
        <f>IFERROR(MAX('Pre-Board Exam'!E56,'Pre-Board Exam'!K56)/'Pre-Board Exam'!E$4*100,"")</f>
        <v>0</v>
      </c>
      <c r="R56" s="270">
        <f>IFERROR(MAX('Pre-Board Exam'!F56,'Pre-Board Exam'!L56)/'Pre-Board Exam'!F$4*100,"")</f>
        <v>0</v>
      </c>
      <c r="S56" s="270">
        <f>IFERROR(MAX('Pre-Board Exam'!G56,'Pre-Board Exam'!M56)/'Pre-Board Exam'!G$4*100,"")</f>
        <v>0</v>
      </c>
      <c r="T56" s="270">
        <f>IFERROR(MAX('Pre-Board Exam'!H56,'Pre-Board Exam'!N56)/'Pre-Board Exam'!H$4*100,"")</f>
        <v>0</v>
      </c>
      <c r="U56" s="270">
        <f>IF(OR(ISNUMBER(P56),ISNUMBER(Q56),ISNUMBER(#REF!),ISNUMBER(R56),ISNUMBER(S56),ISNUMBER(T56)),SUM(P56:T56),"")</f>
        <v>0</v>
      </c>
    </row>
    <row r="57" spans="1:21" x14ac:dyDescent="0.3">
      <c r="A57" s="312" t="str">
        <f>'STUDENT DETAILS'!A58</f>
        <v/>
      </c>
      <c r="B57" s="278" t="str">
        <f>IF(ISNUMBER('STUDENT DETAILS'!D58),('STUDENT DETAILS'!D58),"")</f>
        <v/>
      </c>
      <c r="C57" s="279" t="str">
        <f>IF('STUDENT DETAILS'!C58&gt;0,'STUDENT DETAILS'!C58,"")</f>
        <v/>
      </c>
      <c r="D57" s="270">
        <f>MAX(PWT!D57,PWT!P57)/PWT!D$4*100</f>
        <v>0</v>
      </c>
      <c r="E57" s="270">
        <f>MAX(PWT!E57,PWT!Q57)/PWT!E$4*100</f>
        <v>0</v>
      </c>
      <c r="F57" s="270">
        <f>MAX(PWT!F57,PWT!R57)/PWT!F$4*100</f>
        <v>0</v>
      </c>
      <c r="G57" s="270">
        <f>MAX(PWT!G57,PWT!S57)/PWT!G$4*100</f>
        <v>0</v>
      </c>
      <c r="H57" s="270">
        <f>MAX(PWT!H57,PWT!T57)/PWT!H$4*100</f>
        <v>0</v>
      </c>
      <c r="I57" s="270">
        <f>IF(OR(ISNUMBER(D57),ISNUMBER(E57),ISNUMBER(#REF!),ISNUMBER(F57),ISNUMBER(G57),ISNUMBER(H57)),SUM(D57:H57),"")</f>
        <v>0</v>
      </c>
      <c r="J57" s="270" t="str">
        <f>IF(ISNUMBER(PWT!J57),(PWT!J57/PWT!J$4)*100,"")</f>
        <v/>
      </c>
      <c r="K57" s="270" t="str">
        <f>IF(ISNUMBER(PWT!K57),(PWT!K57/PWT!K$4)*100,"")</f>
        <v/>
      </c>
      <c r="L57" s="270" t="str">
        <f>IF(ISNUMBER(PWT!L57),(PWT!L57/PWT!L$4)*100,"")</f>
        <v/>
      </c>
      <c r="M57" s="270" t="str">
        <f>IF(ISNUMBER(PWT!M57),(PWT!M57/PWT!M$4)*100,"")</f>
        <v/>
      </c>
      <c r="N57" s="270" t="str">
        <f>IF(ISNUMBER(PWT!N57),(PWT!N57/PWT!N$4)*100,"")</f>
        <v/>
      </c>
      <c r="O57" s="270" t="str">
        <f>IF(OR(ISNUMBER(J57),ISNUMBER(K57),ISNUMBER(#REF!),ISNUMBER(L57),ISNUMBER(M57),ISNUMBER(N57)),SUM(J57:N57),"")</f>
        <v/>
      </c>
      <c r="P57" s="270">
        <f>IFERROR(MAX('Pre-Board Exam'!D57,'Pre-Board Exam'!J57)/'Pre-Board Exam'!D$4*100,"")</f>
        <v>0</v>
      </c>
      <c r="Q57" s="270">
        <f>IFERROR(MAX('Pre-Board Exam'!E57,'Pre-Board Exam'!K57)/'Pre-Board Exam'!E$4*100,"")</f>
        <v>0</v>
      </c>
      <c r="R57" s="270">
        <f>IFERROR(MAX('Pre-Board Exam'!F57,'Pre-Board Exam'!L57)/'Pre-Board Exam'!F$4*100,"")</f>
        <v>0</v>
      </c>
      <c r="S57" s="270">
        <f>IFERROR(MAX('Pre-Board Exam'!G57,'Pre-Board Exam'!M57)/'Pre-Board Exam'!G$4*100,"")</f>
        <v>0</v>
      </c>
      <c r="T57" s="270">
        <f>IFERROR(MAX('Pre-Board Exam'!H57,'Pre-Board Exam'!N57)/'Pre-Board Exam'!H$4*100,"")</f>
        <v>0</v>
      </c>
      <c r="U57" s="270">
        <f>IF(OR(ISNUMBER(P57),ISNUMBER(Q57),ISNUMBER(#REF!),ISNUMBER(R57),ISNUMBER(S57),ISNUMBER(T57)),SUM(P57:T57),"")</f>
        <v>0</v>
      </c>
    </row>
    <row r="58" spans="1:21" x14ac:dyDescent="0.3">
      <c r="A58" s="312" t="str">
        <f>'STUDENT DETAILS'!A59</f>
        <v/>
      </c>
      <c r="B58" s="278" t="str">
        <f>IF(ISNUMBER('STUDENT DETAILS'!D59),('STUDENT DETAILS'!D59),"")</f>
        <v/>
      </c>
      <c r="C58" s="279" t="str">
        <f>IF('STUDENT DETAILS'!C59&gt;0,'STUDENT DETAILS'!C59,"")</f>
        <v/>
      </c>
      <c r="D58" s="270">
        <f>MAX(PWT!D58,PWT!P58)/PWT!D$4*100</f>
        <v>0</v>
      </c>
      <c r="E58" s="270">
        <f>MAX(PWT!E58,PWT!Q58)/PWT!E$4*100</f>
        <v>0</v>
      </c>
      <c r="F58" s="270">
        <f>MAX(PWT!F58,PWT!R58)/PWT!F$4*100</f>
        <v>0</v>
      </c>
      <c r="G58" s="270">
        <f>MAX(PWT!G58,PWT!S58)/PWT!G$4*100</f>
        <v>0</v>
      </c>
      <c r="H58" s="270">
        <f>MAX(PWT!H58,PWT!T58)/PWT!H$4*100</f>
        <v>0</v>
      </c>
      <c r="I58" s="270">
        <f>IF(OR(ISNUMBER(D58),ISNUMBER(E58),ISNUMBER(#REF!),ISNUMBER(F58),ISNUMBER(G58),ISNUMBER(H58)),SUM(D58:H58),"")</f>
        <v>0</v>
      </c>
      <c r="J58" s="270" t="str">
        <f>IF(ISNUMBER(PWT!J58),(PWT!J58/PWT!J$4)*100,"")</f>
        <v/>
      </c>
      <c r="K58" s="270" t="str">
        <f>IF(ISNUMBER(PWT!K58),(PWT!K58/PWT!K$4)*100,"")</f>
        <v/>
      </c>
      <c r="L58" s="270" t="str">
        <f>IF(ISNUMBER(PWT!L58),(PWT!L58/PWT!L$4)*100,"")</f>
        <v/>
      </c>
      <c r="M58" s="270" t="str">
        <f>IF(ISNUMBER(PWT!M58),(PWT!M58/PWT!M$4)*100,"")</f>
        <v/>
      </c>
      <c r="N58" s="270" t="str">
        <f>IF(ISNUMBER(PWT!N58),(PWT!N58/PWT!N$4)*100,"")</f>
        <v/>
      </c>
      <c r="O58" s="270" t="str">
        <f>IF(OR(ISNUMBER(J58),ISNUMBER(K58),ISNUMBER(#REF!),ISNUMBER(L58),ISNUMBER(M58),ISNUMBER(N58)),SUM(J58:N58),"")</f>
        <v/>
      </c>
      <c r="P58" s="270">
        <f>IFERROR(MAX('Pre-Board Exam'!D58,'Pre-Board Exam'!J58)/'Pre-Board Exam'!D$4*100,"")</f>
        <v>0</v>
      </c>
      <c r="Q58" s="270">
        <f>IFERROR(MAX('Pre-Board Exam'!E58,'Pre-Board Exam'!K58)/'Pre-Board Exam'!E$4*100,"")</f>
        <v>0</v>
      </c>
      <c r="R58" s="270">
        <f>IFERROR(MAX('Pre-Board Exam'!F58,'Pre-Board Exam'!L58)/'Pre-Board Exam'!F$4*100,"")</f>
        <v>0</v>
      </c>
      <c r="S58" s="270">
        <f>IFERROR(MAX('Pre-Board Exam'!G58,'Pre-Board Exam'!M58)/'Pre-Board Exam'!G$4*100,"")</f>
        <v>0</v>
      </c>
      <c r="T58" s="270">
        <f>IFERROR(MAX('Pre-Board Exam'!H58,'Pre-Board Exam'!N58)/'Pre-Board Exam'!H$4*100,"")</f>
        <v>0</v>
      </c>
      <c r="U58" s="270">
        <f>IF(OR(ISNUMBER(P58),ISNUMBER(Q58),ISNUMBER(#REF!),ISNUMBER(R58),ISNUMBER(S58),ISNUMBER(T58)),SUM(P58:T58),"")</f>
        <v>0</v>
      </c>
    </row>
    <row r="59" spans="1:21" x14ac:dyDescent="0.3">
      <c r="A59" s="312" t="str">
        <f>'STUDENT DETAILS'!A60</f>
        <v/>
      </c>
      <c r="B59" s="278" t="str">
        <f>IF(ISNUMBER('STUDENT DETAILS'!D60),('STUDENT DETAILS'!D60),"")</f>
        <v/>
      </c>
      <c r="C59" s="279" t="str">
        <f>IF('STUDENT DETAILS'!C60&gt;0,'STUDENT DETAILS'!C60,"")</f>
        <v/>
      </c>
      <c r="D59" s="270">
        <f>MAX(PWT!D59,PWT!P59)/PWT!D$4*100</f>
        <v>0</v>
      </c>
      <c r="E59" s="270">
        <f>MAX(PWT!E59,PWT!Q59)/PWT!E$4*100</f>
        <v>0</v>
      </c>
      <c r="F59" s="270">
        <f>MAX(PWT!F59,PWT!R59)/PWT!F$4*100</f>
        <v>0</v>
      </c>
      <c r="G59" s="270">
        <f>MAX(PWT!G59,PWT!S59)/PWT!G$4*100</f>
        <v>0</v>
      </c>
      <c r="H59" s="270">
        <f>MAX(PWT!H59,PWT!T59)/PWT!H$4*100</f>
        <v>0</v>
      </c>
      <c r="I59" s="270">
        <f>IF(OR(ISNUMBER(D59),ISNUMBER(E59),ISNUMBER(#REF!),ISNUMBER(F59),ISNUMBER(G59),ISNUMBER(H59)),SUM(D59:H59),"")</f>
        <v>0</v>
      </c>
      <c r="J59" s="270" t="str">
        <f>IF(ISNUMBER(PWT!J59),(PWT!J59/PWT!J$4)*100,"")</f>
        <v/>
      </c>
      <c r="K59" s="270" t="str">
        <f>IF(ISNUMBER(PWT!K59),(PWT!K59/PWT!K$4)*100,"")</f>
        <v/>
      </c>
      <c r="L59" s="270" t="str">
        <f>IF(ISNUMBER(PWT!L59),(PWT!L59/PWT!L$4)*100,"")</f>
        <v/>
      </c>
      <c r="M59" s="270" t="str">
        <f>IF(ISNUMBER(PWT!M59),(PWT!M59/PWT!M$4)*100,"")</f>
        <v/>
      </c>
      <c r="N59" s="270" t="str">
        <f>IF(ISNUMBER(PWT!N59),(PWT!N59/PWT!N$4)*100,"")</f>
        <v/>
      </c>
      <c r="O59" s="270" t="str">
        <f>IF(OR(ISNUMBER(J59),ISNUMBER(K59),ISNUMBER(#REF!),ISNUMBER(L59),ISNUMBER(M59),ISNUMBER(N59)),SUM(J59:N59),"")</f>
        <v/>
      </c>
      <c r="P59" s="270">
        <f>IFERROR(MAX('Pre-Board Exam'!D59,'Pre-Board Exam'!J59)/'Pre-Board Exam'!D$4*100,"")</f>
        <v>0</v>
      </c>
      <c r="Q59" s="270">
        <f>IFERROR(MAX('Pre-Board Exam'!E59,'Pre-Board Exam'!K59)/'Pre-Board Exam'!E$4*100,"")</f>
        <v>0</v>
      </c>
      <c r="R59" s="270">
        <f>IFERROR(MAX('Pre-Board Exam'!F59,'Pre-Board Exam'!L59)/'Pre-Board Exam'!F$4*100,"")</f>
        <v>0</v>
      </c>
      <c r="S59" s="270">
        <f>IFERROR(MAX('Pre-Board Exam'!G59,'Pre-Board Exam'!M59)/'Pre-Board Exam'!G$4*100,"")</f>
        <v>0</v>
      </c>
      <c r="T59" s="270">
        <f>IFERROR(MAX('Pre-Board Exam'!H59,'Pre-Board Exam'!N59)/'Pre-Board Exam'!H$4*100,"")</f>
        <v>0</v>
      </c>
      <c r="U59" s="270">
        <f>IF(OR(ISNUMBER(P59),ISNUMBER(Q59),ISNUMBER(#REF!),ISNUMBER(R59),ISNUMBER(S59),ISNUMBER(T59)),SUM(P59:T59),"")</f>
        <v>0</v>
      </c>
    </row>
    <row r="60" spans="1:21" x14ac:dyDescent="0.3">
      <c r="A60" s="312" t="str">
        <f>'STUDENT DETAILS'!A61</f>
        <v/>
      </c>
      <c r="B60" s="278" t="str">
        <f>IF(ISNUMBER('STUDENT DETAILS'!D61),('STUDENT DETAILS'!D61),"")</f>
        <v/>
      </c>
      <c r="C60" s="279" t="str">
        <f>IF('STUDENT DETAILS'!C61&gt;0,'STUDENT DETAILS'!C61,"")</f>
        <v/>
      </c>
      <c r="D60" s="270">
        <f>MAX(PWT!D60,PWT!P60)/PWT!D$4*100</f>
        <v>0</v>
      </c>
      <c r="E60" s="270">
        <f>MAX(PWT!E60,PWT!Q60)/PWT!E$4*100</f>
        <v>0</v>
      </c>
      <c r="F60" s="270">
        <f>MAX(PWT!F60,PWT!R60)/PWT!F$4*100</f>
        <v>0</v>
      </c>
      <c r="G60" s="270">
        <f>MAX(PWT!G60,PWT!S60)/PWT!G$4*100</f>
        <v>0</v>
      </c>
      <c r="H60" s="270">
        <f>MAX(PWT!H60,PWT!T60)/PWT!H$4*100</f>
        <v>0</v>
      </c>
      <c r="I60" s="270">
        <f>IF(OR(ISNUMBER(D60),ISNUMBER(E60),ISNUMBER(#REF!),ISNUMBER(F60),ISNUMBER(G60),ISNUMBER(H60)),SUM(D60:H60),"")</f>
        <v>0</v>
      </c>
      <c r="J60" s="270" t="str">
        <f>IF(ISNUMBER(PWT!J60),(PWT!J60/PWT!J$4)*100,"")</f>
        <v/>
      </c>
      <c r="K60" s="270" t="str">
        <f>IF(ISNUMBER(PWT!K60),(PWT!K60/PWT!K$4)*100,"")</f>
        <v/>
      </c>
      <c r="L60" s="270" t="str">
        <f>IF(ISNUMBER(PWT!L60),(PWT!L60/PWT!L$4)*100,"")</f>
        <v/>
      </c>
      <c r="M60" s="270" t="str">
        <f>IF(ISNUMBER(PWT!M60),(PWT!M60/PWT!M$4)*100,"")</f>
        <v/>
      </c>
      <c r="N60" s="270" t="str">
        <f>IF(ISNUMBER(PWT!N60),(PWT!N60/PWT!N$4)*100,"")</f>
        <v/>
      </c>
      <c r="O60" s="270" t="str">
        <f>IF(OR(ISNUMBER(J60),ISNUMBER(K60),ISNUMBER(#REF!),ISNUMBER(L60),ISNUMBER(M60),ISNUMBER(N60)),SUM(J60:N60),"")</f>
        <v/>
      </c>
      <c r="P60" s="270">
        <f>IFERROR(MAX('Pre-Board Exam'!D60,'Pre-Board Exam'!J60)/'Pre-Board Exam'!D$4*100,"")</f>
        <v>0</v>
      </c>
      <c r="Q60" s="270">
        <f>IFERROR(MAX('Pre-Board Exam'!E60,'Pre-Board Exam'!K60)/'Pre-Board Exam'!E$4*100,"")</f>
        <v>0</v>
      </c>
      <c r="R60" s="270">
        <f>IFERROR(MAX('Pre-Board Exam'!F60,'Pre-Board Exam'!L60)/'Pre-Board Exam'!F$4*100,"")</f>
        <v>0</v>
      </c>
      <c r="S60" s="270">
        <f>IFERROR(MAX('Pre-Board Exam'!G60,'Pre-Board Exam'!M60)/'Pre-Board Exam'!G$4*100,"")</f>
        <v>0</v>
      </c>
      <c r="T60" s="270">
        <f>IFERROR(MAX('Pre-Board Exam'!H60,'Pre-Board Exam'!N60)/'Pre-Board Exam'!H$4*100,"")</f>
        <v>0</v>
      </c>
      <c r="U60" s="270">
        <f>IF(OR(ISNUMBER(P60),ISNUMBER(Q60),ISNUMBER(#REF!),ISNUMBER(R60),ISNUMBER(S60),ISNUMBER(T60)),SUM(P60:T60),"")</f>
        <v>0</v>
      </c>
    </row>
    <row r="61" spans="1:21" x14ac:dyDescent="0.3">
      <c r="A61" s="312" t="str">
        <f>'STUDENT DETAILS'!A62</f>
        <v/>
      </c>
      <c r="B61" s="278" t="str">
        <f>IF(ISNUMBER('STUDENT DETAILS'!D62),('STUDENT DETAILS'!D62),"")</f>
        <v/>
      </c>
      <c r="C61" s="279" t="str">
        <f>IF('STUDENT DETAILS'!C62&gt;0,'STUDENT DETAILS'!C62,"")</f>
        <v/>
      </c>
      <c r="D61" s="270">
        <f>MAX(PWT!D61,PWT!P61)/PWT!D$4*100</f>
        <v>0</v>
      </c>
      <c r="E61" s="270">
        <f>MAX(PWT!E61,PWT!Q61)/PWT!E$4*100</f>
        <v>0</v>
      </c>
      <c r="F61" s="270">
        <f>MAX(PWT!F61,PWT!R61)/PWT!F$4*100</f>
        <v>0</v>
      </c>
      <c r="G61" s="270">
        <f>MAX(PWT!G61,PWT!S61)/PWT!G$4*100</f>
        <v>0</v>
      </c>
      <c r="H61" s="270">
        <f>MAX(PWT!H61,PWT!T61)/PWT!H$4*100</f>
        <v>0</v>
      </c>
      <c r="I61" s="270">
        <f>IF(OR(ISNUMBER(D61),ISNUMBER(E61),ISNUMBER(#REF!),ISNUMBER(F61),ISNUMBER(G61),ISNUMBER(H61)),SUM(D61:H61),"")</f>
        <v>0</v>
      </c>
      <c r="J61" s="270" t="str">
        <f>IF(ISNUMBER(PWT!J61),(PWT!J61/PWT!J$4)*100,"")</f>
        <v/>
      </c>
      <c r="K61" s="270" t="str">
        <f>IF(ISNUMBER(PWT!K61),(PWT!K61/PWT!K$4)*100,"")</f>
        <v/>
      </c>
      <c r="L61" s="270" t="str">
        <f>IF(ISNUMBER(PWT!L61),(PWT!L61/PWT!L$4)*100,"")</f>
        <v/>
      </c>
      <c r="M61" s="270" t="str">
        <f>IF(ISNUMBER(PWT!M61),(PWT!M61/PWT!M$4)*100,"")</f>
        <v/>
      </c>
      <c r="N61" s="270" t="str">
        <f>IF(ISNUMBER(PWT!N61),(PWT!N61/PWT!N$4)*100,"")</f>
        <v/>
      </c>
      <c r="O61" s="270" t="str">
        <f>IF(OR(ISNUMBER(J61),ISNUMBER(K61),ISNUMBER(#REF!),ISNUMBER(L61),ISNUMBER(M61),ISNUMBER(N61)),SUM(J61:N61),"")</f>
        <v/>
      </c>
      <c r="P61" s="270">
        <f>IFERROR(MAX('Pre-Board Exam'!D61,'Pre-Board Exam'!J61)/'Pre-Board Exam'!D$4*100,"")</f>
        <v>0</v>
      </c>
      <c r="Q61" s="270">
        <f>IFERROR(MAX('Pre-Board Exam'!E61,'Pre-Board Exam'!K61)/'Pre-Board Exam'!E$4*100,"")</f>
        <v>0</v>
      </c>
      <c r="R61" s="270">
        <f>IFERROR(MAX('Pre-Board Exam'!F61,'Pre-Board Exam'!L61)/'Pre-Board Exam'!F$4*100,"")</f>
        <v>0</v>
      </c>
      <c r="S61" s="270">
        <f>IFERROR(MAX('Pre-Board Exam'!G61,'Pre-Board Exam'!M61)/'Pre-Board Exam'!G$4*100,"")</f>
        <v>0</v>
      </c>
      <c r="T61" s="270">
        <f>IFERROR(MAX('Pre-Board Exam'!H61,'Pre-Board Exam'!N61)/'Pre-Board Exam'!H$4*100,"")</f>
        <v>0</v>
      </c>
      <c r="U61" s="270">
        <f>IF(OR(ISNUMBER(P61),ISNUMBER(Q61),ISNUMBER(#REF!),ISNUMBER(R61),ISNUMBER(S61),ISNUMBER(T61)),SUM(P61:T61),"")</f>
        <v>0</v>
      </c>
    </row>
    <row r="62" spans="1:21" x14ac:dyDescent="0.3">
      <c r="A62" s="312" t="str">
        <f>'STUDENT DETAILS'!A63</f>
        <v/>
      </c>
      <c r="B62" s="278" t="str">
        <f>IF(ISNUMBER('STUDENT DETAILS'!D63),('STUDENT DETAILS'!D63),"")</f>
        <v/>
      </c>
      <c r="C62" s="279" t="str">
        <f>IF('STUDENT DETAILS'!C63&gt;0,'STUDENT DETAILS'!C63,"")</f>
        <v/>
      </c>
      <c r="D62" s="270">
        <f>MAX(PWT!D62,PWT!P62)/PWT!D$4*100</f>
        <v>0</v>
      </c>
      <c r="E62" s="270">
        <f>MAX(PWT!E62,PWT!Q62)/PWT!E$4*100</f>
        <v>0</v>
      </c>
      <c r="F62" s="270">
        <f>MAX(PWT!F62,PWT!R62)/PWT!F$4*100</f>
        <v>0</v>
      </c>
      <c r="G62" s="270">
        <f>MAX(PWT!G62,PWT!S62)/PWT!G$4*100</f>
        <v>0</v>
      </c>
      <c r="H62" s="270">
        <f>MAX(PWT!H62,PWT!T62)/PWT!H$4*100</f>
        <v>0</v>
      </c>
      <c r="I62" s="270">
        <f>IF(OR(ISNUMBER(D62),ISNUMBER(E62),ISNUMBER(#REF!),ISNUMBER(F62),ISNUMBER(G62),ISNUMBER(H62)),SUM(D62:H62),"")</f>
        <v>0</v>
      </c>
      <c r="J62" s="270" t="str">
        <f>IF(ISNUMBER(PWT!J62),(PWT!J62/PWT!J$4)*100,"")</f>
        <v/>
      </c>
      <c r="K62" s="270" t="str">
        <f>IF(ISNUMBER(PWT!K62),(PWT!K62/PWT!K$4)*100,"")</f>
        <v/>
      </c>
      <c r="L62" s="270" t="str">
        <f>IF(ISNUMBER(PWT!L62),(PWT!L62/PWT!L$4)*100,"")</f>
        <v/>
      </c>
      <c r="M62" s="270" t="str">
        <f>IF(ISNUMBER(PWT!M62),(PWT!M62/PWT!M$4)*100,"")</f>
        <v/>
      </c>
      <c r="N62" s="270" t="str">
        <f>IF(ISNUMBER(PWT!N62),(PWT!N62/PWT!N$4)*100,"")</f>
        <v/>
      </c>
      <c r="O62" s="270" t="str">
        <f>IF(OR(ISNUMBER(J62),ISNUMBER(K62),ISNUMBER(#REF!),ISNUMBER(L62),ISNUMBER(M62),ISNUMBER(N62)),SUM(J62:N62),"")</f>
        <v/>
      </c>
      <c r="P62" s="270">
        <f>IFERROR(MAX('Pre-Board Exam'!D62,'Pre-Board Exam'!J62)/'Pre-Board Exam'!D$4*100,"")</f>
        <v>0</v>
      </c>
      <c r="Q62" s="270">
        <f>IFERROR(MAX('Pre-Board Exam'!E62,'Pre-Board Exam'!K62)/'Pre-Board Exam'!E$4*100,"")</f>
        <v>0</v>
      </c>
      <c r="R62" s="270">
        <f>IFERROR(MAX('Pre-Board Exam'!F62,'Pre-Board Exam'!L62)/'Pre-Board Exam'!F$4*100,"")</f>
        <v>0</v>
      </c>
      <c r="S62" s="270">
        <f>IFERROR(MAX('Pre-Board Exam'!G62,'Pre-Board Exam'!M62)/'Pre-Board Exam'!G$4*100,"")</f>
        <v>0</v>
      </c>
      <c r="T62" s="270">
        <f>IFERROR(MAX('Pre-Board Exam'!H62,'Pre-Board Exam'!N62)/'Pre-Board Exam'!H$4*100,"")</f>
        <v>0</v>
      </c>
      <c r="U62" s="270">
        <f>IF(OR(ISNUMBER(P62),ISNUMBER(Q62),ISNUMBER(#REF!),ISNUMBER(R62),ISNUMBER(S62),ISNUMBER(T62)),SUM(P62:T62),"")</f>
        <v>0</v>
      </c>
    </row>
    <row r="63" spans="1:21" x14ac:dyDescent="0.3">
      <c r="A63" s="312" t="str">
        <f>'STUDENT DETAILS'!A64</f>
        <v/>
      </c>
      <c r="B63" s="278" t="str">
        <f>IF(ISNUMBER('STUDENT DETAILS'!D64),('STUDENT DETAILS'!D64),"")</f>
        <v/>
      </c>
      <c r="C63" s="279" t="str">
        <f>IF('STUDENT DETAILS'!C64&gt;0,'STUDENT DETAILS'!C64,"")</f>
        <v/>
      </c>
      <c r="D63" s="270">
        <f>MAX(PWT!D63,PWT!P63)/PWT!D$4*100</f>
        <v>0</v>
      </c>
      <c r="E63" s="270">
        <f>MAX(PWT!E63,PWT!Q63)/PWT!E$4*100</f>
        <v>0</v>
      </c>
      <c r="F63" s="270">
        <f>MAX(PWT!F63,PWT!R63)/PWT!F$4*100</f>
        <v>0</v>
      </c>
      <c r="G63" s="270">
        <f>MAX(PWT!G63,PWT!S63)/PWT!G$4*100</f>
        <v>0</v>
      </c>
      <c r="H63" s="270">
        <f>MAX(PWT!H63,PWT!T63)/PWT!H$4*100</f>
        <v>0</v>
      </c>
      <c r="I63" s="270">
        <f>IF(OR(ISNUMBER(D63),ISNUMBER(E63),ISNUMBER(#REF!),ISNUMBER(F63),ISNUMBER(G63),ISNUMBER(H63)),SUM(D63:H63),"")</f>
        <v>0</v>
      </c>
      <c r="J63" s="270" t="str">
        <f>IF(ISNUMBER(PWT!J63),(PWT!J63/PWT!J$4)*100,"")</f>
        <v/>
      </c>
      <c r="K63" s="270" t="str">
        <f>IF(ISNUMBER(PWT!K63),(PWT!K63/PWT!K$4)*100,"")</f>
        <v/>
      </c>
      <c r="L63" s="270" t="str">
        <f>IF(ISNUMBER(PWT!L63),(PWT!L63/PWT!L$4)*100,"")</f>
        <v/>
      </c>
      <c r="M63" s="270" t="str">
        <f>IF(ISNUMBER(PWT!M63),(PWT!M63/PWT!M$4)*100,"")</f>
        <v/>
      </c>
      <c r="N63" s="270" t="str">
        <f>IF(ISNUMBER(PWT!N63),(PWT!N63/PWT!N$4)*100,"")</f>
        <v/>
      </c>
      <c r="O63" s="270" t="str">
        <f>IF(OR(ISNUMBER(J63),ISNUMBER(K63),ISNUMBER(#REF!),ISNUMBER(L63),ISNUMBER(M63),ISNUMBER(N63)),SUM(J63:N63),"")</f>
        <v/>
      </c>
      <c r="P63" s="270">
        <f>IFERROR(MAX('Pre-Board Exam'!D63,'Pre-Board Exam'!J63)/'Pre-Board Exam'!D$4*100,"")</f>
        <v>0</v>
      </c>
      <c r="Q63" s="270">
        <f>IFERROR(MAX('Pre-Board Exam'!E63,'Pre-Board Exam'!K63)/'Pre-Board Exam'!E$4*100,"")</f>
        <v>0</v>
      </c>
      <c r="R63" s="270">
        <f>IFERROR(MAX('Pre-Board Exam'!F63,'Pre-Board Exam'!L63)/'Pre-Board Exam'!F$4*100,"")</f>
        <v>0</v>
      </c>
      <c r="S63" s="270">
        <f>IFERROR(MAX('Pre-Board Exam'!G63,'Pre-Board Exam'!M63)/'Pre-Board Exam'!G$4*100,"")</f>
        <v>0</v>
      </c>
      <c r="T63" s="270">
        <f>IFERROR(MAX('Pre-Board Exam'!H63,'Pre-Board Exam'!N63)/'Pre-Board Exam'!H$4*100,"")</f>
        <v>0</v>
      </c>
      <c r="U63" s="270">
        <f>IF(OR(ISNUMBER(P63),ISNUMBER(Q63),ISNUMBER(#REF!),ISNUMBER(R63),ISNUMBER(S63),ISNUMBER(T63)),SUM(P63:T63),"")</f>
        <v>0</v>
      </c>
    </row>
    <row r="64" spans="1:21" x14ac:dyDescent="0.3">
      <c r="A64" s="312" t="str">
        <f>'STUDENT DETAILS'!A65</f>
        <v/>
      </c>
      <c r="B64" s="278" t="str">
        <f>IF(ISNUMBER('STUDENT DETAILS'!D65),('STUDENT DETAILS'!D65),"")</f>
        <v/>
      </c>
      <c r="C64" s="279" t="str">
        <f>IF('STUDENT DETAILS'!C65&gt;0,'STUDENT DETAILS'!C65,"")</f>
        <v/>
      </c>
      <c r="D64" s="270">
        <f>MAX(PWT!D64,PWT!P64)/PWT!D$4*100</f>
        <v>0</v>
      </c>
      <c r="E64" s="270">
        <f>MAX(PWT!E64,PWT!Q64)/PWT!E$4*100</f>
        <v>0</v>
      </c>
      <c r="F64" s="270">
        <f>MAX(PWT!F64,PWT!R64)/PWT!F$4*100</f>
        <v>0</v>
      </c>
      <c r="G64" s="270">
        <f>MAX(PWT!G64,PWT!S64)/PWT!G$4*100</f>
        <v>0</v>
      </c>
      <c r="H64" s="270">
        <f>MAX(PWT!H64,PWT!T64)/PWT!H$4*100</f>
        <v>0</v>
      </c>
      <c r="I64" s="270">
        <f>IF(OR(ISNUMBER(D64),ISNUMBER(E64),ISNUMBER(#REF!),ISNUMBER(F64),ISNUMBER(G64),ISNUMBER(H64)),SUM(D64:H64),"")</f>
        <v>0</v>
      </c>
      <c r="J64" s="270" t="str">
        <f>IF(ISNUMBER(PWT!J64),(PWT!J64/PWT!J$4)*100,"")</f>
        <v/>
      </c>
      <c r="K64" s="270" t="str">
        <f>IF(ISNUMBER(PWT!K64),(PWT!K64/PWT!K$4)*100,"")</f>
        <v/>
      </c>
      <c r="L64" s="270" t="str">
        <f>IF(ISNUMBER(PWT!L64),(PWT!L64/PWT!L$4)*100,"")</f>
        <v/>
      </c>
      <c r="M64" s="270" t="str">
        <f>IF(ISNUMBER(PWT!M64),(PWT!M64/PWT!M$4)*100,"")</f>
        <v/>
      </c>
      <c r="N64" s="270" t="str">
        <f>IF(ISNUMBER(PWT!N64),(PWT!N64/PWT!N$4)*100,"")</f>
        <v/>
      </c>
      <c r="O64" s="270" t="str">
        <f>IF(OR(ISNUMBER(J64),ISNUMBER(K64),ISNUMBER(#REF!),ISNUMBER(L64),ISNUMBER(M64),ISNUMBER(N64)),SUM(J64:N64),"")</f>
        <v/>
      </c>
      <c r="P64" s="270">
        <f>IFERROR(MAX('Pre-Board Exam'!D64,'Pre-Board Exam'!J64)/'Pre-Board Exam'!D$4*100,"")</f>
        <v>0</v>
      </c>
      <c r="Q64" s="270">
        <f>IFERROR(MAX('Pre-Board Exam'!E64,'Pre-Board Exam'!K64)/'Pre-Board Exam'!E$4*100,"")</f>
        <v>0</v>
      </c>
      <c r="R64" s="270">
        <f>IFERROR(MAX('Pre-Board Exam'!F64,'Pre-Board Exam'!L64)/'Pre-Board Exam'!F$4*100,"")</f>
        <v>0</v>
      </c>
      <c r="S64" s="270">
        <f>IFERROR(MAX('Pre-Board Exam'!G64,'Pre-Board Exam'!M64)/'Pre-Board Exam'!G$4*100,"")</f>
        <v>0</v>
      </c>
      <c r="T64" s="270">
        <f>IFERROR(MAX('Pre-Board Exam'!H64,'Pre-Board Exam'!N64)/'Pre-Board Exam'!H$4*100,"")</f>
        <v>0</v>
      </c>
      <c r="U64" s="270">
        <f>IF(OR(ISNUMBER(P64),ISNUMBER(Q64),ISNUMBER(#REF!),ISNUMBER(R64),ISNUMBER(S64),ISNUMBER(T64)),SUM(P64:T64),"")</f>
        <v>0</v>
      </c>
    </row>
    <row r="65" spans="1:21" x14ac:dyDescent="0.3">
      <c r="A65" s="312" t="str">
        <f>'STUDENT DETAILS'!A66</f>
        <v/>
      </c>
      <c r="B65" s="278" t="str">
        <f>IF(ISNUMBER('STUDENT DETAILS'!D66),('STUDENT DETAILS'!D66),"")</f>
        <v/>
      </c>
      <c r="C65" s="279" t="str">
        <f>IF('STUDENT DETAILS'!C66&gt;0,'STUDENT DETAILS'!C66,"")</f>
        <v/>
      </c>
      <c r="D65" s="270">
        <f>MAX(PWT!D65,PWT!P65)/PWT!D$4*100</f>
        <v>0</v>
      </c>
      <c r="E65" s="270">
        <f>MAX(PWT!E65,PWT!Q65)/PWT!E$4*100</f>
        <v>0</v>
      </c>
      <c r="F65" s="270">
        <f>MAX(PWT!F65,PWT!R65)/PWT!F$4*100</f>
        <v>0</v>
      </c>
      <c r="G65" s="270">
        <f>MAX(PWT!G65,PWT!S65)/PWT!G$4*100</f>
        <v>0</v>
      </c>
      <c r="H65" s="270">
        <f>MAX(PWT!H65,PWT!T65)/PWT!H$4*100</f>
        <v>0</v>
      </c>
      <c r="I65" s="270">
        <f>IF(OR(ISNUMBER(D65),ISNUMBER(E65),ISNUMBER(#REF!),ISNUMBER(F65),ISNUMBER(G65),ISNUMBER(H65)),SUM(D65:H65),"")</f>
        <v>0</v>
      </c>
      <c r="J65" s="270" t="str">
        <f>IF(ISNUMBER(PWT!J65),(PWT!J65/PWT!J$4)*100,"")</f>
        <v/>
      </c>
      <c r="K65" s="270" t="str">
        <f>IF(ISNUMBER(PWT!K65),(PWT!K65/PWT!K$4)*100,"")</f>
        <v/>
      </c>
      <c r="L65" s="270" t="str">
        <f>IF(ISNUMBER(PWT!L65),(PWT!L65/PWT!L$4)*100,"")</f>
        <v/>
      </c>
      <c r="M65" s="270" t="str">
        <f>IF(ISNUMBER(PWT!M65),(PWT!M65/PWT!M$4)*100,"")</f>
        <v/>
      </c>
      <c r="N65" s="270" t="str">
        <f>IF(ISNUMBER(PWT!N65),(PWT!N65/PWT!N$4)*100,"")</f>
        <v/>
      </c>
      <c r="O65" s="270" t="str">
        <f>IF(OR(ISNUMBER(J65),ISNUMBER(K65),ISNUMBER(#REF!),ISNUMBER(L65),ISNUMBER(M65),ISNUMBER(N65)),SUM(J65:N65),"")</f>
        <v/>
      </c>
      <c r="P65" s="270">
        <f>IFERROR(MAX('Pre-Board Exam'!D65,'Pre-Board Exam'!J65)/'Pre-Board Exam'!D$4*100,"")</f>
        <v>0</v>
      </c>
      <c r="Q65" s="270">
        <f>IFERROR(MAX('Pre-Board Exam'!E65,'Pre-Board Exam'!K65)/'Pre-Board Exam'!E$4*100,"")</f>
        <v>0</v>
      </c>
      <c r="R65" s="270">
        <f>IFERROR(MAX('Pre-Board Exam'!F65,'Pre-Board Exam'!L65)/'Pre-Board Exam'!F$4*100,"")</f>
        <v>0</v>
      </c>
      <c r="S65" s="270">
        <f>IFERROR(MAX('Pre-Board Exam'!G65,'Pre-Board Exam'!M65)/'Pre-Board Exam'!G$4*100,"")</f>
        <v>0</v>
      </c>
      <c r="T65" s="270">
        <f>IFERROR(MAX('Pre-Board Exam'!H65,'Pre-Board Exam'!N65)/'Pre-Board Exam'!H$4*100,"")</f>
        <v>0</v>
      </c>
      <c r="U65" s="270">
        <f>IF(OR(ISNUMBER(P65),ISNUMBER(Q65),ISNUMBER(#REF!),ISNUMBER(R65),ISNUMBER(S65),ISNUMBER(T65)),SUM(P65:T65),"")</f>
        <v>0</v>
      </c>
    </row>
    <row r="66" spans="1:21" x14ac:dyDescent="0.3">
      <c r="A66" s="312" t="str">
        <f>'STUDENT DETAILS'!A67</f>
        <v/>
      </c>
      <c r="B66" s="278" t="str">
        <f>IF(ISNUMBER('STUDENT DETAILS'!D67),('STUDENT DETAILS'!D67),"")</f>
        <v/>
      </c>
      <c r="C66" s="279" t="str">
        <f>IF('STUDENT DETAILS'!C67&gt;0,'STUDENT DETAILS'!C67,"")</f>
        <v/>
      </c>
      <c r="D66" s="270">
        <f>MAX(PWT!D66,PWT!P66)/PWT!D$4*100</f>
        <v>0</v>
      </c>
      <c r="E66" s="270">
        <f>MAX(PWT!E66,PWT!Q66)/PWT!E$4*100</f>
        <v>0</v>
      </c>
      <c r="F66" s="270">
        <f>MAX(PWT!F66,PWT!R66)/PWT!F$4*100</f>
        <v>0</v>
      </c>
      <c r="G66" s="270">
        <f>MAX(PWT!G66,PWT!S66)/PWT!G$4*100</f>
        <v>0</v>
      </c>
      <c r="H66" s="270">
        <f>MAX(PWT!H66,PWT!T66)/PWT!H$4*100</f>
        <v>0</v>
      </c>
      <c r="I66" s="270">
        <f>IF(OR(ISNUMBER(D66),ISNUMBER(E66),ISNUMBER(#REF!),ISNUMBER(F66),ISNUMBER(G66),ISNUMBER(H66)),SUM(D66:H66),"")</f>
        <v>0</v>
      </c>
      <c r="J66" s="270" t="str">
        <f>IF(ISNUMBER(PWT!J66),(PWT!J66/PWT!J$4)*100,"")</f>
        <v/>
      </c>
      <c r="K66" s="270" t="str">
        <f>IF(ISNUMBER(PWT!K66),(PWT!K66/PWT!K$4)*100,"")</f>
        <v/>
      </c>
      <c r="L66" s="270" t="str">
        <f>IF(ISNUMBER(PWT!L66),(PWT!L66/PWT!L$4)*100,"")</f>
        <v/>
      </c>
      <c r="M66" s="270" t="str">
        <f>IF(ISNUMBER(PWT!M66),(PWT!M66/PWT!M$4)*100,"")</f>
        <v/>
      </c>
      <c r="N66" s="270" t="str">
        <f>IF(ISNUMBER(PWT!N66),(PWT!N66/PWT!N$4)*100,"")</f>
        <v/>
      </c>
      <c r="O66" s="270" t="str">
        <f>IF(OR(ISNUMBER(J66),ISNUMBER(K66),ISNUMBER(#REF!),ISNUMBER(L66),ISNUMBER(M66),ISNUMBER(N66)),SUM(J66:N66),"")</f>
        <v/>
      </c>
      <c r="P66" s="270">
        <f>IFERROR(MAX('Pre-Board Exam'!D66,'Pre-Board Exam'!J66)/'Pre-Board Exam'!D$4*100,"")</f>
        <v>0</v>
      </c>
      <c r="Q66" s="270">
        <f>IFERROR(MAX('Pre-Board Exam'!E66,'Pre-Board Exam'!K66)/'Pre-Board Exam'!E$4*100,"")</f>
        <v>0</v>
      </c>
      <c r="R66" s="270">
        <f>IFERROR(MAX('Pre-Board Exam'!F66,'Pre-Board Exam'!L66)/'Pre-Board Exam'!F$4*100,"")</f>
        <v>0</v>
      </c>
      <c r="S66" s="270">
        <f>IFERROR(MAX('Pre-Board Exam'!G66,'Pre-Board Exam'!M66)/'Pre-Board Exam'!G$4*100,"")</f>
        <v>0</v>
      </c>
      <c r="T66" s="270">
        <f>IFERROR(MAX('Pre-Board Exam'!H66,'Pre-Board Exam'!N66)/'Pre-Board Exam'!H$4*100,"")</f>
        <v>0</v>
      </c>
      <c r="U66" s="270">
        <f>IF(OR(ISNUMBER(P66),ISNUMBER(Q66),ISNUMBER(#REF!),ISNUMBER(R66),ISNUMBER(S66),ISNUMBER(T66)),SUM(P66:T66),"")</f>
        <v>0</v>
      </c>
    </row>
    <row r="67" spans="1:21" x14ac:dyDescent="0.3">
      <c r="A67" s="312" t="str">
        <f>'STUDENT DETAILS'!A68</f>
        <v/>
      </c>
      <c r="B67" s="278" t="str">
        <f>IF(ISNUMBER('STUDENT DETAILS'!D68),('STUDENT DETAILS'!D68),"")</f>
        <v/>
      </c>
      <c r="C67" s="279" t="str">
        <f>IF('STUDENT DETAILS'!C68&gt;0,'STUDENT DETAILS'!C68,"")</f>
        <v/>
      </c>
      <c r="D67" s="270">
        <f>MAX(PWT!D67,PWT!P67)/PWT!D$4*100</f>
        <v>0</v>
      </c>
      <c r="E67" s="270">
        <f>MAX(PWT!E67,PWT!Q67)/PWT!E$4*100</f>
        <v>0</v>
      </c>
      <c r="F67" s="270">
        <f>MAX(PWT!F67,PWT!R67)/PWT!F$4*100</f>
        <v>0</v>
      </c>
      <c r="G67" s="270">
        <f>MAX(PWT!G67,PWT!S67)/PWT!G$4*100</f>
        <v>0</v>
      </c>
      <c r="H67" s="270">
        <f>MAX(PWT!H67,PWT!T67)/PWT!H$4*100</f>
        <v>0</v>
      </c>
      <c r="I67" s="270">
        <f>IF(OR(ISNUMBER(D67),ISNUMBER(E67),ISNUMBER(#REF!),ISNUMBER(F67),ISNUMBER(G67),ISNUMBER(H67)),SUM(D67:H67),"")</f>
        <v>0</v>
      </c>
      <c r="J67" s="270" t="str">
        <f>IF(ISNUMBER(PWT!J67),(PWT!J67/PWT!J$4)*100,"")</f>
        <v/>
      </c>
      <c r="K67" s="270" t="str">
        <f>IF(ISNUMBER(PWT!K67),(PWT!K67/PWT!K$4)*100,"")</f>
        <v/>
      </c>
      <c r="L67" s="270" t="str">
        <f>IF(ISNUMBER(PWT!L67),(PWT!L67/PWT!L$4)*100,"")</f>
        <v/>
      </c>
      <c r="M67" s="270" t="str">
        <f>IF(ISNUMBER(PWT!M67),(PWT!M67/PWT!M$4)*100,"")</f>
        <v/>
      </c>
      <c r="N67" s="270" t="str">
        <f>IF(ISNUMBER(PWT!N67),(PWT!N67/PWT!N$4)*100,"")</f>
        <v/>
      </c>
      <c r="O67" s="270" t="str">
        <f>IF(OR(ISNUMBER(J67),ISNUMBER(K67),ISNUMBER(#REF!),ISNUMBER(L67),ISNUMBER(M67),ISNUMBER(N67)),SUM(J67:N67),"")</f>
        <v/>
      </c>
      <c r="P67" s="270">
        <f>IFERROR(MAX('Pre-Board Exam'!D67,'Pre-Board Exam'!J67)/'Pre-Board Exam'!D$4*100,"")</f>
        <v>0</v>
      </c>
      <c r="Q67" s="270">
        <f>IFERROR(MAX('Pre-Board Exam'!E67,'Pre-Board Exam'!K67)/'Pre-Board Exam'!E$4*100,"")</f>
        <v>0</v>
      </c>
      <c r="R67" s="270">
        <f>IFERROR(MAX('Pre-Board Exam'!F67,'Pre-Board Exam'!L67)/'Pre-Board Exam'!F$4*100,"")</f>
        <v>0</v>
      </c>
      <c r="S67" s="270">
        <f>IFERROR(MAX('Pre-Board Exam'!G67,'Pre-Board Exam'!M67)/'Pre-Board Exam'!G$4*100,"")</f>
        <v>0</v>
      </c>
      <c r="T67" s="270">
        <f>IFERROR(MAX('Pre-Board Exam'!H67,'Pre-Board Exam'!N67)/'Pre-Board Exam'!H$4*100,"")</f>
        <v>0</v>
      </c>
      <c r="U67" s="270">
        <f>IF(OR(ISNUMBER(P67),ISNUMBER(Q67),ISNUMBER(#REF!),ISNUMBER(R67),ISNUMBER(S67),ISNUMBER(T67)),SUM(P67:T67),"")</f>
        <v>0</v>
      </c>
    </row>
    <row r="68" spans="1:21" x14ac:dyDescent="0.3">
      <c r="A68" s="312" t="str">
        <f>'STUDENT DETAILS'!A69</f>
        <v/>
      </c>
      <c r="B68" s="278" t="str">
        <f>IF(ISNUMBER('STUDENT DETAILS'!D69),('STUDENT DETAILS'!D69),"")</f>
        <v/>
      </c>
      <c r="C68" s="279" t="str">
        <f>IF('STUDENT DETAILS'!C69&gt;0,'STUDENT DETAILS'!C69,"")</f>
        <v/>
      </c>
      <c r="D68" s="270">
        <f>MAX(PWT!D68,PWT!P68)/PWT!D$4*100</f>
        <v>0</v>
      </c>
      <c r="E68" s="270">
        <f>MAX(PWT!E68,PWT!Q68)/PWT!E$4*100</f>
        <v>0</v>
      </c>
      <c r="F68" s="270">
        <f>MAX(PWT!F68,PWT!R68)/PWT!F$4*100</f>
        <v>0</v>
      </c>
      <c r="G68" s="270">
        <f>MAX(PWT!G68,PWT!S68)/PWT!G$4*100</f>
        <v>0</v>
      </c>
      <c r="H68" s="270">
        <f>MAX(PWT!H68,PWT!T68)/PWT!H$4*100</f>
        <v>0</v>
      </c>
      <c r="I68" s="270">
        <f>IF(OR(ISNUMBER(D68),ISNUMBER(E68),ISNUMBER(#REF!),ISNUMBER(F68),ISNUMBER(G68),ISNUMBER(H68)),SUM(D68:H68),"")</f>
        <v>0</v>
      </c>
      <c r="J68" s="270" t="str">
        <f>IF(ISNUMBER(PWT!J68),(PWT!J68/PWT!J$4)*100,"")</f>
        <v/>
      </c>
      <c r="K68" s="270" t="str">
        <f>IF(ISNUMBER(PWT!K68),(PWT!K68/PWT!K$4)*100,"")</f>
        <v/>
      </c>
      <c r="L68" s="270" t="str">
        <f>IF(ISNUMBER(PWT!L68),(PWT!L68/PWT!L$4)*100,"")</f>
        <v/>
      </c>
      <c r="M68" s="270" t="str">
        <f>IF(ISNUMBER(PWT!M68),(PWT!M68/PWT!M$4)*100,"")</f>
        <v/>
      </c>
      <c r="N68" s="270" t="str">
        <f>IF(ISNUMBER(PWT!N68),(PWT!N68/PWT!N$4)*100,"")</f>
        <v/>
      </c>
      <c r="O68" s="270" t="str">
        <f>IF(OR(ISNUMBER(J68),ISNUMBER(K68),ISNUMBER(#REF!),ISNUMBER(L68),ISNUMBER(M68),ISNUMBER(N68)),SUM(J68:N68),"")</f>
        <v/>
      </c>
      <c r="P68" s="270">
        <f>IFERROR(MAX('Pre-Board Exam'!D68,'Pre-Board Exam'!J68)/'Pre-Board Exam'!D$4*100,"")</f>
        <v>0</v>
      </c>
      <c r="Q68" s="270">
        <f>IFERROR(MAX('Pre-Board Exam'!E68,'Pre-Board Exam'!K68)/'Pre-Board Exam'!E$4*100,"")</f>
        <v>0</v>
      </c>
      <c r="R68" s="270">
        <f>IFERROR(MAX('Pre-Board Exam'!F68,'Pre-Board Exam'!L68)/'Pre-Board Exam'!F$4*100,"")</f>
        <v>0</v>
      </c>
      <c r="S68" s="270">
        <f>IFERROR(MAX('Pre-Board Exam'!G68,'Pre-Board Exam'!M68)/'Pre-Board Exam'!G$4*100,"")</f>
        <v>0</v>
      </c>
      <c r="T68" s="270">
        <f>IFERROR(MAX('Pre-Board Exam'!H68,'Pre-Board Exam'!N68)/'Pre-Board Exam'!H$4*100,"")</f>
        <v>0</v>
      </c>
      <c r="U68" s="270">
        <f>IF(OR(ISNUMBER(P68),ISNUMBER(Q68),ISNUMBER(#REF!),ISNUMBER(R68),ISNUMBER(S68),ISNUMBER(T68)),SUM(P68:T68),"")</f>
        <v>0</v>
      </c>
    </row>
    <row r="69" spans="1:21" x14ac:dyDescent="0.3">
      <c r="A69" s="312" t="str">
        <f>'STUDENT DETAILS'!A70</f>
        <v/>
      </c>
      <c r="B69" s="278" t="str">
        <f>IF(ISNUMBER('STUDENT DETAILS'!D70),('STUDENT DETAILS'!D70),"")</f>
        <v/>
      </c>
      <c r="C69" s="279" t="str">
        <f>IF('STUDENT DETAILS'!C70&gt;0,'STUDENT DETAILS'!C70,"")</f>
        <v/>
      </c>
      <c r="D69" s="270">
        <f>MAX(PWT!D69,PWT!P69)/PWT!D$4*100</f>
        <v>0</v>
      </c>
      <c r="E69" s="270">
        <f>MAX(PWT!E69,PWT!Q69)/PWT!E$4*100</f>
        <v>0</v>
      </c>
      <c r="F69" s="270">
        <f>MAX(PWT!F69,PWT!R69)/PWT!F$4*100</f>
        <v>0</v>
      </c>
      <c r="G69" s="270">
        <f>MAX(PWT!G69,PWT!S69)/PWT!G$4*100</f>
        <v>0</v>
      </c>
      <c r="H69" s="270">
        <f>MAX(PWT!H69,PWT!T69)/PWT!H$4*100</f>
        <v>0</v>
      </c>
      <c r="I69" s="270">
        <f>IF(OR(ISNUMBER(D69),ISNUMBER(E69),ISNUMBER(#REF!),ISNUMBER(F69),ISNUMBER(G69),ISNUMBER(H69)),SUM(D69:H69),"")</f>
        <v>0</v>
      </c>
      <c r="J69" s="270" t="str">
        <f>IF(ISNUMBER(PWT!J69),(PWT!J69/PWT!J$4)*100,"")</f>
        <v/>
      </c>
      <c r="K69" s="270" t="str">
        <f>IF(ISNUMBER(PWT!K69),(PWT!K69/PWT!K$4)*100,"")</f>
        <v/>
      </c>
      <c r="L69" s="270" t="str">
        <f>IF(ISNUMBER(PWT!L69),(PWT!L69/PWT!L$4)*100,"")</f>
        <v/>
      </c>
      <c r="M69" s="270" t="str">
        <f>IF(ISNUMBER(PWT!M69),(PWT!M69/PWT!M$4)*100,"")</f>
        <v/>
      </c>
      <c r="N69" s="270" t="str">
        <f>IF(ISNUMBER(PWT!N69),(PWT!N69/PWT!N$4)*100,"")</f>
        <v/>
      </c>
      <c r="O69" s="270" t="str">
        <f>IF(OR(ISNUMBER(J69),ISNUMBER(K69),ISNUMBER(#REF!),ISNUMBER(L69),ISNUMBER(M69),ISNUMBER(N69)),SUM(J69:N69),"")</f>
        <v/>
      </c>
      <c r="P69" s="270">
        <f>IFERROR(MAX('Pre-Board Exam'!D69,'Pre-Board Exam'!J69)/'Pre-Board Exam'!D$4*100,"")</f>
        <v>0</v>
      </c>
      <c r="Q69" s="270">
        <f>IFERROR(MAX('Pre-Board Exam'!E69,'Pre-Board Exam'!K69)/'Pre-Board Exam'!E$4*100,"")</f>
        <v>0</v>
      </c>
      <c r="R69" s="270">
        <f>IFERROR(MAX('Pre-Board Exam'!F69,'Pre-Board Exam'!L69)/'Pre-Board Exam'!F$4*100,"")</f>
        <v>0</v>
      </c>
      <c r="S69" s="270">
        <f>IFERROR(MAX('Pre-Board Exam'!G69,'Pre-Board Exam'!M69)/'Pre-Board Exam'!G$4*100,"")</f>
        <v>0</v>
      </c>
      <c r="T69" s="270">
        <f>IFERROR(MAX('Pre-Board Exam'!H69,'Pre-Board Exam'!N69)/'Pre-Board Exam'!H$4*100,"")</f>
        <v>0</v>
      </c>
      <c r="U69" s="270">
        <f>IF(OR(ISNUMBER(P69),ISNUMBER(Q69),ISNUMBER(#REF!),ISNUMBER(R69),ISNUMBER(S69),ISNUMBER(T69)),SUM(P69:T69),"")</f>
        <v>0</v>
      </c>
    </row>
    <row r="70" spans="1:21" x14ac:dyDescent="0.3">
      <c r="A70" s="312" t="str">
        <f>'STUDENT DETAILS'!A71</f>
        <v/>
      </c>
      <c r="B70" s="278" t="str">
        <f>IF(ISNUMBER('STUDENT DETAILS'!D71),('STUDENT DETAILS'!D71),"")</f>
        <v/>
      </c>
      <c r="C70" s="279" t="str">
        <f>IF('STUDENT DETAILS'!C71&gt;0,'STUDENT DETAILS'!C71,"")</f>
        <v/>
      </c>
      <c r="D70" s="270">
        <f>MAX(PWT!D70,PWT!P70)/PWT!D$4*100</f>
        <v>0</v>
      </c>
      <c r="E70" s="270">
        <f>MAX(PWT!E70,PWT!Q70)/PWT!E$4*100</f>
        <v>0</v>
      </c>
      <c r="F70" s="270">
        <f>MAX(PWT!F70,PWT!R70)/PWT!F$4*100</f>
        <v>0</v>
      </c>
      <c r="G70" s="270">
        <f>MAX(PWT!G70,PWT!S70)/PWT!G$4*100</f>
        <v>0</v>
      </c>
      <c r="H70" s="270">
        <f>MAX(PWT!H70,PWT!T70)/PWT!H$4*100</f>
        <v>0</v>
      </c>
      <c r="I70" s="270">
        <f>IF(OR(ISNUMBER(D70),ISNUMBER(E70),ISNUMBER(#REF!),ISNUMBER(F70),ISNUMBER(G70),ISNUMBER(H70)),SUM(D70:H70),"")</f>
        <v>0</v>
      </c>
      <c r="J70" s="270" t="str">
        <f>IF(ISNUMBER(PWT!J70),(PWT!J70/PWT!J$4)*100,"")</f>
        <v/>
      </c>
      <c r="K70" s="270" t="str">
        <f>IF(ISNUMBER(PWT!K70),(PWT!K70/PWT!K$4)*100,"")</f>
        <v/>
      </c>
      <c r="L70" s="270" t="str">
        <f>IF(ISNUMBER(PWT!L70),(PWT!L70/PWT!L$4)*100,"")</f>
        <v/>
      </c>
      <c r="M70" s="270" t="str">
        <f>IF(ISNUMBER(PWT!M70),(PWT!M70/PWT!M$4)*100,"")</f>
        <v/>
      </c>
      <c r="N70" s="270" t="str">
        <f>IF(ISNUMBER(PWT!N70),(PWT!N70/PWT!N$4)*100,"")</f>
        <v/>
      </c>
      <c r="O70" s="270" t="str">
        <f>IF(OR(ISNUMBER(J70),ISNUMBER(K70),ISNUMBER(#REF!),ISNUMBER(L70),ISNUMBER(M70),ISNUMBER(N70)),SUM(J70:N70),"")</f>
        <v/>
      </c>
      <c r="P70" s="270">
        <f>IFERROR(MAX('Pre-Board Exam'!D70,'Pre-Board Exam'!J70)/'Pre-Board Exam'!D$4*100,"")</f>
        <v>0</v>
      </c>
      <c r="Q70" s="270">
        <f>IFERROR(MAX('Pre-Board Exam'!E70,'Pre-Board Exam'!K70)/'Pre-Board Exam'!E$4*100,"")</f>
        <v>0</v>
      </c>
      <c r="R70" s="270">
        <f>IFERROR(MAX('Pre-Board Exam'!F70,'Pre-Board Exam'!L70)/'Pre-Board Exam'!F$4*100,"")</f>
        <v>0</v>
      </c>
      <c r="S70" s="270">
        <f>IFERROR(MAX('Pre-Board Exam'!G70,'Pre-Board Exam'!M70)/'Pre-Board Exam'!G$4*100,"")</f>
        <v>0</v>
      </c>
      <c r="T70" s="270">
        <f>IFERROR(MAX('Pre-Board Exam'!H70,'Pre-Board Exam'!N70)/'Pre-Board Exam'!H$4*100,"")</f>
        <v>0</v>
      </c>
      <c r="U70" s="270">
        <f>IF(OR(ISNUMBER(P70),ISNUMBER(Q70),ISNUMBER(#REF!),ISNUMBER(R70),ISNUMBER(S70),ISNUMBER(T70)),SUM(P70:T70),"")</f>
        <v>0</v>
      </c>
    </row>
    <row r="71" spans="1:21" x14ac:dyDescent="0.3">
      <c r="A71" s="312" t="str">
        <f>'STUDENT DETAILS'!A72</f>
        <v/>
      </c>
      <c r="B71" s="278" t="str">
        <f>IF(ISNUMBER('STUDENT DETAILS'!D72),('STUDENT DETAILS'!D72),"")</f>
        <v/>
      </c>
      <c r="C71" s="279" t="str">
        <f>IF('STUDENT DETAILS'!C72&gt;0,'STUDENT DETAILS'!C72,"")</f>
        <v/>
      </c>
      <c r="D71" s="270">
        <f>MAX(PWT!D71,PWT!P71)/PWT!D$4*100</f>
        <v>0</v>
      </c>
      <c r="E71" s="270">
        <f>MAX(PWT!E71,PWT!Q71)/PWT!E$4*100</f>
        <v>0</v>
      </c>
      <c r="F71" s="270">
        <f>MAX(PWT!F71,PWT!R71)/PWT!F$4*100</f>
        <v>0</v>
      </c>
      <c r="G71" s="270">
        <f>MAX(PWT!G71,PWT!S71)/PWT!G$4*100</f>
        <v>0</v>
      </c>
      <c r="H71" s="270">
        <f>MAX(PWT!H71,PWT!T71)/PWT!H$4*100</f>
        <v>0</v>
      </c>
      <c r="I71" s="270">
        <f>IF(OR(ISNUMBER(D71),ISNUMBER(E71),ISNUMBER(#REF!),ISNUMBER(F71),ISNUMBER(G71),ISNUMBER(H71)),SUM(D71:H71),"")</f>
        <v>0</v>
      </c>
      <c r="J71" s="270" t="str">
        <f>IF(ISNUMBER(PWT!J71),(PWT!J71/PWT!J$4)*100,"")</f>
        <v/>
      </c>
      <c r="K71" s="270" t="str">
        <f>IF(ISNUMBER(PWT!K71),(PWT!K71/PWT!K$4)*100,"")</f>
        <v/>
      </c>
      <c r="L71" s="270" t="str">
        <f>IF(ISNUMBER(PWT!L71),(PWT!L71/PWT!L$4)*100,"")</f>
        <v/>
      </c>
      <c r="M71" s="270" t="str">
        <f>IF(ISNUMBER(PWT!M71),(PWT!M71/PWT!M$4)*100,"")</f>
        <v/>
      </c>
      <c r="N71" s="270" t="str">
        <f>IF(ISNUMBER(PWT!N71),(PWT!N71/PWT!N$4)*100,"")</f>
        <v/>
      </c>
      <c r="O71" s="270" t="str">
        <f>IF(OR(ISNUMBER(J71),ISNUMBER(K71),ISNUMBER(#REF!),ISNUMBER(L71),ISNUMBER(M71),ISNUMBER(N71)),SUM(J71:N71),"")</f>
        <v/>
      </c>
      <c r="P71" s="270">
        <f>IFERROR(MAX('Pre-Board Exam'!D71,'Pre-Board Exam'!J71)/'Pre-Board Exam'!D$4*100,"")</f>
        <v>0</v>
      </c>
      <c r="Q71" s="270">
        <f>IFERROR(MAX('Pre-Board Exam'!E71,'Pre-Board Exam'!K71)/'Pre-Board Exam'!E$4*100,"")</f>
        <v>0</v>
      </c>
      <c r="R71" s="270">
        <f>IFERROR(MAX('Pre-Board Exam'!F71,'Pre-Board Exam'!L71)/'Pre-Board Exam'!F$4*100,"")</f>
        <v>0</v>
      </c>
      <c r="S71" s="270">
        <f>IFERROR(MAX('Pre-Board Exam'!G71,'Pre-Board Exam'!M71)/'Pre-Board Exam'!G$4*100,"")</f>
        <v>0</v>
      </c>
      <c r="T71" s="270">
        <f>IFERROR(MAX('Pre-Board Exam'!H71,'Pre-Board Exam'!N71)/'Pre-Board Exam'!H$4*100,"")</f>
        <v>0</v>
      </c>
      <c r="U71" s="270">
        <f>IF(OR(ISNUMBER(P71),ISNUMBER(Q71),ISNUMBER(#REF!),ISNUMBER(R71),ISNUMBER(S71),ISNUMBER(T71)),SUM(P71:T71),"")</f>
        <v>0</v>
      </c>
    </row>
    <row r="72" spans="1:21" x14ac:dyDescent="0.3">
      <c r="A72" s="312" t="str">
        <f>'STUDENT DETAILS'!A73</f>
        <v/>
      </c>
      <c r="B72" s="278" t="str">
        <f>IF(ISNUMBER('STUDENT DETAILS'!D73),('STUDENT DETAILS'!D73),"")</f>
        <v/>
      </c>
      <c r="C72" s="279" t="str">
        <f>IF('STUDENT DETAILS'!C73&gt;0,'STUDENT DETAILS'!C73,"")</f>
        <v/>
      </c>
      <c r="D72" s="270">
        <f>MAX(PWT!D72,PWT!P72)/PWT!D$4*100</f>
        <v>0</v>
      </c>
      <c r="E72" s="270">
        <f>MAX(PWT!E72,PWT!Q72)/PWT!E$4*100</f>
        <v>0</v>
      </c>
      <c r="F72" s="270">
        <f>MAX(PWT!F72,PWT!R72)/PWT!F$4*100</f>
        <v>0</v>
      </c>
      <c r="G72" s="270">
        <f>MAX(PWT!G72,PWT!S72)/PWT!G$4*100</f>
        <v>0</v>
      </c>
      <c r="H72" s="270">
        <f>MAX(PWT!H72,PWT!T72)/PWT!H$4*100</f>
        <v>0</v>
      </c>
      <c r="I72" s="270">
        <f>IF(OR(ISNUMBER(D72),ISNUMBER(E72),ISNUMBER(#REF!),ISNUMBER(F72),ISNUMBER(G72),ISNUMBER(H72)),SUM(D72:H72),"")</f>
        <v>0</v>
      </c>
      <c r="J72" s="270" t="str">
        <f>IF(ISNUMBER(PWT!J72),(PWT!J72/PWT!J$4)*100,"")</f>
        <v/>
      </c>
      <c r="K72" s="270" t="str">
        <f>IF(ISNUMBER(PWT!K72),(PWT!K72/PWT!K$4)*100,"")</f>
        <v/>
      </c>
      <c r="L72" s="270" t="str">
        <f>IF(ISNUMBER(PWT!L72),(PWT!L72/PWT!L$4)*100,"")</f>
        <v/>
      </c>
      <c r="M72" s="270" t="str">
        <f>IF(ISNUMBER(PWT!M72),(PWT!M72/PWT!M$4)*100,"")</f>
        <v/>
      </c>
      <c r="N72" s="270" t="str">
        <f>IF(ISNUMBER(PWT!N72),(PWT!N72/PWT!N$4)*100,"")</f>
        <v/>
      </c>
      <c r="O72" s="270" t="str">
        <f>IF(OR(ISNUMBER(J72),ISNUMBER(K72),ISNUMBER(#REF!),ISNUMBER(L72),ISNUMBER(M72),ISNUMBER(N72)),SUM(J72:N72),"")</f>
        <v/>
      </c>
      <c r="P72" s="270">
        <f>IFERROR(MAX('Pre-Board Exam'!D72,'Pre-Board Exam'!J72)/'Pre-Board Exam'!D$4*100,"")</f>
        <v>0</v>
      </c>
      <c r="Q72" s="270">
        <f>IFERROR(MAX('Pre-Board Exam'!E72,'Pre-Board Exam'!K72)/'Pre-Board Exam'!E$4*100,"")</f>
        <v>0</v>
      </c>
      <c r="R72" s="270">
        <f>IFERROR(MAX('Pre-Board Exam'!F72,'Pre-Board Exam'!L72)/'Pre-Board Exam'!F$4*100,"")</f>
        <v>0</v>
      </c>
      <c r="S72" s="270">
        <f>IFERROR(MAX('Pre-Board Exam'!G72,'Pre-Board Exam'!M72)/'Pre-Board Exam'!G$4*100,"")</f>
        <v>0</v>
      </c>
      <c r="T72" s="270">
        <f>IFERROR(MAX('Pre-Board Exam'!H72,'Pre-Board Exam'!N72)/'Pre-Board Exam'!H$4*100,"")</f>
        <v>0</v>
      </c>
      <c r="U72" s="270">
        <f>IF(OR(ISNUMBER(P72),ISNUMBER(Q72),ISNUMBER(#REF!),ISNUMBER(R72),ISNUMBER(S72),ISNUMBER(T72)),SUM(P72:T72),"")</f>
        <v>0</v>
      </c>
    </row>
    <row r="73" spans="1:21" x14ac:dyDescent="0.3">
      <c r="A73" s="312" t="str">
        <f>'STUDENT DETAILS'!A74</f>
        <v/>
      </c>
      <c r="B73" s="278" t="str">
        <f>IF(ISNUMBER('STUDENT DETAILS'!D74),('STUDENT DETAILS'!D74),"")</f>
        <v/>
      </c>
      <c r="C73" s="279" t="str">
        <f>IF('STUDENT DETAILS'!C74&gt;0,'STUDENT DETAILS'!C74,"")</f>
        <v/>
      </c>
      <c r="D73" s="270">
        <f>MAX(PWT!D73,PWT!P73)/PWT!D$4*100</f>
        <v>0</v>
      </c>
      <c r="E73" s="270">
        <f>MAX(PWT!E73,PWT!Q73)/PWT!E$4*100</f>
        <v>0</v>
      </c>
      <c r="F73" s="270">
        <f>MAX(PWT!F73,PWT!R73)/PWT!F$4*100</f>
        <v>0</v>
      </c>
      <c r="G73" s="270">
        <f>MAX(PWT!G73,PWT!S73)/PWT!G$4*100</f>
        <v>0</v>
      </c>
      <c r="H73" s="270">
        <f>MAX(PWT!H73,PWT!T73)/PWT!H$4*100</f>
        <v>0</v>
      </c>
      <c r="I73" s="270">
        <f>IF(OR(ISNUMBER(D73),ISNUMBER(E73),ISNUMBER(#REF!),ISNUMBER(F73),ISNUMBER(G73),ISNUMBER(H73)),SUM(D73:H73),"")</f>
        <v>0</v>
      </c>
      <c r="J73" s="270" t="str">
        <f>IF(ISNUMBER(PWT!J73),(PWT!J73/PWT!J$4)*100,"")</f>
        <v/>
      </c>
      <c r="K73" s="270" t="str">
        <f>IF(ISNUMBER(PWT!K73),(PWT!K73/PWT!K$4)*100,"")</f>
        <v/>
      </c>
      <c r="L73" s="270" t="str">
        <f>IF(ISNUMBER(PWT!L73),(PWT!L73/PWT!L$4)*100,"")</f>
        <v/>
      </c>
      <c r="M73" s="270" t="str">
        <f>IF(ISNUMBER(PWT!M73),(PWT!M73/PWT!M$4)*100,"")</f>
        <v/>
      </c>
      <c r="N73" s="270" t="str">
        <f>IF(ISNUMBER(PWT!N73),(PWT!N73/PWT!N$4)*100,"")</f>
        <v/>
      </c>
      <c r="O73" s="270" t="str">
        <f>IF(OR(ISNUMBER(J73),ISNUMBER(K73),ISNUMBER(#REF!),ISNUMBER(L73),ISNUMBER(M73),ISNUMBER(N73)),SUM(J73:N73),"")</f>
        <v/>
      </c>
      <c r="P73" s="270">
        <f>IFERROR(MAX('Pre-Board Exam'!D73,'Pre-Board Exam'!J73)/'Pre-Board Exam'!D$4*100,"")</f>
        <v>0</v>
      </c>
      <c r="Q73" s="270">
        <f>IFERROR(MAX('Pre-Board Exam'!E73,'Pre-Board Exam'!K73)/'Pre-Board Exam'!E$4*100,"")</f>
        <v>0</v>
      </c>
      <c r="R73" s="270">
        <f>IFERROR(MAX('Pre-Board Exam'!F73,'Pre-Board Exam'!L73)/'Pre-Board Exam'!F$4*100,"")</f>
        <v>0</v>
      </c>
      <c r="S73" s="270">
        <f>IFERROR(MAX('Pre-Board Exam'!G73,'Pre-Board Exam'!M73)/'Pre-Board Exam'!G$4*100,"")</f>
        <v>0</v>
      </c>
      <c r="T73" s="270">
        <f>IFERROR(MAX('Pre-Board Exam'!H73,'Pre-Board Exam'!N73)/'Pre-Board Exam'!H$4*100,"")</f>
        <v>0</v>
      </c>
      <c r="U73" s="270">
        <f>IF(OR(ISNUMBER(P73),ISNUMBER(Q73),ISNUMBER(#REF!),ISNUMBER(R73),ISNUMBER(S73),ISNUMBER(T73)),SUM(P73:T73),"")</f>
        <v>0</v>
      </c>
    </row>
    <row r="74" spans="1:21" x14ac:dyDescent="0.3">
      <c r="A74" s="312" t="str">
        <f>'STUDENT DETAILS'!A75</f>
        <v/>
      </c>
      <c r="B74" s="278" t="str">
        <f>IF(ISNUMBER('STUDENT DETAILS'!D75),('STUDENT DETAILS'!D75),"")</f>
        <v/>
      </c>
      <c r="C74" s="279" t="str">
        <f>IF('STUDENT DETAILS'!C75&gt;0,'STUDENT DETAILS'!C75,"")</f>
        <v/>
      </c>
      <c r="D74" s="270">
        <f>MAX(PWT!D74,PWT!P74)/PWT!D$4*100</f>
        <v>0</v>
      </c>
      <c r="E74" s="270">
        <f>MAX(PWT!E74,PWT!Q74)/PWT!E$4*100</f>
        <v>0</v>
      </c>
      <c r="F74" s="270">
        <f>MAX(PWT!F74,PWT!R74)/PWT!F$4*100</f>
        <v>0</v>
      </c>
      <c r="G74" s="270">
        <f>MAX(PWT!G74,PWT!S74)/PWT!G$4*100</f>
        <v>0</v>
      </c>
      <c r="H74" s="270">
        <f>MAX(PWT!H74,PWT!T74)/PWT!H$4*100</f>
        <v>0</v>
      </c>
      <c r="I74" s="270">
        <f>IF(OR(ISNUMBER(D74),ISNUMBER(E74),ISNUMBER(#REF!),ISNUMBER(F74),ISNUMBER(G74),ISNUMBER(H74)),SUM(D74:H74),"")</f>
        <v>0</v>
      </c>
      <c r="J74" s="270" t="str">
        <f>IF(ISNUMBER(PWT!J74),(PWT!J74/PWT!J$4)*100,"")</f>
        <v/>
      </c>
      <c r="K74" s="270" t="str">
        <f>IF(ISNUMBER(PWT!K74),(PWT!K74/PWT!K$4)*100,"")</f>
        <v/>
      </c>
      <c r="L74" s="270" t="str">
        <f>IF(ISNUMBER(PWT!L74),(PWT!L74/PWT!L$4)*100,"")</f>
        <v/>
      </c>
      <c r="M74" s="270" t="str">
        <f>IF(ISNUMBER(PWT!M74),(PWT!M74/PWT!M$4)*100,"")</f>
        <v/>
      </c>
      <c r="N74" s="270" t="str">
        <f>IF(ISNUMBER(PWT!N74),(PWT!N74/PWT!N$4)*100,"")</f>
        <v/>
      </c>
      <c r="O74" s="270" t="str">
        <f>IF(OR(ISNUMBER(J74),ISNUMBER(K74),ISNUMBER(#REF!),ISNUMBER(L74),ISNUMBER(M74),ISNUMBER(N74)),SUM(J74:N74),"")</f>
        <v/>
      </c>
      <c r="P74" s="270">
        <f>IFERROR(MAX('Pre-Board Exam'!D74,'Pre-Board Exam'!J74)/'Pre-Board Exam'!D$4*100,"")</f>
        <v>0</v>
      </c>
      <c r="Q74" s="270">
        <f>IFERROR(MAX('Pre-Board Exam'!E74,'Pre-Board Exam'!K74)/'Pre-Board Exam'!E$4*100,"")</f>
        <v>0</v>
      </c>
      <c r="R74" s="270">
        <f>IFERROR(MAX('Pre-Board Exam'!F74,'Pre-Board Exam'!L74)/'Pre-Board Exam'!F$4*100,"")</f>
        <v>0</v>
      </c>
      <c r="S74" s="270">
        <f>IFERROR(MAX('Pre-Board Exam'!G74,'Pre-Board Exam'!M74)/'Pre-Board Exam'!G$4*100,"")</f>
        <v>0</v>
      </c>
      <c r="T74" s="270">
        <f>IFERROR(MAX('Pre-Board Exam'!H74,'Pre-Board Exam'!N74)/'Pre-Board Exam'!H$4*100,"")</f>
        <v>0</v>
      </c>
      <c r="U74" s="270">
        <f>IF(OR(ISNUMBER(P74),ISNUMBER(Q74),ISNUMBER(#REF!),ISNUMBER(R74),ISNUMBER(S74),ISNUMBER(T74)),SUM(P74:T74),"")</f>
        <v>0</v>
      </c>
    </row>
    <row r="75" spans="1:21" x14ac:dyDescent="0.3">
      <c r="A75" s="312" t="str">
        <f>'STUDENT DETAILS'!A76</f>
        <v/>
      </c>
      <c r="B75" s="278" t="str">
        <f>IF(ISNUMBER('STUDENT DETAILS'!D76),('STUDENT DETAILS'!D76),"")</f>
        <v/>
      </c>
      <c r="C75" s="279" t="str">
        <f>IF('STUDENT DETAILS'!C76&gt;0,'STUDENT DETAILS'!C76,"")</f>
        <v/>
      </c>
      <c r="D75" s="270">
        <f>MAX(PWT!D75,PWT!P75)/PWT!D$4*100</f>
        <v>0</v>
      </c>
      <c r="E75" s="270">
        <f>MAX(PWT!E75,PWT!Q75)/PWT!E$4*100</f>
        <v>0</v>
      </c>
      <c r="F75" s="270">
        <f>MAX(PWT!F75,PWT!R75)/PWT!F$4*100</f>
        <v>0</v>
      </c>
      <c r="G75" s="270">
        <f>MAX(PWT!G75,PWT!S75)/PWT!G$4*100</f>
        <v>0</v>
      </c>
      <c r="H75" s="270">
        <f>MAX(PWT!H75,PWT!T75)/PWT!H$4*100</f>
        <v>0</v>
      </c>
      <c r="I75" s="270">
        <f>IF(OR(ISNUMBER(D75),ISNUMBER(E75),ISNUMBER(#REF!),ISNUMBER(F75),ISNUMBER(G75),ISNUMBER(H75)),SUM(D75:H75),"")</f>
        <v>0</v>
      </c>
      <c r="J75" s="270" t="str">
        <f>IF(ISNUMBER(PWT!J75),(PWT!J75/PWT!J$4)*100,"")</f>
        <v/>
      </c>
      <c r="K75" s="270" t="str">
        <f>IF(ISNUMBER(PWT!K75),(PWT!K75/PWT!K$4)*100,"")</f>
        <v/>
      </c>
      <c r="L75" s="270" t="str">
        <f>IF(ISNUMBER(PWT!L75),(PWT!L75/PWT!L$4)*100,"")</f>
        <v/>
      </c>
      <c r="M75" s="270" t="str">
        <f>IF(ISNUMBER(PWT!M75),(PWT!M75/PWT!M$4)*100,"")</f>
        <v/>
      </c>
      <c r="N75" s="270" t="str">
        <f>IF(ISNUMBER(PWT!N75),(PWT!N75/PWT!N$4)*100,"")</f>
        <v/>
      </c>
      <c r="O75" s="270" t="str">
        <f>IF(OR(ISNUMBER(J75),ISNUMBER(K75),ISNUMBER(#REF!),ISNUMBER(L75),ISNUMBER(M75),ISNUMBER(N75)),SUM(J75:N75),"")</f>
        <v/>
      </c>
      <c r="P75" s="270">
        <f>IFERROR(MAX('Pre-Board Exam'!D75,'Pre-Board Exam'!J75)/'Pre-Board Exam'!D$4*100,"")</f>
        <v>0</v>
      </c>
      <c r="Q75" s="270">
        <f>IFERROR(MAX('Pre-Board Exam'!E75,'Pre-Board Exam'!K75)/'Pre-Board Exam'!E$4*100,"")</f>
        <v>0</v>
      </c>
      <c r="R75" s="270">
        <f>IFERROR(MAX('Pre-Board Exam'!F75,'Pre-Board Exam'!L75)/'Pre-Board Exam'!F$4*100,"")</f>
        <v>0</v>
      </c>
      <c r="S75" s="270">
        <f>IFERROR(MAX('Pre-Board Exam'!G75,'Pre-Board Exam'!M75)/'Pre-Board Exam'!G$4*100,"")</f>
        <v>0</v>
      </c>
      <c r="T75" s="270">
        <f>IFERROR(MAX('Pre-Board Exam'!H75,'Pre-Board Exam'!N75)/'Pre-Board Exam'!H$4*100,"")</f>
        <v>0</v>
      </c>
      <c r="U75" s="270">
        <f>IF(OR(ISNUMBER(P75),ISNUMBER(Q75),ISNUMBER(#REF!),ISNUMBER(R75),ISNUMBER(S75),ISNUMBER(T75)),SUM(P75:T75),"")</f>
        <v>0</v>
      </c>
    </row>
    <row r="76" spans="1:21" x14ac:dyDescent="0.3">
      <c r="A76" s="312" t="str">
        <f>'STUDENT DETAILS'!A77</f>
        <v/>
      </c>
      <c r="B76" s="278" t="str">
        <f>IF(ISNUMBER('STUDENT DETAILS'!D77),('STUDENT DETAILS'!D77),"")</f>
        <v/>
      </c>
      <c r="C76" s="279" t="str">
        <f>IF('STUDENT DETAILS'!C77&gt;0,'STUDENT DETAILS'!C77,"")</f>
        <v/>
      </c>
      <c r="D76" s="270">
        <f>MAX(PWT!D76,PWT!P76)/PWT!D$4*100</f>
        <v>0</v>
      </c>
      <c r="E76" s="270">
        <f>MAX(PWT!E76,PWT!Q76)/PWT!E$4*100</f>
        <v>0</v>
      </c>
      <c r="F76" s="270">
        <f>MAX(PWT!F76,PWT!R76)/PWT!F$4*100</f>
        <v>0</v>
      </c>
      <c r="G76" s="270">
        <f>MAX(PWT!G76,PWT!S76)/PWT!G$4*100</f>
        <v>0</v>
      </c>
      <c r="H76" s="270">
        <f>MAX(PWT!H76,PWT!T76)/PWT!H$4*100</f>
        <v>0</v>
      </c>
      <c r="I76" s="270">
        <f>IF(OR(ISNUMBER(D76),ISNUMBER(E76),ISNUMBER(#REF!),ISNUMBER(F76),ISNUMBER(G76),ISNUMBER(H76)),SUM(D76:H76),"")</f>
        <v>0</v>
      </c>
      <c r="J76" s="270" t="str">
        <f>IF(ISNUMBER(PWT!J76),(PWT!J76/PWT!J$4)*100,"")</f>
        <v/>
      </c>
      <c r="K76" s="270" t="str">
        <f>IF(ISNUMBER(PWT!K76),(PWT!K76/PWT!K$4)*100,"")</f>
        <v/>
      </c>
      <c r="L76" s="270" t="str">
        <f>IF(ISNUMBER(PWT!L76),(PWT!L76/PWT!L$4)*100,"")</f>
        <v/>
      </c>
      <c r="M76" s="270" t="str">
        <f>IF(ISNUMBER(PWT!M76),(PWT!M76/PWT!M$4)*100,"")</f>
        <v/>
      </c>
      <c r="N76" s="270" t="str">
        <f>IF(ISNUMBER(PWT!N76),(PWT!N76/PWT!N$4)*100,"")</f>
        <v/>
      </c>
      <c r="O76" s="270" t="str">
        <f>IF(OR(ISNUMBER(J76),ISNUMBER(K76),ISNUMBER(#REF!),ISNUMBER(L76),ISNUMBER(M76),ISNUMBER(N76)),SUM(J76:N76),"")</f>
        <v/>
      </c>
      <c r="P76" s="270">
        <f>IFERROR(MAX('Pre-Board Exam'!D76,'Pre-Board Exam'!J76)/'Pre-Board Exam'!D$4*100,"")</f>
        <v>0</v>
      </c>
      <c r="Q76" s="270">
        <f>IFERROR(MAX('Pre-Board Exam'!E76,'Pre-Board Exam'!K76)/'Pre-Board Exam'!E$4*100,"")</f>
        <v>0</v>
      </c>
      <c r="R76" s="270">
        <f>IFERROR(MAX('Pre-Board Exam'!F76,'Pre-Board Exam'!L76)/'Pre-Board Exam'!F$4*100,"")</f>
        <v>0</v>
      </c>
      <c r="S76" s="270">
        <f>IFERROR(MAX('Pre-Board Exam'!G76,'Pre-Board Exam'!M76)/'Pre-Board Exam'!G$4*100,"")</f>
        <v>0</v>
      </c>
      <c r="T76" s="270">
        <f>IFERROR(MAX('Pre-Board Exam'!H76,'Pre-Board Exam'!N76)/'Pre-Board Exam'!H$4*100,"")</f>
        <v>0</v>
      </c>
      <c r="U76" s="270">
        <f>IF(OR(ISNUMBER(P76),ISNUMBER(Q76),ISNUMBER(#REF!),ISNUMBER(R76),ISNUMBER(S76),ISNUMBER(T76)),SUM(P76:T76),"")</f>
        <v>0</v>
      </c>
    </row>
    <row r="77" spans="1:21" x14ac:dyDescent="0.3">
      <c r="A77" s="312" t="str">
        <f>'STUDENT DETAILS'!A78</f>
        <v/>
      </c>
      <c r="B77" s="278" t="str">
        <f>IF(ISNUMBER('STUDENT DETAILS'!D78),('STUDENT DETAILS'!D78),"")</f>
        <v/>
      </c>
      <c r="C77" s="279" t="str">
        <f>IF('STUDENT DETAILS'!C78&gt;0,'STUDENT DETAILS'!C78,"")</f>
        <v/>
      </c>
      <c r="D77" s="270">
        <f>MAX(PWT!D77,PWT!P77)/PWT!D$4*100</f>
        <v>0</v>
      </c>
      <c r="E77" s="270">
        <f>MAX(PWT!E77,PWT!Q77)/PWT!E$4*100</f>
        <v>0</v>
      </c>
      <c r="F77" s="270">
        <f>MAX(PWT!F77,PWT!R77)/PWT!F$4*100</f>
        <v>0</v>
      </c>
      <c r="G77" s="270">
        <f>MAX(PWT!G77,PWT!S77)/PWT!G$4*100</f>
        <v>0</v>
      </c>
      <c r="H77" s="270">
        <f>MAX(PWT!H77,PWT!T77)/PWT!H$4*100</f>
        <v>0</v>
      </c>
      <c r="I77" s="270">
        <f>IF(OR(ISNUMBER(D77),ISNUMBER(E77),ISNUMBER(#REF!),ISNUMBER(F77),ISNUMBER(G77),ISNUMBER(H77)),SUM(D77:H77),"")</f>
        <v>0</v>
      </c>
      <c r="J77" s="270" t="str">
        <f>IF(ISNUMBER(PWT!J77),(PWT!J77/PWT!J$4)*100,"")</f>
        <v/>
      </c>
      <c r="K77" s="270" t="str">
        <f>IF(ISNUMBER(PWT!K77),(PWT!K77/PWT!K$4)*100,"")</f>
        <v/>
      </c>
      <c r="L77" s="270" t="str">
        <f>IF(ISNUMBER(PWT!L77),(PWT!L77/PWT!L$4)*100,"")</f>
        <v/>
      </c>
      <c r="M77" s="270" t="str">
        <f>IF(ISNUMBER(PWT!M77),(PWT!M77/PWT!M$4)*100,"")</f>
        <v/>
      </c>
      <c r="N77" s="270" t="str">
        <f>IF(ISNUMBER(PWT!N77),(PWT!N77/PWT!N$4)*100,"")</f>
        <v/>
      </c>
      <c r="O77" s="270" t="str">
        <f>IF(OR(ISNUMBER(J77),ISNUMBER(K77),ISNUMBER(#REF!),ISNUMBER(L77),ISNUMBER(M77),ISNUMBER(N77)),SUM(J77:N77),"")</f>
        <v/>
      </c>
      <c r="P77" s="270">
        <f>IFERROR(MAX('Pre-Board Exam'!D77,'Pre-Board Exam'!J77)/'Pre-Board Exam'!D$4*100,"")</f>
        <v>0</v>
      </c>
      <c r="Q77" s="270">
        <f>IFERROR(MAX('Pre-Board Exam'!E77,'Pre-Board Exam'!K77)/'Pre-Board Exam'!E$4*100,"")</f>
        <v>0</v>
      </c>
      <c r="R77" s="270">
        <f>IFERROR(MAX('Pre-Board Exam'!F77,'Pre-Board Exam'!L77)/'Pre-Board Exam'!F$4*100,"")</f>
        <v>0</v>
      </c>
      <c r="S77" s="270">
        <f>IFERROR(MAX('Pre-Board Exam'!G77,'Pre-Board Exam'!M77)/'Pre-Board Exam'!G$4*100,"")</f>
        <v>0</v>
      </c>
      <c r="T77" s="270">
        <f>IFERROR(MAX('Pre-Board Exam'!H77,'Pre-Board Exam'!N77)/'Pre-Board Exam'!H$4*100,"")</f>
        <v>0</v>
      </c>
      <c r="U77" s="270">
        <f>IF(OR(ISNUMBER(P77),ISNUMBER(Q77),ISNUMBER(#REF!),ISNUMBER(R77),ISNUMBER(S77),ISNUMBER(T77)),SUM(P77:T77),"")</f>
        <v>0</v>
      </c>
    </row>
    <row r="78" spans="1:21" x14ac:dyDescent="0.3">
      <c r="A78" s="312" t="str">
        <f>'STUDENT DETAILS'!A79</f>
        <v/>
      </c>
      <c r="B78" s="278" t="str">
        <f>IF(ISNUMBER('STUDENT DETAILS'!D79),('STUDENT DETAILS'!D79),"")</f>
        <v/>
      </c>
      <c r="C78" s="279" t="str">
        <f>IF('STUDENT DETAILS'!C79&gt;0,'STUDENT DETAILS'!C79,"")</f>
        <v/>
      </c>
      <c r="D78" s="270">
        <f>MAX(PWT!D78,PWT!P78)/PWT!D$4*100</f>
        <v>0</v>
      </c>
      <c r="E78" s="270">
        <f>MAX(PWT!E78,PWT!Q78)/PWT!E$4*100</f>
        <v>0</v>
      </c>
      <c r="F78" s="270">
        <f>MAX(PWT!F78,PWT!R78)/PWT!F$4*100</f>
        <v>0</v>
      </c>
      <c r="G78" s="270">
        <f>MAX(PWT!G78,PWT!S78)/PWT!G$4*100</f>
        <v>0</v>
      </c>
      <c r="H78" s="270">
        <f>MAX(PWT!H78,PWT!T78)/PWT!H$4*100</f>
        <v>0</v>
      </c>
      <c r="I78" s="270">
        <f>IF(OR(ISNUMBER(D78),ISNUMBER(E78),ISNUMBER(#REF!),ISNUMBER(F78),ISNUMBER(G78),ISNUMBER(H78)),SUM(D78:H78),"")</f>
        <v>0</v>
      </c>
      <c r="J78" s="270" t="str">
        <f>IF(ISNUMBER(PWT!J78),(PWT!J78/PWT!J$4)*100,"")</f>
        <v/>
      </c>
      <c r="K78" s="270" t="str">
        <f>IF(ISNUMBER(PWT!K78),(PWT!K78/PWT!K$4)*100,"")</f>
        <v/>
      </c>
      <c r="L78" s="270" t="str">
        <f>IF(ISNUMBER(PWT!L78),(PWT!L78/PWT!L$4)*100,"")</f>
        <v/>
      </c>
      <c r="M78" s="270" t="str">
        <f>IF(ISNUMBER(PWT!M78),(PWT!M78/PWT!M$4)*100,"")</f>
        <v/>
      </c>
      <c r="N78" s="270" t="str">
        <f>IF(ISNUMBER(PWT!N78),(PWT!N78/PWT!N$4)*100,"")</f>
        <v/>
      </c>
      <c r="O78" s="270" t="str">
        <f>IF(OR(ISNUMBER(J78),ISNUMBER(K78),ISNUMBER(#REF!),ISNUMBER(L78),ISNUMBER(M78),ISNUMBER(N78)),SUM(J78:N78),"")</f>
        <v/>
      </c>
      <c r="P78" s="270">
        <f>IFERROR(MAX('Pre-Board Exam'!D78,'Pre-Board Exam'!J78)/'Pre-Board Exam'!D$4*100,"")</f>
        <v>0</v>
      </c>
      <c r="Q78" s="270">
        <f>IFERROR(MAX('Pre-Board Exam'!E78,'Pre-Board Exam'!K78)/'Pre-Board Exam'!E$4*100,"")</f>
        <v>0</v>
      </c>
      <c r="R78" s="270">
        <f>IFERROR(MAX('Pre-Board Exam'!F78,'Pre-Board Exam'!L78)/'Pre-Board Exam'!F$4*100,"")</f>
        <v>0</v>
      </c>
      <c r="S78" s="270">
        <f>IFERROR(MAX('Pre-Board Exam'!G78,'Pre-Board Exam'!M78)/'Pre-Board Exam'!G$4*100,"")</f>
        <v>0</v>
      </c>
      <c r="T78" s="270">
        <f>IFERROR(MAX('Pre-Board Exam'!H78,'Pre-Board Exam'!N78)/'Pre-Board Exam'!H$4*100,"")</f>
        <v>0</v>
      </c>
      <c r="U78" s="270">
        <f>IF(OR(ISNUMBER(P78),ISNUMBER(Q78),ISNUMBER(#REF!),ISNUMBER(R78),ISNUMBER(S78),ISNUMBER(T78)),SUM(P78:T78),"")</f>
        <v>0</v>
      </c>
    </row>
    <row r="79" spans="1:21" x14ac:dyDescent="0.3">
      <c r="A79" s="312" t="str">
        <f>'STUDENT DETAILS'!A80</f>
        <v/>
      </c>
      <c r="B79" s="278" t="str">
        <f>IF(ISNUMBER('STUDENT DETAILS'!D80),('STUDENT DETAILS'!D80),"")</f>
        <v/>
      </c>
      <c r="C79" s="279" t="str">
        <f>IF('STUDENT DETAILS'!C80&gt;0,'STUDENT DETAILS'!C80,"")</f>
        <v/>
      </c>
      <c r="D79" s="270">
        <f>MAX(PWT!D79,PWT!P79)/PWT!D$4*100</f>
        <v>0</v>
      </c>
      <c r="E79" s="270">
        <f>MAX(PWT!E79,PWT!Q79)/PWT!E$4*100</f>
        <v>0</v>
      </c>
      <c r="F79" s="270">
        <f>MAX(PWT!F79,PWT!R79)/PWT!F$4*100</f>
        <v>0</v>
      </c>
      <c r="G79" s="270">
        <f>MAX(PWT!G79,PWT!S79)/PWT!G$4*100</f>
        <v>0</v>
      </c>
      <c r="H79" s="270">
        <f>MAX(PWT!H79,PWT!T79)/PWT!H$4*100</f>
        <v>0</v>
      </c>
      <c r="I79" s="270">
        <f>IF(OR(ISNUMBER(D79),ISNUMBER(E79),ISNUMBER(#REF!),ISNUMBER(F79),ISNUMBER(G79),ISNUMBER(H79)),SUM(D79:H79),"")</f>
        <v>0</v>
      </c>
      <c r="J79" s="270" t="str">
        <f>IF(ISNUMBER(PWT!J79),(PWT!J79/PWT!J$4)*100,"")</f>
        <v/>
      </c>
      <c r="K79" s="270" t="str">
        <f>IF(ISNUMBER(PWT!K79),(PWT!K79/PWT!K$4)*100,"")</f>
        <v/>
      </c>
      <c r="L79" s="270" t="str">
        <f>IF(ISNUMBER(PWT!L79),(PWT!L79/PWT!L$4)*100,"")</f>
        <v/>
      </c>
      <c r="M79" s="270" t="str">
        <f>IF(ISNUMBER(PWT!M79),(PWT!M79/PWT!M$4)*100,"")</f>
        <v/>
      </c>
      <c r="N79" s="270" t="str">
        <f>IF(ISNUMBER(PWT!N79),(PWT!N79/PWT!N$4)*100,"")</f>
        <v/>
      </c>
      <c r="O79" s="270" t="str">
        <f>IF(OR(ISNUMBER(J79),ISNUMBER(K79),ISNUMBER(#REF!),ISNUMBER(L79),ISNUMBER(M79),ISNUMBER(N79)),SUM(J79:N79),"")</f>
        <v/>
      </c>
      <c r="P79" s="270">
        <f>IFERROR(MAX('Pre-Board Exam'!D79,'Pre-Board Exam'!J79)/'Pre-Board Exam'!D$4*100,"")</f>
        <v>0</v>
      </c>
      <c r="Q79" s="270">
        <f>IFERROR(MAX('Pre-Board Exam'!E79,'Pre-Board Exam'!K79)/'Pre-Board Exam'!E$4*100,"")</f>
        <v>0</v>
      </c>
      <c r="R79" s="270">
        <f>IFERROR(MAX('Pre-Board Exam'!F79,'Pre-Board Exam'!L79)/'Pre-Board Exam'!F$4*100,"")</f>
        <v>0</v>
      </c>
      <c r="S79" s="270">
        <f>IFERROR(MAX('Pre-Board Exam'!G79,'Pre-Board Exam'!M79)/'Pre-Board Exam'!G$4*100,"")</f>
        <v>0</v>
      </c>
      <c r="T79" s="270">
        <f>IFERROR(MAX('Pre-Board Exam'!H79,'Pre-Board Exam'!N79)/'Pre-Board Exam'!H$4*100,"")</f>
        <v>0</v>
      </c>
      <c r="U79" s="270">
        <f>IF(OR(ISNUMBER(P79),ISNUMBER(Q79),ISNUMBER(#REF!),ISNUMBER(R79),ISNUMBER(S79),ISNUMBER(T79)),SUM(P79:T79),"")</f>
        <v>0</v>
      </c>
    </row>
    <row r="80" spans="1:21" x14ac:dyDescent="0.3">
      <c r="A80" s="312" t="str">
        <f>'STUDENT DETAILS'!A81</f>
        <v/>
      </c>
      <c r="B80" s="278" t="str">
        <f>IF(ISNUMBER('STUDENT DETAILS'!D81),('STUDENT DETAILS'!D81),"")</f>
        <v/>
      </c>
      <c r="C80" s="279" t="str">
        <f>IF('STUDENT DETAILS'!C81&gt;0,'STUDENT DETAILS'!C81,"")</f>
        <v/>
      </c>
      <c r="D80" s="270">
        <f>MAX(PWT!D80,PWT!P80)/PWT!D$4*100</f>
        <v>0</v>
      </c>
      <c r="E80" s="270">
        <f>MAX(PWT!E80,PWT!Q80)/PWT!E$4*100</f>
        <v>0</v>
      </c>
      <c r="F80" s="270">
        <f>MAX(PWT!F80,PWT!R80)/PWT!F$4*100</f>
        <v>0</v>
      </c>
      <c r="G80" s="270">
        <f>MAX(PWT!G80,PWT!S80)/PWT!G$4*100</f>
        <v>0</v>
      </c>
      <c r="H80" s="270">
        <f>MAX(PWT!H80,PWT!T80)/PWT!H$4*100</f>
        <v>0</v>
      </c>
      <c r="I80" s="270">
        <f>IF(OR(ISNUMBER(D80),ISNUMBER(E80),ISNUMBER(#REF!),ISNUMBER(F80),ISNUMBER(G80),ISNUMBER(H80)),SUM(D80:H80),"")</f>
        <v>0</v>
      </c>
      <c r="J80" s="270" t="str">
        <f>IF(ISNUMBER(PWT!J80),(PWT!J80/PWT!J$4)*100,"")</f>
        <v/>
      </c>
      <c r="K80" s="270" t="str">
        <f>IF(ISNUMBER(PWT!K80),(PWT!K80/PWT!K$4)*100,"")</f>
        <v/>
      </c>
      <c r="L80" s="270" t="str">
        <f>IF(ISNUMBER(PWT!L80),(PWT!L80/PWT!L$4)*100,"")</f>
        <v/>
      </c>
      <c r="M80" s="270" t="str">
        <f>IF(ISNUMBER(PWT!M80),(PWT!M80/PWT!M$4)*100,"")</f>
        <v/>
      </c>
      <c r="N80" s="270" t="str">
        <f>IF(ISNUMBER(PWT!N80),(PWT!N80/PWT!N$4)*100,"")</f>
        <v/>
      </c>
      <c r="O80" s="270" t="str">
        <f>IF(OR(ISNUMBER(J80),ISNUMBER(K80),ISNUMBER(#REF!),ISNUMBER(L80),ISNUMBER(M80),ISNUMBER(N80)),SUM(J80:N80),"")</f>
        <v/>
      </c>
      <c r="P80" s="270">
        <f>IFERROR(MAX('Pre-Board Exam'!D80,'Pre-Board Exam'!J80)/'Pre-Board Exam'!D$4*100,"")</f>
        <v>0</v>
      </c>
      <c r="Q80" s="270">
        <f>IFERROR(MAX('Pre-Board Exam'!E80,'Pre-Board Exam'!K80)/'Pre-Board Exam'!E$4*100,"")</f>
        <v>0</v>
      </c>
      <c r="R80" s="270">
        <f>IFERROR(MAX('Pre-Board Exam'!F80,'Pre-Board Exam'!L80)/'Pre-Board Exam'!F$4*100,"")</f>
        <v>0</v>
      </c>
      <c r="S80" s="270">
        <f>IFERROR(MAX('Pre-Board Exam'!G80,'Pre-Board Exam'!M80)/'Pre-Board Exam'!G$4*100,"")</f>
        <v>0</v>
      </c>
      <c r="T80" s="270">
        <f>IFERROR(MAX('Pre-Board Exam'!H80,'Pre-Board Exam'!N80)/'Pre-Board Exam'!H$4*100,"")</f>
        <v>0</v>
      </c>
      <c r="U80" s="270">
        <f>IF(OR(ISNUMBER(P80),ISNUMBER(Q80),ISNUMBER(#REF!),ISNUMBER(R80),ISNUMBER(S80),ISNUMBER(T80)),SUM(P80:T80),"")</f>
        <v>0</v>
      </c>
    </row>
    <row r="81" spans="1:21" x14ac:dyDescent="0.3">
      <c r="A81" s="312" t="str">
        <f>'STUDENT DETAILS'!A82</f>
        <v/>
      </c>
      <c r="B81" s="278" t="str">
        <f>IF(ISNUMBER('STUDENT DETAILS'!D82),('STUDENT DETAILS'!D82),"")</f>
        <v/>
      </c>
      <c r="C81" s="279" t="str">
        <f>IF('STUDENT DETAILS'!C82&gt;0,'STUDENT DETAILS'!C82,"")</f>
        <v/>
      </c>
      <c r="D81" s="270">
        <f>MAX(PWT!D81,PWT!P81)/PWT!D$4*100</f>
        <v>0</v>
      </c>
      <c r="E81" s="270">
        <f>MAX(PWT!E81,PWT!Q81)/PWT!E$4*100</f>
        <v>0</v>
      </c>
      <c r="F81" s="270">
        <f>MAX(PWT!F81,PWT!R81)/PWT!F$4*100</f>
        <v>0</v>
      </c>
      <c r="G81" s="270">
        <f>MAX(PWT!G81,PWT!S81)/PWT!G$4*100</f>
        <v>0</v>
      </c>
      <c r="H81" s="270">
        <f>MAX(PWT!H81,PWT!T81)/PWT!H$4*100</f>
        <v>0</v>
      </c>
      <c r="I81" s="270">
        <f>IF(OR(ISNUMBER(D81),ISNUMBER(E81),ISNUMBER(#REF!),ISNUMBER(F81),ISNUMBER(G81),ISNUMBER(H81)),SUM(D81:H81),"")</f>
        <v>0</v>
      </c>
      <c r="J81" s="270" t="str">
        <f>IF(ISNUMBER(PWT!J81),(PWT!J81/PWT!J$4)*100,"")</f>
        <v/>
      </c>
      <c r="K81" s="270" t="str">
        <f>IF(ISNUMBER(PWT!K81),(PWT!K81/PWT!K$4)*100,"")</f>
        <v/>
      </c>
      <c r="L81" s="270" t="str">
        <f>IF(ISNUMBER(PWT!L81),(PWT!L81/PWT!L$4)*100,"")</f>
        <v/>
      </c>
      <c r="M81" s="270" t="str">
        <f>IF(ISNUMBER(PWT!M81),(PWT!M81/PWT!M$4)*100,"")</f>
        <v/>
      </c>
      <c r="N81" s="270" t="str">
        <f>IF(ISNUMBER(PWT!N81),(PWT!N81/PWT!N$4)*100,"")</f>
        <v/>
      </c>
      <c r="O81" s="270" t="str">
        <f>IF(OR(ISNUMBER(J81),ISNUMBER(K81),ISNUMBER(#REF!),ISNUMBER(L81),ISNUMBER(M81),ISNUMBER(N81)),SUM(J81:N81),"")</f>
        <v/>
      </c>
      <c r="P81" s="270">
        <f>IFERROR(MAX('Pre-Board Exam'!D81,'Pre-Board Exam'!J81)/'Pre-Board Exam'!D$4*100,"")</f>
        <v>0</v>
      </c>
      <c r="Q81" s="270">
        <f>IFERROR(MAX('Pre-Board Exam'!E81,'Pre-Board Exam'!K81)/'Pre-Board Exam'!E$4*100,"")</f>
        <v>0</v>
      </c>
      <c r="R81" s="270">
        <f>IFERROR(MAX('Pre-Board Exam'!F81,'Pre-Board Exam'!L81)/'Pre-Board Exam'!F$4*100,"")</f>
        <v>0</v>
      </c>
      <c r="S81" s="270">
        <f>IFERROR(MAX('Pre-Board Exam'!G81,'Pre-Board Exam'!M81)/'Pre-Board Exam'!G$4*100,"")</f>
        <v>0</v>
      </c>
      <c r="T81" s="270">
        <f>IFERROR(MAX('Pre-Board Exam'!H81,'Pre-Board Exam'!N81)/'Pre-Board Exam'!H$4*100,"")</f>
        <v>0</v>
      </c>
      <c r="U81" s="270">
        <f>IF(OR(ISNUMBER(P81),ISNUMBER(Q81),ISNUMBER(#REF!),ISNUMBER(R81),ISNUMBER(S81),ISNUMBER(T81)),SUM(P81:T81),"")</f>
        <v>0</v>
      </c>
    </row>
    <row r="82" spans="1:21" x14ac:dyDescent="0.3">
      <c r="A82" s="312" t="str">
        <f>'STUDENT DETAILS'!A83</f>
        <v/>
      </c>
      <c r="B82" s="278" t="str">
        <f>IF(ISNUMBER('STUDENT DETAILS'!D83),('STUDENT DETAILS'!D83),"")</f>
        <v/>
      </c>
      <c r="C82" s="279" t="str">
        <f>IF('STUDENT DETAILS'!C83&gt;0,'STUDENT DETAILS'!C83,"")</f>
        <v/>
      </c>
      <c r="D82" s="270">
        <f>MAX(PWT!D82,PWT!P82)/PWT!D$4*100</f>
        <v>0</v>
      </c>
      <c r="E82" s="270">
        <f>MAX(PWT!E82,PWT!Q82)/PWT!E$4*100</f>
        <v>0</v>
      </c>
      <c r="F82" s="270">
        <f>MAX(PWT!F82,PWT!R82)/PWT!F$4*100</f>
        <v>0</v>
      </c>
      <c r="G82" s="270">
        <f>MAX(PWT!G82,PWT!S82)/PWT!G$4*100</f>
        <v>0</v>
      </c>
      <c r="H82" s="270">
        <f>MAX(PWT!H82,PWT!T82)/PWT!H$4*100</f>
        <v>0</v>
      </c>
      <c r="I82" s="270">
        <f>IF(OR(ISNUMBER(D82),ISNUMBER(E82),ISNUMBER(#REF!),ISNUMBER(F82),ISNUMBER(G82),ISNUMBER(H82)),SUM(D82:H82),"")</f>
        <v>0</v>
      </c>
      <c r="J82" s="270" t="str">
        <f>IF(ISNUMBER(PWT!J82),(PWT!J82/PWT!J$4)*100,"")</f>
        <v/>
      </c>
      <c r="K82" s="270" t="str">
        <f>IF(ISNUMBER(PWT!K82),(PWT!K82/PWT!K$4)*100,"")</f>
        <v/>
      </c>
      <c r="L82" s="270" t="str">
        <f>IF(ISNUMBER(PWT!L82),(PWT!L82/PWT!L$4)*100,"")</f>
        <v/>
      </c>
      <c r="M82" s="270" t="str">
        <f>IF(ISNUMBER(PWT!M82),(PWT!M82/PWT!M$4)*100,"")</f>
        <v/>
      </c>
      <c r="N82" s="270" t="str">
        <f>IF(ISNUMBER(PWT!N82),(PWT!N82/PWT!N$4)*100,"")</f>
        <v/>
      </c>
      <c r="O82" s="270" t="str">
        <f>IF(OR(ISNUMBER(J82),ISNUMBER(K82),ISNUMBER(#REF!),ISNUMBER(L82),ISNUMBER(M82),ISNUMBER(N82)),SUM(J82:N82),"")</f>
        <v/>
      </c>
      <c r="P82" s="270">
        <f>IFERROR(MAX('Pre-Board Exam'!D82,'Pre-Board Exam'!J82)/'Pre-Board Exam'!D$4*100,"")</f>
        <v>0</v>
      </c>
      <c r="Q82" s="270">
        <f>IFERROR(MAX('Pre-Board Exam'!E82,'Pre-Board Exam'!K82)/'Pre-Board Exam'!E$4*100,"")</f>
        <v>0</v>
      </c>
      <c r="R82" s="270">
        <f>IFERROR(MAX('Pre-Board Exam'!F82,'Pre-Board Exam'!L82)/'Pre-Board Exam'!F$4*100,"")</f>
        <v>0</v>
      </c>
      <c r="S82" s="270">
        <f>IFERROR(MAX('Pre-Board Exam'!G82,'Pre-Board Exam'!M82)/'Pre-Board Exam'!G$4*100,"")</f>
        <v>0</v>
      </c>
      <c r="T82" s="270">
        <f>IFERROR(MAX('Pre-Board Exam'!H82,'Pre-Board Exam'!N82)/'Pre-Board Exam'!H$4*100,"")</f>
        <v>0</v>
      </c>
      <c r="U82" s="270">
        <f>IF(OR(ISNUMBER(P82),ISNUMBER(Q82),ISNUMBER(#REF!),ISNUMBER(R82),ISNUMBER(S82),ISNUMBER(T82)),SUM(P82:T82),"")</f>
        <v>0</v>
      </c>
    </row>
    <row r="83" spans="1:21" x14ac:dyDescent="0.3">
      <c r="A83" s="312" t="str">
        <f>'STUDENT DETAILS'!A84</f>
        <v/>
      </c>
      <c r="B83" s="278" t="str">
        <f>IF(ISNUMBER('STUDENT DETAILS'!D84),('STUDENT DETAILS'!D84),"")</f>
        <v/>
      </c>
      <c r="C83" s="279" t="str">
        <f>IF('STUDENT DETAILS'!C84&gt;0,'STUDENT DETAILS'!C84,"")</f>
        <v/>
      </c>
      <c r="D83" s="270">
        <f>MAX(PWT!D83,PWT!P83)/PWT!D$4*100</f>
        <v>0</v>
      </c>
      <c r="E83" s="270">
        <f>MAX(PWT!E83,PWT!Q83)/PWT!E$4*100</f>
        <v>0</v>
      </c>
      <c r="F83" s="270">
        <f>MAX(PWT!F83,PWT!R83)/PWT!F$4*100</f>
        <v>0</v>
      </c>
      <c r="G83" s="270">
        <f>MAX(PWT!G83,PWT!S83)/PWT!G$4*100</f>
        <v>0</v>
      </c>
      <c r="H83" s="270">
        <f>MAX(PWT!H83,PWT!T83)/PWT!H$4*100</f>
        <v>0</v>
      </c>
      <c r="I83" s="270">
        <f>IF(OR(ISNUMBER(D83),ISNUMBER(E83),ISNUMBER(#REF!),ISNUMBER(F83),ISNUMBER(G83),ISNUMBER(H83)),SUM(D83:H83),"")</f>
        <v>0</v>
      </c>
      <c r="J83" s="270" t="str">
        <f>IF(ISNUMBER(PWT!J83),(PWT!J83/PWT!J$4)*100,"")</f>
        <v/>
      </c>
      <c r="K83" s="270" t="str">
        <f>IF(ISNUMBER(PWT!K83),(PWT!K83/PWT!K$4)*100,"")</f>
        <v/>
      </c>
      <c r="L83" s="270" t="str">
        <f>IF(ISNUMBER(PWT!L83),(PWT!L83/PWT!L$4)*100,"")</f>
        <v/>
      </c>
      <c r="M83" s="270" t="str">
        <f>IF(ISNUMBER(PWT!M83),(PWT!M83/PWT!M$4)*100,"")</f>
        <v/>
      </c>
      <c r="N83" s="270" t="str">
        <f>IF(ISNUMBER(PWT!N83),(PWT!N83/PWT!N$4)*100,"")</f>
        <v/>
      </c>
      <c r="O83" s="270" t="str">
        <f>IF(OR(ISNUMBER(J83),ISNUMBER(K83),ISNUMBER(#REF!),ISNUMBER(L83),ISNUMBER(M83),ISNUMBER(N83)),SUM(J83:N83),"")</f>
        <v/>
      </c>
      <c r="P83" s="270">
        <f>IFERROR(MAX('Pre-Board Exam'!D83,'Pre-Board Exam'!J83)/'Pre-Board Exam'!D$4*100,"")</f>
        <v>0</v>
      </c>
      <c r="Q83" s="270">
        <f>IFERROR(MAX('Pre-Board Exam'!E83,'Pre-Board Exam'!K83)/'Pre-Board Exam'!E$4*100,"")</f>
        <v>0</v>
      </c>
      <c r="R83" s="270">
        <f>IFERROR(MAX('Pre-Board Exam'!F83,'Pre-Board Exam'!L83)/'Pre-Board Exam'!F$4*100,"")</f>
        <v>0</v>
      </c>
      <c r="S83" s="270">
        <f>IFERROR(MAX('Pre-Board Exam'!G83,'Pre-Board Exam'!M83)/'Pre-Board Exam'!G$4*100,"")</f>
        <v>0</v>
      </c>
      <c r="T83" s="270">
        <f>IFERROR(MAX('Pre-Board Exam'!H83,'Pre-Board Exam'!N83)/'Pre-Board Exam'!H$4*100,"")</f>
        <v>0</v>
      </c>
      <c r="U83" s="270">
        <f>IF(OR(ISNUMBER(P83),ISNUMBER(Q83),ISNUMBER(#REF!),ISNUMBER(R83),ISNUMBER(S83),ISNUMBER(T83)),SUM(P83:T83),"")</f>
        <v>0</v>
      </c>
    </row>
    <row r="84" spans="1:21" x14ac:dyDescent="0.3">
      <c r="A84" s="312" t="str">
        <f>'STUDENT DETAILS'!A85</f>
        <v/>
      </c>
      <c r="B84" s="278" t="str">
        <f>IF(ISNUMBER('STUDENT DETAILS'!D85),('STUDENT DETAILS'!D85),"")</f>
        <v/>
      </c>
      <c r="C84" s="279" t="str">
        <f>IF('STUDENT DETAILS'!C85&gt;0,'STUDENT DETAILS'!C85,"")</f>
        <v/>
      </c>
      <c r="D84" s="270">
        <f>MAX(PWT!D84,PWT!P84)/PWT!D$4*100</f>
        <v>0</v>
      </c>
      <c r="E84" s="270">
        <f>MAX(PWT!E84,PWT!Q84)/PWT!E$4*100</f>
        <v>0</v>
      </c>
      <c r="F84" s="270">
        <f>MAX(PWT!F84,PWT!R84)/PWT!F$4*100</f>
        <v>0</v>
      </c>
      <c r="G84" s="270">
        <f>MAX(PWT!G84,PWT!S84)/PWT!G$4*100</f>
        <v>0</v>
      </c>
      <c r="H84" s="270">
        <f>MAX(PWT!H84,PWT!T84)/PWT!H$4*100</f>
        <v>0</v>
      </c>
      <c r="I84" s="270">
        <f>IF(OR(ISNUMBER(D84),ISNUMBER(E84),ISNUMBER(#REF!),ISNUMBER(F84),ISNUMBER(G84),ISNUMBER(H84)),SUM(D84:H84),"")</f>
        <v>0</v>
      </c>
      <c r="J84" s="270" t="str">
        <f>IF(ISNUMBER(PWT!J84),(PWT!J84/PWT!J$4)*100,"")</f>
        <v/>
      </c>
      <c r="K84" s="270" t="str">
        <f>IF(ISNUMBER(PWT!K84),(PWT!K84/PWT!K$4)*100,"")</f>
        <v/>
      </c>
      <c r="L84" s="270" t="str">
        <f>IF(ISNUMBER(PWT!L84),(PWT!L84/PWT!L$4)*100,"")</f>
        <v/>
      </c>
      <c r="M84" s="270" t="str">
        <f>IF(ISNUMBER(PWT!M84),(PWT!M84/PWT!M$4)*100,"")</f>
        <v/>
      </c>
      <c r="N84" s="270" t="str">
        <f>IF(ISNUMBER(PWT!N84),(PWT!N84/PWT!N$4)*100,"")</f>
        <v/>
      </c>
      <c r="O84" s="270" t="str">
        <f>IF(OR(ISNUMBER(J84),ISNUMBER(K84),ISNUMBER(#REF!),ISNUMBER(L84),ISNUMBER(M84),ISNUMBER(N84)),SUM(J84:N84),"")</f>
        <v/>
      </c>
      <c r="P84" s="270">
        <f>IFERROR(MAX('Pre-Board Exam'!D84,'Pre-Board Exam'!J84)/'Pre-Board Exam'!D$4*100,"")</f>
        <v>0</v>
      </c>
      <c r="Q84" s="270">
        <f>IFERROR(MAX('Pre-Board Exam'!E84,'Pre-Board Exam'!K84)/'Pre-Board Exam'!E$4*100,"")</f>
        <v>0</v>
      </c>
      <c r="R84" s="270">
        <f>IFERROR(MAX('Pre-Board Exam'!F84,'Pre-Board Exam'!L84)/'Pre-Board Exam'!F$4*100,"")</f>
        <v>0</v>
      </c>
      <c r="S84" s="270">
        <f>IFERROR(MAX('Pre-Board Exam'!G84,'Pre-Board Exam'!M84)/'Pre-Board Exam'!G$4*100,"")</f>
        <v>0</v>
      </c>
      <c r="T84" s="270">
        <f>IFERROR(MAX('Pre-Board Exam'!H84,'Pre-Board Exam'!N84)/'Pre-Board Exam'!H$4*100,"")</f>
        <v>0</v>
      </c>
      <c r="U84" s="270">
        <f>IF(OR(ISNUMBER(P84),ISNUMBER(Q84),ISNUMBER(#REF!),ISNUMBER(R84),ISNUMBER(S84),ISNUMBER(T84)),SUM(P84:T84),"")</f>
        <v>0</v>
      </c>
    </row>
    <row r="85" spans="1:21" x14ac:dyDescent="0.3">
      <c r="A85" s="312" t="str">
        <f>'STUDENT DETAILS'!A86</f>
        <v/>
      </c>
      <c r="B85" s="278" t="str">
        <f>IF(ISNUMBER('STUDENT DETAILS'!D86),('STUDENT DETAILS'!D86),"")</f>
        <v/>
      </c>
      <c r="C85" s="279" t="str">
        <f>IF('STUDENT DETAILS'!C86&gt;0,'STUDENT DETAILS'!C86,"")</f>
        <v/>
      </c>
      <c r="D85" s="270">
        <f>MAX(PWT!D85,PWT!P85)/PWT!D$4*100</f>
        <v>0</v>
      </c>
      <c r="E85" s="270">
        <f>MAX(PWT!E85,PWT!Q85)/PWT!E$4*100</f>
        <v>0</v>
      </c>
      <c r="F85" s="270">
        <f>MAX(PWT!F85,PWT!R85)/PWT!F$4*100</f>
        <v>0</v>
      </c>
      <c r="G85" s="270">
        <f>MAX(PWT!G85,PWT!S85)/PWT!G$4*100</f>
        <v>0</v>
      </c>
      <c r="H85" s="270">
        <f>MAX(PWT!H85,PWT!T85)/PWT!H$4*100</f>
        <v>0</v>
      </c>
      <c r="I85" s="270">
        <f>IF(OR(ISNUMBER(D85),ISNUMBER(E85),ISNUMBER(#REF!),ISNUMBER(F85),ISNUMBER(G85),ISNUMBER(H85)),SUM(D85:H85),"")</f>
        <v>0</v>
      </c>
      <c r="J85" s="270" t="str">
        <f>IF(ISNUMBER(PWT!J85),(PWT!J85/PWT!J$4)*100,"")</f>
        <v/>
      </c>
      <c r="K85" s="270" t="str">
        <f>IF(ISNUMBER(PWT!K85),(PWT!K85/PWT!K$4)*100,"")</f>
        <v/>
      </c>
      <c r="L85" s="270" t="str">
        <f>IF(ISNUMBER(PWT!L85),(PWT!L85/PWT!L$4)*100,"")</f>
        <v/>
      </c>
      <c r="M85" s="270" t="str">
        <f>IF(ISNUMBER(PWT!M85),(PWT!M85/PWT!M$4)*100,"")</f>
        <v/>
      </c>
      <c r="N85" s="270" t="str">
        <f>IF(ISNUMBER(PWT!N85),(PWT!N85/PWT!N$4)*100,"")</f>
        <v/>
      </c>
      <c r="O85" s="270" t="str">
        <f>IF(OR(ISNUMBER(J85),ISNUMBER(K85),ISNUMBER(#REF!),ISNUMBER(L85),ISNUMBER(M85),ISNUMBER(N85)),SUM(J85:N85),"")</f>
        <v/>
      </c>
      <c r="P85" s="270">
        <f>IFERROR(MAX('Pre-Board Exam'!D85,'Pre-Board Exam'!J85)/'Pre-Board Exam'!D$4*100,"")</f>
        <v>0</v>
      </c>
      <c r="Q85" s="270">
        <f>IFERROR(MAX('Pre-Board Exam'!E85,'Pre-Board Exam'!K85)/'Pre-Board Exam'!E$4*100,"")</f>
        <v>0</v>
      </c>
      <c r="R85" s="270">
        <f>IFERROR(MAX('Pre-Board Exam'!F85,'Pre-Board Exam'!L85)/'Pre-Board Exam'!F$4*100,"")</f>
        <v>0</v>
      </c>
      <c r="S85" s="270">
        <f>IFERROR(MAX('Pre-Board Exam'!G85,'Pre-Board Exam'!M85)/'Pre-Board Exam'!G$4*100,"")</f>
        <v>0</v>
      </c>
      <c r="T85" s="270">
        <f>IFERROR(MAX('Pre-Board Exam'!H85,'Pre-Board Exam'!N85)/'Pre-Board Exam'!H$4*100,"")</f>
        <v>0</v>
      </c>
      <c r="U85" s="270">
        <f>IF(OR(ISNUMBER(P85),ISNUMBER(Q85),ISNUMBER(#REF!),ISNUMBER(R85),ISNUMBER(S85),ISNUMBER(T85)),SUM(P85:T85),"")</f>
        <v>0</v>
      </c>
    </row>
    <row r="86" spans="1:21" x14ac:dyDescent="0.3">
      <c r="A86" s="312" t="str">
        <f>'STUDENT DETAILS'!A87</f>
        <v/>
      </c>
      <c r="B86" s="278" t="str">
        <f>IF(ISNUMBER('STUDENT DETAILS'!D87),('STUDENT DETAILS'!D87),"")</f>
        <v/>
      </c>
      <c r="C86" s="279" t="str">
        <f>IF('STUDENT DETAILS'!C87&gt;0,'STUDENT DETAILS'!C87,"")</f>
        <v/>
      </c>
      <c r="D86" s="270">
        <f>MAX(PWT!D86,PWT!P86)/PWT!D$4*100</f>
        <v>0</v>
      </c>
      <c r="E86" s="270">
        <f>MAX(PWT!E86,PWT!Q86)/PWT!E$4*100</f>
        <v>0</v>
      </c>
      <c r="F86" s="270">
        <f>MAX(PWT!F86,PWT!R86)/PWT!F$4*100</f>
        <v>0</v>
      </c>
      <c r="G86" s="270">
        <f>MAX(PWT!G86,PWT!S86)/PWT!G$4*100</f>
        <v>0</v>
      </c>
      <c r="H86" s="270">
        <f>MAX(PWT!H86,PWT!T86)/PWT!H$4*100</f>
        <v>0</v>
      </c>
      <c r="I86" s="270">
        <f>IF(OR(ISNUMBER(D86),ISNUMBER(E86),ISNUMBER(#REF!),ISNUMBER(F86),ISNUMBER(G86),ISNUMBER(H86)),SUM(D86:H86),"")</f>
        <v>0</v>
      </c>
      <c r="J86" s="270" t="str">
        <f>IF(ISNUMBER(PWT!J86),(PWT!J86/PWT!J$4)*100,"")</f>
        <v/>
      </c>
      <c r="K86" s="270" t="str">
        <f>IF(ISNUMBER(PWT!K86),(PWT!K86/PWT!K$4)*100,"")</f>
        <v/>
      </c>
      <c r="L86" s="270" t="str">
        <f>IF(ISNUMBER(PWT!L86),(PWT!L86/PWT!L$4)*100,"")</f>
        <v/>
      </c>
      <c r="M86" s="270" t="str">
        <f>IF(ISNUMBER(PWT!M86),(PWT!M86/PWT!M$4)*100,"")</f>
        <v/>
      </c>
      <c r="N86" s="270" t="str">
        <f>IF(ISNUMBER(PWT!N86),(PWT!N86/PWT!N$4)*100,"")</f>
        <v/>
      </c>
      <c r="O86" s="270" t="str">
        <f>IF(OR(ISNUMBER(J86),ISNUMBER(K86),ISNUMBER(#REF!),ISNUMBER(L86),ISNUMBER(M86),ISNUMBER(N86)),SUM(J86:N86),"")</f>
        <v/>
      </c>
      <c r="P86" s="270">
        <f>IFERROR(MAX('Pre-Board Exam'!D86,'Pre-Board Exam'!J86)/'Pre-Board Exam'!D$4*100,"")</f>
        <v>0</v>
      </c>
      <c r="Q86" s="270">
        <f>IFERROR(MAX('Pre-Board Exam'!E86,'Pre-Board Exam'!K86)/'Pre-Board Exam'!E$4*100,"")</f>
        <v>0</v>
      </c>
      <c r="R86" s="270">
        <f>IFERROR(MAX('Pre-Board Exam'!F86,'Pre-Board Exam'!L86)/'Pre-Board Exam'!F$4*100,"")</f>
        <v>0</v>
      </c>
      <c r="S86" s="270">
        <f>IFERROR(MAX('Pre-Board Exam'!G86,'Pre-Board Exam'!M86)/'Pre-Board Exam'!G$4*100,"")</f>
        <v>0</v>
      </c>
      <c r="T86" s="270">
        <f>IFERROR(MAX('Pre-Board Exam'!H86,'Pre-Board Exam'!N86)/'Pre-Board Exam'!H$4*100,"")</f>
        <v>0</v>
      </c>
      <c r="U86" s="270">
        <f>IF(OR(ISNUMBER(P86),ISNUMBER(Q86),ISNUMBER(#REF!),ISNUMBER(R86),ISNUMBER(S86),ISNUMBER(T86)),SUM(P86:T86),"")</f>
        <v>0</v>
      </c>
    </row>
    <row r="87" spans="1:21" x14ac:dyDescent="0.3">
      <c r="A87" s="312" t="str">
        <f>'STUDENT DETAILS'!A88</f>
        <v/>
      </c>
      <c r="B87" s="278" t="str">
        <f>IF(ISNUMBER('STUDENT DETAILS'!D88),('STUDENT DETAILS'!D88),"")</f>
        <v/>
      </c>
      <c r="C87" s="279" t="str">
        <f>IF('STUDENT DETAILS'!C88&gt;0,'STUDENT DETAILS'!C88,"")</f>
        <v/>
      </c>
      <c r="D87" s="270">
        <f>MAX(PWT!D87,PWT!P87)/PWT!D$4*100</f>
        <v>0</v>
      </c>
      <c r="E87" s="270">
        <f>MAX(PWT!E87,PWT!Q87)/PWT!E$4*100</f>
        <v>0</v>
      </c>
      <c r="F87" s="270">
        <f>MAX(PWT!F87,PWT!R87)/PWT!F$4*100</f>
        <v>0</v>
      </c>
      <c r="G87" s="270">
        <f>MAX(PWT!G87,PWT!S87)/PWT!G$4*100</f>
        <v>0</v>
      </c>
      <c r="H87" s="270">
        <f>MAX(PWT!H87,PWT!T87)/PWT!H$4*100</f>
        <v>0</v>
      </c>
      <c r="I87" s="270">
        <f>IF(OR(ISNUMBER(D87),ISNUMBER(E87),ISNUMBER(#REF!),ISNUMBER(F87),ISNUMBER(G87),ISNUMBER(H87)),SUM(D87:H87),"")</f>
        <v>0</v>
      </c>
      <c r="J87" s="270" t="str">
        <f>IF(ISNUMBER(PWT!J87),(PWT!J87/PWT!J$4)*100,"")</f>
        <v/>
      </c>
      <c r="K87" s="270" t="str">
        <f>IF(ISNUMBER(PWT!K87),(PWT!K87/PWT!K$4)*100,"")</f>
        <v/>
      </c>
      <c r="L87" s="270" t="str">
        <f>IF(ISNUMBER(PWT!L87),(PWT!L87/PWT!L$4)*100,"")</f>
        <v/>
      </c>
      <c r="M87" s="270" t="str">
        <f>IF(ISNUMBER(PWT!M87),(PWT!M87/PWT!M$4)*100,"")</f>
        <v/>
      </c>
      <c r="N87" s="270" t="str">
        <f>IF(ISNUMBER(PWT!N87),(PWT!N87/PWT!N$4)*100,"")</f>
        <v/>
      </c>
      <c r="O87" s="270" t="str">
        <f>IF(OR(ISNUMBER(J87),ISNUMBER(K87),ISNUMBER(#REF!),ISNUMBER(L87),ISNUMBER(M87),ISNUMBER(N87)),SUM(J87:N87),"")</f>
        <v/>
      </c>
      <c r="P87" s="270">
        <f>IFERROR(MAX('Pre-Board Exam'!D87,'Pre-Board Exam'!J87)/'Pre-Board Exam'!D$4*100,"")</f>
        <v>0</v>
      </c>
      <c r="Q87" s="270">
        <f>IFERROR(MAX('Pre-Board Exam'!E87,'Pre-Board Exam'!K87)/'Pre-Board Exam'!E$4*100,"")</f>
        <v>0</v>
      </c>
      <c r="R87" s="270">
        <f>IFERROR(MAX('Pre-Board Exam'!F87,'Pre-Board Exam'!L87)/'Pre-Board Exam'!F$4*100,"")</f>
        <v>0</v>
      </c>
      <c r="S87" s="270">
        <f>IFERROR(MAX('Pre-Board Exam'!G87,'Pre-Board Exam'!M87)/'Pre-Board Exam'!G$4*100,"")</f>
        <v>0</v>
      </c>
      <c r="T87" s="270">
        <f>IFERROR(MAX('Pre-Board Exam'!H87,'Pre-Board Exam'!N87)/'Pre-Board Exam'!H$4*100,"")</f>
        <v>0</v>
      </c>
      <c r="U87" s="270">
        <f>IF(OR(ISNUMBER(P87),ISNUMBER(Q87),ISNUMBER(#REF!),ISNUMBER(R87),ISNUMBER(S87),ISNUMBER(T87)),SUM(P87:T87),"")</f>
        <v>0</v>
      </c>
    </row>
    <row r="88" spans="1:21" x14ac:dyDescent="0.3">
      <c r="A88" s="312" t="str">
        <f>'STUDENT DETAILS'!A89</f>
        <v/>
      </c>
      <c r="B88" s="278" t="str">
        <f>IF(ISNUMBER('STUDENT DETAILS'!D89),('STUDENT DETAILS'!D89),"")</f>
        <v/>
      </c>
      <c r="C88" s="279" t="str">
        <f>IF('STUDENT DETAILS'!C89&gt;0,'STUDENT DETAILS'!C89,"")</f>
        <v/>
      </c>
      <c r="D88" s="270">
        <f>MAX(PWT!D88,PWT!P88)/PWT!D$4*100</f>
        <v>0</v>
      </c>
      <c r="E88" s="270">
        <f>MAX(PWT!E88,PWT!Q88)/PWT!E$4*100</f>
        <v>0</v>
      </c>
      <c r="F88" s="270">
        <f>MAX(PWT!F88,PWT!R88)/PWT!F$4*100</f>
        <v>0</v>
      </c>
      <c r="G88" s="270">
        <f>MAX(PWT!G88,PWT!S88)/PWT!G$4*100</f>
        <v>0</v>
      </c>
      <c r="H88" s="270">
        <f>MAX(PWT!H88,PWT!T88)/PWT!H$4*100</f>
        <v>0</v>
      </c>
      <c r="I88" s="270">
        <f>IF(OR(ISNUMBER(D88),ISNUMBER(E88),ISNUMBER(#REF!),ISNUMBER(F88),ISNUMBER(G88),ISNUMBER(H88)),SUM(D88:H88),"")</f>
        <v>0</v>
      </c>
      <c r="J88" s="270" t="str">
        <f>IF(ISNUMBER(PWT!J88),(PWT!J88/PWT!J$4)*100,"")</f>
        <v/>
      </c>
      <c r="K88" s="270" t="str">
        <f>IF(ISNUMBER(PWT!K88),(PWT!K88/PWT!K$4)*100,"")</f>
        <v/>
      </c>
      <c r="L88" s="270" t="str">
        <f>IF(ISNUMBER(PWT!L88),(PWT!L88/PWT!L$4)*100,"")</f>
        <v/>
      </c>
      <c r="M88" s="270" t="str">
        <f>IF(ISNUMBER(PWT!M88),(PWT!M88/PWT!M$4)*100,"")</f>
        <v/>
      </c>
      <c r="N88" s="270" t="str">
        <f>IF(ISNUMBER(PWT!N88),(PWT!N88/PWT!N$4)*100,"")</f>
        <v/>
      </c>
      <c r="O88" s="270" t="str">
        <f>IF(OR(ISNUMBER(J88),ISNUMBER(K88),ISNUMBER(#REF!),ISNUMBER(L88),ISNUMBER(M88),ISNUMBER(N88)),SUM(J88:N88),"")</f>
        <v/>
      </c>
      <c r="P88" s="270">
        <f>IFERROR(MAX('Pre-Board Exam'!D88,'Pre-Board Exam'!J88)/'Pre-Board Exam'!D$4*100,"")</f>
        <v>0</v>
      </c>
      <c r="Q88" s="270">
        <f>IFERROR(MAX('Pre-Board Exam'!E88,'Pre-Board Exam'!K88)/'Pre-Board Exam'!E$4*100,"")</f>
        <v>0</v>
      </c>
      <c r="R88" s="270">
        <f>IFERROR(MAX('Pre-Board Exam'!F88,'Pre-Board Exam'!L88)/'Pre-Board Exam'!F$4*100,"")</f>
        <v>0</v>
      </c>
      <c r="S88" s="270">
        <f>IFERROR(MAX('Pre-Board Exam'!G88,'Pre-Board Exam'!M88)/'Pre-Board Exam'!G$4*100,"")</f>
        <v>0</v>
      </c>
      <c r="T88" s="270">
        <f>IFERROR(MAX('Pre-Board Exam'!H88,'Pre-Board Exam'!N88)/'Pre-Board Exam'!H$4*100,"")</f>
        <v>0</v>
      </c>
      <c r="U88" s="270">
        <f>IF(OR(ISNUMBER(P88),ISNUMBER(Q88),ISNUMBER(#REF!),ISNUMBER(R88),ISNUMBER(S88),ISNUMBER(T88)),SUM(P88:T88),"")</f>
        <v>0</v>
      </c>
    </row>
    <row r="89" spans="1:21" x14ac:dyDescent="0.3">
      <c r="A89" s="312" t="str">
        <f>'STUDENT DETAILS'!A90</f>
        <v/>
      </c>
      <c r="B89" s="278" t="str">
        <f>IF(ISNUMBER('STUDENT DETAILS'!D90),('STUDENT DETAILS'!D90),"")</f>
        <v/>
      </c>
      <c r="C89" s="279" t="str">
        <f>IF('STUDENT DETAILS'!C90&gt;0,'STUDENT DETAILS'!C90,"")</f>
        <v/>
      </c>
      <c r="D89" s="270">
        <f>MAX(PWT!D89,PWT!P89)/PWT!D$4*100</f>
        <v>0</v>
      </c>
      <c r="E89" s="270">
        <f>MAX(PWT!E89,PWT!Q89)/PWT!E$4*100</f>
        <v>0</v>
      </c>
      <c r="F89" s="270">
        <f>MAX(PWT!F89,PWT!R89)/PWT!F$4*100</f>
        <v>0</v>
      </c>
      <c r="G89" s="270">
        <f>MAX(PWT!G89,PWT!S89)/PWT!G$4*100</f>
        <v>0</v>
      </c>
      <c r="H89" s="270">
        <f>MAX(PWT!H89,PWT!T89)/PWT!H$4*100</f>
        <v>0</v>
      </c>
      <c r="I89" s="270">
        <f>IF(OR(ISNUMBER(D89),ISNUMBER(E89),ISNUMBER(#REF!),ISNUMBER(F89),ISNUMBER(G89),ISNUMBER(H89)),SUM(D89:H89),"")</f>
        <v>0</v>
      </c>
      <c r="J89" s="270" t="str">
        <f>IF(ISNUMBER(PWT!J89),(PWT!J89/PWT!J$4)*100,"")</f>
        <v/>
      </c>
      <c r="K89" s="270" t="str">
        <f>IF(ISNUMBER(PWT!K89),(PWT!K89/PWT!K$4)*100,"")</f>
        <v/>
      </c>
      <c r="L89" s="270" t="str">
        <f>IF(ISNUMBER(PWT!L89),(PWT!L89/PWT!L$4)*100,"")</f>
        <v/>
      </c>
      <c r="M89" s="270" t="str">
        <f>IF(ISNUMBER(PWT!M89),(PWT!M89/PWT!M$4)*100,"")</f>
        <v/>
      </c>
      <c r="N89" s="270" t="str">
        <f>IF(ISNUMBER(PWT!N89),(PWT!N89/PWT!N$4)*100,"")</f>
        <v/>
      </c>
      <c r="O89" s="270" t="str">
        <f>IF(OR(ISNUMBER(J89),ISNUMBER(K89),ISNUMBER(#REF!),ISNUMBER(L89),ISNUMBER(M89),ISNUMBER(N89)),SUM(J89:N89),"")</f>
        <v/>
      </c>
      <c r="P89" s="270">
        <f>IFERROR(MAX('Pre-Board Exam'!D89,'Pre-Board Exam'!J89)/'Pre-Board Exam'!D$4*100,"")</f>
        <v>0</v>
      </c>
      <c r="Q89" s="270">
        <f>IFERROR(MAX('Pre-Board Exam'!E89,'Pre-Board Exam'!K89)/'Pre-Board Exam'!E$4*100,"")</f>
        <v>0</v>
      </c>
      <c r="R89" s="270">
        <f>IFERROR(MAX('Pre-Board Exam'!F89,'Pre-Board Exam'!L89)/'Pre-Board Exam'!F$4*100,"")</f>
        <v>0</v>
      </c>
      <c r="S89" s="270">
        <f>IFERROR(MAX('Pre-Board Exam'!G89,'Pre-Board Exam'!M89)/'Pre-Board Exam'!G$4*100,"")</f>
        <v>0</v>
      </c>
      <c r="T89" s="270">
        <f>IFERROR(MAX('Pre-Board Exam'!H89,'Pre-Board Exam'!N89)/'Pre-Board Exam'!H$4*100,"")</f>
        <v>0</v>
      </c>
      <c r="U89" s="270">
        <f>IF(OR(ISNUMBER(P89),ISNUMBER(Q89),ISNUMBER(#REF!),ISNUMBER(R89),ISNUMBER(S89),ISNUMBER(T89)),SUM(P89:T89),"")</f>
        <v>0</v>
      </c>
    </row>
    <row r="90" spans="1:21" x14ac:dyDescent="0.3">
      <c r="A90" s="312" t="str">
        <f>'STUDENT DETAILS'!A91</f>
        <v/>
      </c>
      <c r="B90" s="278" t="str">
        <f>IF(ISNUMBER('STUDENT DETAILS'!D91),('STUDENT DETAILS'!D91),"")</f>
        <v/>
      </c>
      <c r="C90" s="279" t="str">
        <f>IF('STUDENT DETAILS'!C91&gt;0,'STUDENT DETAILS'!C91,"")</f>
        <v/>
      </c>
      <c r="D90" s="270">
        <f>MAX(PWT!D90,PWT!P90)/PWT!D$4*100</f>
        <v>0</v>
      </c>
      <c r="E90" s="270">
        <f>MAX(PWT!E90,PWT!Q90)/PWT!E$4*100</f>
        <v>0</v>
      </c>
      <c r="F90" s="270">
        <f>MAX(PWT!F90,PWT!R90)/PWT!F$4*100</f>
        <v>0</v>
      </c>
      <c r="G90" s="270">
        <f>MAX(PWT!G90,PWT!S90)/PWT!G$4*100</f>
        <v>0</v>
      </c>
      <c r="H90" s="270">
        <f>MAX(PWT!H90,PWT!T90)/PWT!H$4*100</f>
        <v>0</v>
      </c>
      <c r="I90" s="270">
        <f>IF(OR(ISNUMBER(D90),ISNUMBER(E90),ISNUMBER(#REF!),ISNUMBER(F90),ISNUMBER(G90),ISNUMBER(H90)),SUM(D90:H90),"")</f>
        <v>0</v>
      </c>
      <c r="J90" s="270" t="str">
        <f>IF(ISNUMBER(PWT!J90),(PWT!J90/PWT!J$4)*100,"")</f>
        <v/>
      </c>
      <c r="K90" s="270" t="str">
        <f>IF(ISNUMBER(PWT!K90),(PWT!K90/PWT!K$4)*100,"")</f>
        <v/>
      </c>
      <c r="L90" s="270" t="str">
        <f>IF(ISNUMBER(PWT!L90),(PWT!L90/PWT!L$4)*100,"")</f>
        <v/>
      </c>
      <c r="M90" s="270" t="str">
        <f>IF(ISNUMBER(PWT!M90),(PWT!M90/PWT!M$4)*100,"")</f>
        <v/>
      </c>
      <c r="N90" s="270" t="str">
        <f>IF(ISNUMBER(PWT!N90),(PWT!N90/PWT!N$4)*100,"")</f>
        <v/>
      </c>
      <c r="O90" s="270" t="str">
        <f>IF(OR(ISNUMBER(J90),ISNUMBER(K90),ISNUMBER(#REF!),ISNUMBER(L90),ISNUMBER(M90),ISNUMBER(N90)),SUM(J90:N90),"")</f>
        <v/>
      </c>
      <c r="P90" s="270">
        <f>IFERROR(MAX('Pre-Board Exam'!D90,'Pre-Board Exam'!J90)/'Pre-Board Exam'!D$4*100,"")</f>
        <v>0</v>
      </c>
      <c r="Q90" s="270">
        <f>IFERROR(MAX('Pre-Board Exam'!E90,'Pre-Board Exam'!K90)/'Pre-Board Exam'!E$4*100,"")</f>
        <v>0</v>
      </c>
      <c r="R90" s="270">
        <f>IFERROR(MAX('Pre-Board Exam'!F90,'Pre-Board Exam'!L90)/'Pre-Board Exam'!F$4*100,"")</f>
        <v>0</v>
      </c>
      <c r="S90" s="270">
        <f>IFERROR(MAX('Pre-Board Exam'!G90,'Pre-Board Exam'!M90)/'Pre-Board Exam'!G$4*100,"")</f>
        <v>0</v>
      </c>
      <c r="T90" s="270">
        <f>IFERROR(MAX('Pre-Board Exam'!H90,'Pre-Board Exam'!N90)/'Pre-Board Exam'!H$4*100,"")</f>
        <v>0</v>
      </c>
      <c r="U90" s="270">
        <f>IF(OR(ISNUMBER(P90),ISNUMBER(Q90),ISNUMBER(#REF!),ISNUMBER(R90),ISNUMBER(S90),ISNUMBER(T90)),SUM(P90:T90),"")</f>
        <v>0</v>
      </c>
    </row>
    <row r="91" spans="1:21" x14ac:dyDescent="0.3">
      <c r="A91" s="312" t="str">
        <f>'STUDENT DETAILS'!A92</f>
        <v/>
      </c>
      <c r="B91" s="278" t="str">
        <f>IF(ISNUMBER('STUDENT DETAILS'!D92),('STUDENT DETAILS'!D92),"")</f>
        <v/>
      </c>
      <c r="C91" s="279" t="str">
        <f>IF('STUDENT DETAILS'!C92&gt;0,'STUDENT DETAILS'!C92,"")</f>
        <v/>
      </c>
      <c r="D91" s="270">
        <f>MAX(PWT!D91,PWT!P91)/PWT!D$4*100</f>
        <v>0</v>
      </c>
      <c r="E91" s="270">
        <f>MAX(PWT!E91,PWT!Q91)/PWT!E$4*100</f>
        <v>0</v>
      </c>
      <c r="F91" s="270">
        <f>MAX(PWT!F91,PWT!R91)/PWT!F$4*100</f>
        <v>0</v>
      </c>
      <c r="G91" s="270">
        <f>MAX(PWT!G91,PWT!S91)/PWT!G$4*100</f>
        <v>0</v>
      </c>
      <c r="H91" s="270">
        <f>MAX(PWT!H91,PWT!T91)/PWT!H$4*100</f>
        <v>0</v>
      </c>
      <c r="I91" s="270">
        <f>IF(OR(ISNUMBER(D91),ISNUMBER(E91),ISNUMBER(#REF!),ISNUMBER(F91),ISNUMBER(G91),ISNUMBER(H91)),SUM(D91:H91),"")</f>
        <v>0</v>
      </c>
      <c r="J91" s="270" t="str">
        <f>IF(ISNUMBER(PWT!J91),(PWT!J91/PWT!J$4)*100,"")</f>
        <v/>
      </c>
      <c r="K91" s="270" t="str">
        <f>IF(ISNUMBER(PWT!K91),(PWT!K91/PWT!K$4)*100,"")</f>
        <v/>
      </c>
      <c r="L91" s="270" t="str">
        <f>IF(ISNUMBER(PWT!L91),(PWT!L91/PWT!L$4)*100,"")</f>
        <v/>
      </c>
      <c r="M91" s="270" t="str">
        <f>IF(ISNUMBER(PWT!M91),(PWT!M91/PWT!M$4)*100,"")</f>
        <v/>
      </c>
      <c r="N91" s="270" t="str">
        <f>IF(ISNUMBER(PWT!N91),(PWT!N91/PWT!N$4)*100,"")</f>
        <v/>
      </c>
      <c r="O91" s="270" t="str">
        <f>IF(OR(ISNUMBER(J91),ISNUMBER(K91),ISNUMBER(#REF!),ISNUMBER(L91),ISNUMBER(M91),ISNUMBER(N91)),SUM(J91:N91),"")</f>
        <v/>
      </c>
      <c r="P91" s="270">
        <f>IFERROR(MAX('Pre-Board Exam'!D91,'Pre-Board Exam'!J91)/'Pre-Board Exam'!D$4*100,"")</f>
        <v>0</v>
      </c>
      <c r="Q91" s="270">
        <f>IFERROR(MAX('Pre-Board Exam'!E91,'Pre-Board Exam'!K91)/'Pre-Board Exam'!E$4*100,"")</f>
        <v>0</v>
      </c>
      <c r="R91" s="270">
        <f>IFERROR(MAX('Pre-Board Exam'!F91,'Pre-Board Exam'!L91)/'Pre-Board Exam'!F$4*100,"")</f>
        <v>0</v>
      </c>
      <c r="S91" s="270">
        <f>IFERROR(MAX('Pre-Board Exam'!G91,'Pre-Board Exam'!M91)/'Pre-Board Exam'!G$4*100,"")</f>
        <v>0</v>
      </c>
      <c r="T91" s="270">
        <f>IFERROR(MAX('Pre-Board Exam'!H91,'Pre-Board Exam'!N91)/'Pre-Board Exam'!H$4*100,"")</f>
        <v>0</v>
      </c>
      <c r="U91" s="270">
        <f>IF(OR(ISNUMBER(P91),ISNUMBER(Q91),ISNUMBER(#REF!),ISNUMBER(R91),ISNUMBER(S91),ISNUMBER(T91)),SUM(P91:T91),"")</f>
        <v>0</v>
      </c>
    </row>
    <row r="92" spans="1:21" x14ac:dyDescent="0.3">
      <c r="A92" s="312" t="str">
        <f>'STUDENT DETAILS'!A93</f>
        <v/>
      </c>
      <c r="B92" s="278" t="str">
        <f>IF(ISNUMBER('STUDENT DETAILS'!D93),('STUDENT DETAILS'!D93),"")</f>
        <v/>
      </c>
      <c r="C92" s="279" t="str">
        <f>IF('STUDENT DETAILS'!C93&gt;0,'STUDENT DETAILS'!C93,"")</f>
        <v/>
      </c>
      <c r="D92" s="270">
        <f>MAX(PWT!D92,PWT!P92)/PWT!D$4*100</f>
        <v>0</v>
      </c>
      <c r="E92" s="270">
        <f>MAX(PWT!E92,PWT!Q92)/PWT!E$4*100</f>
        <v>0</v>
      </c>
      <c r="F92" s="270">
        <f>MAX(PWT!F92,PWT!R92)/PWT!F$4*100</f>
        <v>0</v>
      </c>
      <c r="G92" s="270">
        <f>MAX(PWT!G92,PWT!S92)/PWT!G$4*100</f>
        <v>0</v>
      </c>
      <c r="H92" s="270">
        <f>MAX(PWT!H92,PWT!T92)/PWT!H$4*100</f>
        <v>0</v>
      </c>
      <c r="I92" s="270">
        <f>IF(OR(ISNUMBER(D92),ISNUMBER(E92),ISNUMBER(#REF!),ISNUMBER(F92),ISNUMBER(G92),ISNUMBER(H92)),SUM(D92:H92),"")</f>
        <v>0</v>
      </c>
      <c r="J92" s="270" t="str">
        <f>IF(ISNUMBER(PWT!J92),(PWT!J92/PWT!J$4)*100,"")</f>
        <v/>
      </c>
      <c r="K92" s="270" t="str">
        <f>IF(ISNUMBER(PWT!K92),(PWT!K92/PWT!K$4)*100,"")</f>
        <v/>
      </c>
      <c r="L92" s="270" t="str">
        <f>IF(ISNUMBER(PWT!L92),(PWT!L92/PWT!L$4)*100,"")</f>
        <v/>
      </c>
      <c r="M92" s="270" t="str">
        <f>IF(ISNUMBER(PWT!M92),(PWT!M92/PWT!M$4)*100,"")</f>
        <v/>
      </c>
      <c r="N92" s="270" t="str">
        <f>IF(ISNUMBER(PWT!N92),(PWT!N92/PWT!N$4)*100,"")</f>
        <v/>
      </c>
      <c r="O92" s="270" t="str">
        <f>IF(OR(ISNUMBER(J92),ISNUMBER(K92),ISNUMBER(#REF!),ISNUMBER(L92),ISNUMBER(M92),ISNUMBER(N92)),SUM(J92:N92),"")</f>
        <v/>
      </c>
      <c r="P92" s="270">
        <f>IFERROR(MAX('Pre-Board Exam'!D92,'Pre-Board Exam'!J92)/'Pre-Board Exam'!D$4*100,"")</f>
        <v>0</v>
      </c>
      <c r="Q92" s="270">
        <f>IFERROR(MAX('Pre-Board Exam'!E92,'Pre-Board Exam'!K92)/'Pre-Board Exam'!E$4*100,"")</f>
        <v>0</v>
      </c>
      <c r="R92" s="270">
        <f>IFERROR(MAX('Pre-Board Exam'!F92,'Pre-Board Exam'!L92)/'Pre-Board Exam'!F$4*100,"")</f>
        <v>0</v>
      </c>
      <c r="S92" s="270">
        <f>IFERROR(MAX('Pre-Board Exam'!G92,'Pre-Board Exam'!M92)/'Pre-Board Exam'!G$4*100,"")</f>
        <v>0</v>
      </c>
      <c r="T92" s="270">
        <f>IFERROR(MAX('Pre-Board Exam'!H92,'Pre-Board Exam'!N92)/'Pre-Board Exam'!H$4*100,"")</f>
        <v>0</v>
      </c>
      <c r="U92" s="270">
        <f>IF(OR(ISNUMBER(P92),ISNUMBER(Q92),ISNUMBER(#REF!),ISNUMBER(R92),ISNUMBER(S92),ISNUMBER(T92)),SUM(P92:T92),"")</f>
        <v>0</v>
      </c>
    </row>
    <row r="93" spans="1:21" x14ac:dyDescent="0.3">
      <c r="A93" s="312" t="str">
        <f>'STUDENT DETAILS'!A94</f>
        <v/>
      </c>
      <c r="B93" s="278" t="str">
        <f>IF(ISNUMBER('STUDENT DETAILS'!D94),('STUDENT DETAILS'!D94),"")</f>
        <v/>
      </c>
      <c r="C93" s="279" t="str">
        <f>IF('STUDENT DETAILS'!C94&gt;0,'STUDENT DETAILS'!C94,"")</f>
        <v/>
      </c>
      <c r="D93" s="270">
        <f>MAX(PWT!D93,PWT!P93)/PWT!D$4*100</f>
        <v>0</v>
      </c>
      <c r="E93" s="270">
        <f>MAX(PWT!E93,PWT!Q93)/PWT!E$4*100</f>
        <v>0</v>
      </c>
      <c r="F93" s="270">
        <f>MAX(PWT!F93,PWT!R93)/PWT!F$4*100</f>
        <v>0</v>
      </c>
      <c r="G93" s="270">
        <f>MAX(PWT!G93,PWT!S93)/PWT!G$4*100</f>
        <v>0</v>
      </c>
      <c r="H93" s="270">
        <f>MAX(PWT!H93,PWT!T93)/PWT!H$4*100</f>
        <v>0</v>
      </c>
      <c r="I93" s="270">
        <f>IF(OR(ISNUMBER(D93),ISNUMBER(E93),ISNUMBER(#REF!),ISNUMBER(F93),ISNUMBER(G93),ISNUMBER(H93)),SUM(D93:H93),"")</f>
        <v>0</v>
      </c>
      <c r="J93" s="270" t="str">
        <f>IF(ISNUMBER(PWT!J93),(PWT!J93/PWT!J$4)*100,"")</f>
        <v/>
      </c>
      <c r="K93" s="270" t="str">
        <f>IF(ISNUMBER(PWT!K93),(PWT!K93/PWT!K$4)*100,"")</f>
        <v/>
      </c>
      <c r="L93" s="270" t="str">
        <f>IF(ISNUMBER(PWT!L93),(PWT!L93/PWT!L$4)*100,"")</f>
        <v/>
      </c>
      <c r="M93" s="270" t="str">
        <f>IF(ISNUMBER(PWT!M93),(PWT!M93/PWT!M$4)*100,"")</f>
        <v/>
      </c>
      <c r="N93" s="270" t="str">
        <f>IF(ISNUMBER(PWT!N93),(PWT!N93/PWT!N$4)*100,"")</f>
        <v/>
      </c>
      <c r="O93" s="270" t="str">
        <f>IF(OR(ISNUMBER(J93),ISNUMBER(K93),ISNUMBER(#REF!),ISNUMBER(L93),ISNUMBER(M93),ISNUMBER(N93)),SUM(J93:N93),"")</f>
        <v/>
      </c>
      <c r="P93" s="270">
        <f>IFERROR(MAX('Pre-Board Exam'!D93,'Pre-Board Exam'!J93)/'Pre-Board Exam'!D$4*100,"")</f>
        <v>0</v>
      </c>
      <c r="Q93" s="270">
        <f>IFERROR(MAX('Pre-Board Exam'!E93,'Pre-Board Exam'!K93)/'Pre-Board Exam'!E$4*100,"")</f>
        <v>0</v>
      </c>
      <c r="R93" s="270">
        <f>IFERROR(MAX('Pre-Board Exam'!F93,'Pre-Board Exam'!L93)/'Pre-Board Exam'!F$4*100,"")</f>
        <v>0</v>
      </c>
      <c r="S93" s="270">
        <f>IFERROR(MAX('Pre-Board Exam'!G93,'Pre-Board Exam'!M93)/'Pre-Board Exam'!G$4*100,"")</f>
        <v>0</v>
      </c>
      <c r="T93" s="270">
        <f>IFERROR(MAX('Pre-Board Exam'!H93,'Pre-Board Exam'!N93)/'Pre-Board Exam'!H$4*100,"")</f>
        <v>0</v>
      </c>
      <c r="U93" s="270">
        <f>IF(OR(ISNUMBER(P93),ISNUMBER(Q93),ISNUMBER(#REF!),ISNUMBER(R93),ISNUMBER(S93),ISNUMBER(T93)),SUM(P93:T93),"")</f>
        <v>0</v>
      </c>
    </row>
    <row r="94" spans="1:21" x14ac:dyDescent="0.3">
      <c r="A94" s="312" t="str">
        <f>'STUDENT DETAILS'!A95</f>
        <v/>
      </c>
      <c r="B94" s="278" t="str">
        <f>IF(ISNUMBER('STUDENT DETAILS'!D95),('STUDENT DETAILS'!D95),"")</f>
        <v/>
      </c>
      <c r="C94" s="279" t="str">
        <f>IF('STUDENT DETAILS'!C95&gt;0,'STUDENT DETAILS'!C95,"")</f>
        <v/>
      </c>
      <c r="D94" s="270">
        <f>MAX(PWT!D94,PWT!P94)/PWT!D$4*100</f>
        <v>0</v>
      </c>
      <c r="E94" s="270">
        <f>MAX(PWT!E94,PWT!Q94)/PWT!E$4*100</f>
        <v>0</v>
      </c>
      <c r="F94" s="270">
        <f>MAX(PWT!F94,PWT!R94)/PWT!F$4*100</f>
        <v>0</v>
      </c>
      <c r="G94" s="270">
        <f>MAX(PWT!G94,PWT!S94)/PWT!G$4*100</f>
        <v>0</v>
      </c>
      <c r="H94" s="270">
        <f>MAX(PWT!H94,PWT!T94)/PWT!H$4*100</f>
        <v>0</v>
      </c>
      <c r="I94" s="270">
        <f>IF(OR(ISNUMBER(D94),ISNUMBER(E94),ISNUMBER(#REF!),ISNUMBER(F94),ISNUMBER(G94),ISNUMBER(H94)),SUM(D94:H94),"")</f>
        <v>0</v>
      </c>
      <c r="J94" s="270" t="str">
        <f>IF(ISNUMBER(PWT!J94),(PWT!J94/PWT!J$4)*100,"")</f>
        <v/>
      </c>
      <c r="K94" s="270" t="str">
        <f>IF(ISNUMBER(PWT!K94),(PWT!K94/PWT!K$4)*100,"")</f>
        <v/>
      </c>
      <c r="L94" s="270" t="str">
        <f>IF(ISNUMBER(PWT!L94),(PWT!L94/PWT!L$4)*100,"")</f>
        <v/>
      </c>
      <c r="M94" s="270" t="str">
        <f>IF(ISNUMBER(PWT!M94),(PWT!M94/PWT!M$4)*100,"")</f>
        <v/>
      </c>
      <c r="N94" s="270" t="str">
        <f>IF(ISNUMBER(PWT!N94),(PWT!N94/PWT!N$4)*100,"")</f>
        <v/>
      </c>
      <c r="O94" s="270" t="str">
        <f>IF(OR(ISNUMBER(J94),ISNUMBER(K94),ISNUMBER(#REF!),ISNUMBER(L94),ISNUMBER(M94),ISNUMBER(N94)),SUM(J94:N94),"")</f>
        <v/>
      </c>
      <c r="P94" s="270">
        <f>IFERROR(MAX('Pre-Board Exam'!D94,'Pre-Board Exam'!J94)/'Pre-Board Exam'!D$4*100,"")</f>
        <v>0</v>
      </c>
      <c r="Q94" s="270">
        <f>IFERROR(MAX('Pre-Board Exam'!E94,'Pre-Board Exam'!K94)/'Pre-Board Exam'!E$4*100,"")</f>
        <v>0</v>
      </c>
      <c r="R94" s="270">
        <f>IFERROR(MAX('Pre-Board Exam'!F94,'Pre-Board Exam'!L94)/'Pre-Board Exam'!F$4*100,"")</f>
        <v>0</v>
      </c>
      <c r="S94" s="270">
        <f>IFERROR(MAX('Pre-Board Exam'!G94,'Pre-Board Exam'!M94)/'Pre-Board Exam'!G$4*100,"")</f>
        <v>0</v>
      </c>
      <c r="T94" s="270">
        <f>IFERROR(MAX('Pre-Board Exam'!H94,'Pre-Board Exam'!N94)/'Pre-Board Exam'!H$4*100,"")</f>
        <v>0</v>
      </c>
      <c r="U94" s="270">
        <f>IF(OR(ISNUMBER(P94),ISNUMBER(Q94),ISNUMBER(#REF!),ISNUMBER(R94),ISNUMBER(S94),ISNUMBER(T94)),SUM(P94:T94),"")</f>
        <v>0</v>
      </c>
    </row>
    <row r="95" spans="1:21" x14ac:dyDescent="0.3">
      <c r="A95" s="312" t="str">
        <f>'STUDENT DETAILS'!A96</f>
        <v/>
      </c>
      <c r="B95" s="278" t="str">
        <f>IF(ISNUMBER('STUDENT DETAILS'!D96),('STUDENT DETAILS'!D96),"")</f>
        <v/>
      </c>
      <c r="C95" s="279" t="str">
        <f>IF('STUDENT DETAILS'!C96&gt;0,'STUDENT DETAILS'!C96,"")</f>
        <v/>
      </c>
      <c r="D95" s="270">
        <f>MAX(PWT!D95,PWT!P95)/PWT!D$4*100</f>
        <v>0</v>
      </c>
      <c r="E95" s="270">
        <f>MAX(PWT!E95,PWT!Q95)/PWT!E$4*100</f>
        <v>0</v>
      </c>
      <c r="F95" s="270">
        <f>MAX(PWT!F95,PWT!R95)/PWT!F$4*100</f>
        <v>0</v>
      </c>
      <c r="G95" s="270">
        <f>MAX(PWT!G95,PWT!S95)/PWT!G$4*100</f>
        <v>0</v>
      </c>
      <c r="H95" s="270">
        <f>MAX(PWT!H95,PWT!T95)/PWT!H$4*100</f>
        <v>0</v>
      </c>
      <c r="I95" s="270">
        <f>IF(OR(ISNUMBER(D95),ISNUMBER(E95),ISNUMBER(#REF!),ISNUMBER(F95),ISNUMBER(G95),ISNUMBER(H95)),SUM(D95:H95),"")</f>
        <v>0</v>
      </c>
      <c r="J95" s="270" t="str">
        <f>IF(ISNUMBER(PWT!J95),(PWT!J95/PWT!J$4)*100,"")</f>
        <v/>
      </c>
      <c r="K95" s="270" t="str">
        <f>IF(ISNUMBER(PWT!K95),(PWT!K95/PWT!K$4)*100,"")</f>
        <v/>
      </c>
      <c r="L95" s="270" t="str">
        <f>IF(ISNUMBER(PWT!L95),(PWT!L95/PWT!L$4)*100,"")</f>
        <v/>
      </c>
      <c r="M95" s="270" t="str">
        <f>IF(ISNUMBER(PWT!M95),(PWT!M95/PWT!M$4)*100,"")</f>
        <v/>
      </c>
      <c r="N95" s="270" t="str">
        <f>IF(ISNUMBER(PWT!N95),(PWT!N95/PWT!N$4)*100,"")</f>
        <v/>
      </c>
      <c r="O95" s="270" t="str">
        <f>IF(OR(ISNUMBER(J95),ISNUMBER(K95),ISNUMBER(#REF!),ISNUMBER(L95),ISNUMBER(M95),ISNUMBER(N95)),SUM(J95:N95),"")</f>
        <v/>
      </c>
      <c r="P95" s="270">
        <f>IFERROR(MAX('Pre-Board Exam'!D95,'Pre-Board Exam'!J95)/'Pre-Board Exam'!D$4*100,"")</f>
        <v>0</v>
      </c>
      <c r="Q95" s="270">
        <f>IFERROR(MAX('Pre-Board Exam'!E95,'Pre-Board Exam'!K95)/'Pre-Board Exam'!E$4*100,"")</f>
        <v>0</v>
      </c>
      <c r="R95" s="270">
        <f>IFERROR(MAX('Pre-Board Exam'!F95,'Pre-Board Exam'!L95)/'Pre-Board Exam'!F$4*100,"")</f>
        <v>0</v>
      </c>
      <c r="S95" s="270">
        <f>IFERROR(MAX('Pre-Board Exam'!G95,'Pre-Board Exam'!M95)/'Pre-Board Exam'!G$4*100,"")</f>
        <v>0</v>
      </c>
      <c r="T95" s="270">
        <f>IFERROR(MAX('Pre-Board Exam'!H95,'Pre-Board Exam'!N95)/'Pre-Board Exam'!H$4*100,"")</f>
        <v>0</v>
      </c>
      <c r="U95" s="270">
        <f>IF(OR(ISNUMBER(P95),ISNUMBER(Q95),ISNUMBER(#REF!),ISNUMBER(R95),ISNUMBER(S95),ISNUMBER(T95)),SUM(P95:T95),"")</f>
        <v>0</v>
      </c>
    </row>
    <row r="96" spans="1:21" x14ac:dyDescent="0.3">
      <c r="A96" s="312" t="str">
        <f>'STUDENT DETAILS'!A97</f>
        <v/>
      </c>
      <c r="B96" s="278" t="str">
        <f>IF(ISNUMBER('STUDENT DETAILS'!D97),('STUDENT DETAILS'!D97),"")</f>
        <v/>
      </c>
      <c r="C96" s="279" t="str">
        <f>IF('STUDENT DETAILS'!C97&gt;0,'STUDENT DETAILS'!C97,"")</f>
        <v/>
      </c>
      <c r="D96" s="270">
        <f>MAX(PWT!D96,PWT!P96)/PWT!D$4*100</f>
        <v>0</v>
      </c>
      <c r="E96" s="270">
        <f>MAX(PWT!E96,PWT!Q96)/PWT!E$4*100</f>
        <v>0</v>
      </c>
      <c r="F96" s="270">
        <f>MAX(PWT!F96,PWT!R96)/PWT!F$4*100</f>
        <v>0</v>
      </c>
      <c r="G96" s="270">
        <f>MAX(PWT!G96,PWT!S96)/PWT!G$4*100</f>
        <v>0</v>
      </c>
      <c r="H96" s="270">
        <f>MAX(PWT!H96,PWT!T96)/PWT!H$4*100</f>
        <v>0</v>
      </c>
      <c r="I96" s="270">
        <f>IF(OR(ISNUMBER(D96),ISNUMBER(E96),ISNUMBER(#REF!),ISNUMBER(F96),ISNUMBER(G96),ISNUMBER(H96)),SUM(D96:H96),"")</f>
        <v>0</v>
      </c>
      <c r="J96" s="270" t="str">
        <f>IF(ISNUMBER(PWT!J96),(PWT!J96/PWT!J$4)*100,"")</f>
        <v/>
      </c>
      <c r="K96" s="270" t="str">
        <f>IF(ISNUMBER(PWT!K96),(PWT!K96/PWT!K$4)*100,"")</f>
        <v/>
      </c>
      <c r="L96" s="270" t="str">
        <f>IF(ISNUMBER(PWT!L96),(PWT!L96/PWT!L$4)*100,"")</f>
        <v/>
      </c>
      <c r="M96" s="270" t="str">
        <f>IF(ISNUMBER(PWT!M96),(PWT!M96/PWT!M$4)*100,"")</f>
        <v/>
      </c>
      <c r="N96" s="270" t="str">
        <f>IF(ISNUMBER(PWT!N96),(PWT!N96/PWT!N$4)*100,"")</f>
        <v/>
      </c>
      <c r="O96" s="270" t="str">
        <f>IF(OR(ISNUMBER(J96),ISNUMBER(K96),ISNUMBER(#REF!),ISNUMBER(L96),ISNUMBER(M96),ISNUMBER(N96)),SUM(J96:N96),"")</f>
        <v/>
      </c>
      <c r="P96" s="270">
        <f>IFERROR(MAX('Pre-Board Exam'!D96,'Pre-Board Exam'!J96)/'Pre-Board Exam'!D$4*100,"")</f>
        <v>0</v>
      </c>
      <c r="Q96" s="270">
        <f>IFERROR(MAX('Pre-Board Exam'!E96,'Pre-Board Exam'!K96)/'Pre-Board Exam'!E$4*100,"")</f>
        <v>0</v>
      </c>
      <c r="R96" s="270">
        <f>IFERROR(MAX('Pre-Board Exam'!F96,'Pre-Board Exam'!L96)/'Pre-Board Exam'!F$4*100,"")</f>
        <v>0</v>
      </c>
      <c r="S96" s="270">
        <f>IFERROR(MAX('Pre-Board Exam'!G96,'Pre-Board Exam'!M96)/'Pre-Board Exam'!G$4*100,"")</f>
        <v>0</v>
      </c>
      <c r="T96" s="270">
        <f>IFERROR(MAX('Pre-Board Exam'!H96,'Pre-Board Exam'!N96)/'Pre-Board Exam'!H$4*100,"")</f>
        <v>0</v>
      </c>
      <c r="U96" s="270">
        <f>IF(OR(ISNUMBER(P96),ISNUMBER(Q96),ISNUMBER(#REF!),ISNUMBER(R96),ISNUMBER(S96),ISNUMBER(T96)),SUM(P96:T96),"")</f>
        <v>0</v>
      </c>
    </row>
    <row r="97" spans="1:21" x14ac:dyDescent="0.3">
      <c r="A97" s="312" t="str">
        <f>'STUDENT DETAILS'!A98</f>
        <v/>
      </c>
      <c r="B97" s="278" t="str">
        <f>IF(ISNUMBER('STUDENT DETAILS'!D98),('STUDENT DETAILS'!D98),"")</f>
        <v/>
      </c>
      <c r="C97" s="279" t="str">
        <f>IF('STUDENT DETAILS'!C98&gt;0,'STUDENT DETAILS'!C98,"")</f>
        <v/>
      </c>
      <c r="D97" s="270">
        <f>MAX(PWT!D97,PWT!P97)/PWT!D$4*100</f>
        <v>0</v>
      </c>
      <c r="E97" s="270">
        <f>MAX(PWT!E97,PWT!Q97)/PWT!E$4*100</f>
        <v>0</v>
      </c>
      <c r="F97" s="270">
        <f>MAX(PWT!F97,PWT!R97)/PWT!F$4*100</f>
        <v>0</v>
      </c>
      <c r="G97" s="270">
        <f>MAX(PWT!G97,PWT!S97)/PWT!G$4*100</f>
        <v>0</v>
      </c>
      <c r="H97" s="270">
        <f>MAX(PWT!H97,PWT!T97)/PWT!H$4*100</f>
        <v>0</v>
      </c>
      <c r="I97" s="270">
        <f>IF(OR(ISNUMBER(D97),ISNUMBER(E97),ISNUMBER(#REF!),ISNUMBER(F97),ISNUMBER(G97),ISNUMBER(H97)),SUM(D97:H97),"")</f>
        <v>0</v>
      </c>
      <c r="J97" s="270" t="str">
        <f>IF(ISNUMBER(PWT!J97),(PWT!J97/PWT!J$4)*100,"")</f>
        <v/>
      </c>
      <c r="K97" s="270" t="str">
        <f>IF(ISNUMBER(PWT!K97),(PWT!K97/PWT!K$4)*100,"")</f>
        <v/>
      </c>
      <c r="L97" s="270" t="str">
        <f>IF(ISNUMBER(PWT!L97),(PWT!L97/PWT!L$4)*100,"")</f>
        <v/>
      </c>
      <c r="M97" s="270" t="str">
        <f>IF(ISNUMBER(PWT!M97),(PWT!M97/PWT!M$4)*100,"")</f>
        <v/>
      </c>
      <c r="N97" s="270" t="str">
        <f>IF(ISNUMBER(PWT!N97),(PWT!N97/PWT!N$4)*100,"")</f>
        <v/>
      </c>
      <c r="O97" s="270" t="str">
        <f>IF(OR(ISNUMBER(J97),ISNUMBER(K97),ISNUMBER(#REF!),ISNUMBER(L97),ISNUMBER(M97),ISNUMBER(N97)),SUM(J97:N97),"")</f>
        <v/>
      </c>
      <c r="P97" s="270">
        <f>IFERROR(MAX('Pre-Board Exam'!D97,'Pre-Board Exam'!J97)/'Pre-Board Exam'!D$4*100,"")</f>
        <v>0</v>
      </c>
      <c r="Q97" s="270">
        <f>IFERROR(MAX('Pre-Board Exam'!E97,'Pre-Board Exam'!K97)/'Pre-Board Exam'!E$4*100,"")</f>
        <v>0</v>
      </c>
      <c r="R97" s="270">
        <f>IFERROR(MAX('Pre-Board Exam'!F97,'Pre-Board Exam'!L97)/'Pre-Board Exam'!F$4*100,"")</f>
        <v>0</v>
      </c>
      <c r="S97" s="270">
        <f>IFERROR(MAX('Pre-Board Exam'!G97,'Pre-Board Exam'!M97)/'Pre-Board Exam'!G$4*100,"")</f>
        <v>0</v>
      </c>
      <c r="T97" s="270">
        <f>IFERROR(MAX('Pre-Board Exam'!H97,'Pre-Board Exam'!N97)/'Pre-Board Exam'!H$4*100,"")</f>
        <v>0</v>
      </c>
      <c r="U97" s="270">
        <f>IF(OR(ISNUMBER(P97),ISNUMBER(Q97),ISNUMBER(#REF!),ISNUMBER(R97),ISNUMBER(S97),ISNUMBER(T97)),SUM(P97:T97),"")</f>
        <v>0</v>
      </c>
    </row>
    <row r="98" spans="1:21" x14ac:dyDescent="0.3">
      <c r="A98" s="312" t="str">
        <f>'STUDENT DETAILS'!A99</f>
        <v/>
      </c>
      <c r="B98" s="278" t="str">
        <f>IF(ISNUMBER('STUDENT DETAILS'!D99),('STUDENT DETAILS'!D99),"")</f>
        <v/>
      </c>
      <c r="C98" s="279" t="str">
        <f>IF('STUDENT DETAILS'!C99&gt;0,'STUDENT DETAILS'!C99,"")</f>
        <v/>
      </c>
      <c r="D98" s="270">
        <f>MAX(PWT!D98,PWT!P98)/PWT!D$4*100</f>
        <v>0</v>
      </c>
      <c r="E98" s="270">
        <f>MAX(PWT!E98,PWT!Q98)/PWT!E$4*100</f>
        <v>0</v>
      </c>
      <c r="F98" s="270">
        <f>MAX(PWT!F98,PWT!R98)/PWT!F$4*100</f>
        <v>0</v>
      </c>
      <c r="G98" s="270">
        <f>MAX(PWT!G98,PWT!S98)/PWT!G$4*100</f>
        <v>0</v>
      </c>
      <c r="H98" s="270">
        <f>MAX(PWT!H98,PWT!T98)/PWT!H$4*100</f>
        <v>0</v>
      </c>
      <c r="I98" s="270">
        <f>IF(OR(ISNUMBER(D98),ISNUMBER(E98),ISNUMBER(#REF!),ISNUMBER(F98),ISNUMBER(G98),ISNUMBER(H98)),SUM(D98:H98),"")</f>
        <v>0</v>
      </c>
      <c r="J98" s="270" t="str">
        <f>IF(ISNUMBER(PWT!J98),(PWT!J98/PWT!J$4)*100,"")</f>
        <v/>
      </c>
      <c r="K98" s="270" t="str">
        <f>IF(ISNUMBER(PWT!K98),(PWT!K98/PWT!K$4)*100,"")</f>
        <v/>
      </c>
      <c r="L98" s="270" t="str">
        <f>IF(ISNUMBER(PWT!L98),(PWT!L98/PWT!L$4)*100,"")</f>
        <v/>
      </c>
      <c r="M98" s="270" t="str">
        <f>IF(ISNUMBER(PWT!M98),(PWT!M98/PWT!M$4)*100,"")</f>
        <v/>
      </c>
      <c r="N98" s="270" t="str">
        <f>IF(ISNUMBER(PWT!N98),(PWT!N98/PWT!N$4)*100,"")</f>
        <v/>
      </c>
      <c r="O98" s="270" t="str">
        <f>IF(OR(ISNUMBER(J98),ISNUMBER(K98),ISNUMBER(#REF!),ISNUMBER(L98),ISNUMBER(M98),ISNUMBER(N98)),SUM(J98:N98),"")</f>
        <v/>
      </c>
      <c r="P98" s="270">
        <f>IFERROR(MAX('Pre-Board Exam'!D98,'Pre-Board Exam'!J98)/'Pre-Board Exam'!D$4*100,"")</f>
        <v>0</v>
      </c>
      <c r="Q98" s="270">
        <f>IFERROR(MAX('Pre-Board Exam'!E98,'Pre-Board Exam'!K98)/'Pre-Board Exam'!E$4*100,"")</f>
        <v>0</v>
      </c>
      <c r="R98" s="270">
        <f>IFERROR(MAX('Pre-Board Exam'!F98,'Pre-Board Exam'!L98)/'Pre-Board Exam'!F$4*100,"")</f>
        <v>0</v>
      </c>
      <c r="S98" s="270">
        <f>IFERROR(MAX('Pre-Board Exam'!G98,'Pre-Board Exam'!M98)/'Pre-Board Exam'!G$4*100,"")</f>
        <v>0</v>
      </c>
      <c r="T98" s="270">
        <f>IFERROR(MAX('Pre-Board Exam'!H98,'Pre-Board Exam'!N98)/'Pre-Board Exam'!H$4*100,"")</f>
        <v>0</v>
      </c>
      <c r="U98" s="270">
        <f>IF(OR(ISNUMBER(P98),ISNUMBER(Q98),ISNUMBER(#REF!),ISNUMBER(R98),ISNUMBER(S98),ISNUMBER(T98)),SUM(P98:T98),"")</f>
        <v>0</v>
      </c>
    </row>
    <row r="99" spans="1:21" x14ac:dyDescent="0.3">
      <c r="A99" s="312" t="str">
        <f>'STUDENT DETAILS'!A100</f>
        <v/>
      </c>
      <c r="B99" s="278" t="str">
        <f>IF(ISNUMBER('STUDENT DETAILS'!D100),('STUDENT DETAILS'!D100),"")</f>
        <v/>
      </c>
      <c r="C99" s="279" t="str">
        <f>IF('STUDENT DETAILS'!C100&gt;0,'STUDENT DETAILS'!C100,"")</f>
        <v/>
      </c>
      <c r="D99" s="270">
        <f>MAX(PWT!D99,PWT!P99)/PWT!D$4*100</f>
        <v>0</v>
      </c>
      <c r="E99" s="270">
        <f>MAX(PWT!E99,PWT!Q99)/PWT!E$4*100</f>
        <v>0</v>
      </c>
      <c r="F99" s="270">
        <f>MAX(PWT!F99,PWT!R99)/PWT!F$4*100</f>
        <v>0</v>
      </c>
      <c r="G99" s="270">
        <f>MAX(PWT!G99,PWT!S99)/PWT!G$4*100</f>
        <v>0</v>
      </c>
      <c r="H99" s="270">
        <f>MAX(PWT!H99,PWT!T99)/PWT!H$4*100</f>
        <v>0</v>
      </c>
      <c r="I99" s="270">
        <f>IF(OR(ISNUMBER(D99),ISNUMBER(E99),ISNUMBER(#REF!),ISNUMBER(F99),ISNUMBER(G99),ISNUMBER(H99)),SUM(D99:H99),"")</f>
        <v>0</v>
      </c>
      <c r="J99" s="270" t="str">
        <f>IF(ISNUMBER(PWT!J99),(PWT!J99/PWT!J$4)*100,"")</f>
        <v/>
      </c>
      <c r="K99" s="270" t="str">
        <f>IF(ISNUMBER(PWT!K99),(PWT!K99/PWT!K$4)*100,"")</f>
        <v/>
      </c>
      <c r="L99" s="270" t="str">
        <f>IF(ISNUMBER(PWT!L99),(PWT!L99/PWT!L$4)*100,"")</f>
        <v/>
      </c>
      <c r="M99" s="270" t="str">
        <f>IF(ISNUMBER(PWT!M99),(PWT!M99/PWT!M$4)*100,"")</f>
        <v/>
      </c>
      <c r="N99" s="270" t="str">
        <f>IF(ISNUMBER(PWT!N99),(PWT!N99/PWT!N$4)*100,"")</f>
        <v/>
      </c>
      <c r="O99" s="270" t="str">
        <f>IF(OR(ISNUMBER(J99),ISNUMBER(K99),ISNUMBER(#REF!),ISNUMBER(L99),ISNUMBER(M99),ISNUMBER(N99)),SUM(J99:N99),"")</f>
        <v/>
      </c>
      <c r="P99" s="270">
        <f>IFERROR(MAX('Pre-Board Exam'!D99,'Pre-Board Exam'!J99)/'Pre-Board Exam'!D$4*100,"")</f>
        <v>0</v>
      </c>
      <c r="Q99" s="270">
        <f>IFERROR(MAX('Pre-Board Exam'!E99,'Pre-Board Exam'!K99)/'Pre-Board Exam'!E$4*100,"")</f>
        <v>0</v>
      </c>
      <c r="R99" s="270">
        <f>IFERROR(MAX('Pre-Board Exam'!F99,'Pre-Board Exam'!L99)/'Pre-Board Exam'!F$4*100,"")</f>
        <v>0</v>
      </c>
      <c r="S99" s="270">
        <f>IFERROR(MAX('Pre-Board Exam'!G99,'Pre-Board Exam'!M99)/'Pre-Board Exam'!G$4*100,"")</f>
        <v>0</v>
      </c>
      <c r="T99" s="270">
        <f>IFERROR(MAX('Pre-Board Exam'!H99,'Pre-Board Exam'!N99)/'Pre-Board Exam'!H$4*100,"")</f>
        <v>0</v>
      </c>
      <c r="U99" s="270">
        <f>IF(OR(ISNUMBER(P99),ISNUMBER(Q99),ISNUMBER(#REF!),ISNUMBER(R99),ISNUMBER(S99),ISNUMBER(T99)),SUM(P99:T99),"")</f>
        <v>0</v>
      </c>
    </row>
    <row r="100" spans="1:21" x14ac:dyDescent="0.3">
      <c r="A100" s="312" t="str">
        <f>'STUDENT DETAILS'!A101</f>
        <v/>
      </c>
      <c r="B100" s="278" t="str">
        <f>IF(ISNUMBER('STUDENT DETAILS'!D101),('STUDENT DETAILS'!D101),"")</f>
        <v/>
      </c>
      <c r="C100" s="279" t="str">
        <f>IF('STUDENT DETAILS'!C101&gt;0,'STUDENT DETAILS'!C101,"")</f>
        <v/>
      </c>
      <c r="D100" s="270">
        <f>MAX(PWT!D100,PWT!P100)/PWT!D$4*100</f>
        <v>0</v>
      </c>
      <c r="E100" s="270">
        <f>MAX(PWT!E100,PWT!Q100)/PWT!E$4*100</f>
        <v>0</v>
      </c>
      <c r="F100" s="270">
        <f>MAX(PWT!F100,PWT!R100)/PWT!F$4*100</f>
        <v>0</v>
      </c>
      <c r="G100" s="270">
        <f>MAX(PWT!G100,PWT!S100)/PWT!G$4*100</f>
        <v>0</v>
      </c>
      <c r="H100" s="270">
        <f>MAX(PWT!H100,PWT!T100)/PWT!H$4*100</f>
        <v>0</v>
      </c>
      <c r="I100" s="270">
        <f>IF(OR(ISNUMBER(D100),ISNUMBER(E100),ISNUMBER(#REF!),ISNUMBER(F100),ISNUMBER(G100),ISNUMBER(H100)),SUM(D100:H100),"")</f>
        <v>0</v>
      </c>
      <c r="J100" s="270" t="str">
        <f>IF(ISNUMBER(PWT!J100),(PWT!J100/PWT!J$4)*100,"")</f>
        <v/>
      </c>
      <c r="K100" s="270" t="str">
        <f>IF(ISNUMBER(PWT!K100),(PWT!K100/PWT!K$4)*100,"")</f>
        <v/>
      </c>
      <c r="L100" s="270" t="str">
        <f>IF(ISNUMBER(PWT!L100),(PWT!L100/PWT!L$4)*100,"")</f>
        <v/>
      </c>
      <c r="M100" s="270" t="str">
        <f>IF(ISNUMBER(PWT!M100),(PWT!M100/PWT!M$4)*100,"")</f>
        <v/>
      </c>
      <c r="N100" s="270" t="str">
        <f>IF(ISNUMBER(PWT!N100),(PWT!N100/PWT!N$4)*100,"")</f>
        <v/>
      </c>
      <c r="O100" s="270" t="str">
        <f>IF(OR(ISNUMBER(J100),ISNUMBER(K100),ISNUMBER(#REF!),ISNUMBER(L100),ISNUMBER(M100),ISNUMBER(N100)),SUM(J100:N100),"")</f>
        <v/>
      </c>
      <c r="P100" s="270">
        <f>IFERROR(MAX('Pre-Board Exam'!D100,'Pre-Board Exam'!J100)/'Pre-Board Exam'!D$4*100,"")</f>
        <v>0</v>
      </c>
      <c r="Q100" s="270">
        <f>IFERROR(MAX('Pre-Board Exam'!E100,'Pre-Board Exam'!K100)/'Pre-Board Exam'!E$4*100,"")</f>
        <v>0</v>
      </c>
      <c r="R100" s="270">
        <f>IFERROR(MAX('Pre-Board Exam'!F100,'Pre-Board Exam'!L100)/'Pre-Board Exam'!F$4*100,"")</f>
        <v>0</v>
      </c>
      <c r="S100" s="270">
        <f>IFERROR(MAX('Pre-Board Exam'!G100,'Pre-Board Exam'!M100)/'Pre-Board Exam'!G$4*100,"")</f>
        <v>0</v>
      </c>
      <c r="T100" s="270">
        <f>IFERROR(MAX('Pre-Board Exam'!H100,'Pre-Board Exam'!N100)/'Pre-Board Exam'!H$4*100,"")</f>
        <v>0</v>
      </c>
      <c r="U100" s="270">
        <f>IF(OR(ISNUMBER(P100),ISNUMBER(Q100),ISNUMBER(#REF!),ISNUMBER(R100),ISNUMBER(S100),ISNUMBER(T100)),SUM(P100:T100),"")</f>
        <v>0</v>
      </c>
    </row>
    <row r="101" spans="1:21" x14ac:dyDescent="0.3">
      <c r="A101" s="312" t="str">
        <f>'STUDENT DETAILS'!A102</f>
        <v/>
      </c>
      <c r="B101" s="278" t="str">
        <f>IF(ISNUMBER('STUDENT DETAILS'!D102),('STUDENT DETAILS'!D102),"")</f>
        <v/>
      </c>
      <c r="C101" s="279" t="str">
        <f>IF('STUDENT DETAILS'!C102&gt;0,'STUDENT DETAILS'!C102,"")</f>
        <v/>
      </c>
      <c r="D101" s="270">
        <f>MAX(PWT!D101,PWT!P101)/PWT!D$4*100</f>
        <v>0</v>
      </c>
      <c r="E101" s="270">
        <f>MAX(PWT!E101,PWT!Q101)/PWT!E$4*100</f>
        <v>0</v>
      </c>
      <c r="F101" s="270">
        <f>MAX(PWT!F101,PWT!R101)/PWT!F$4*100</f>
        <v>0</v>
      </c>
      <c r="G101" s="270">
        <f>MAX(PWT!G101,PWT!S101)/PWT!G$4*100</f>
        <v>0</v>
      </c>
      <c r="H101" s="270">
        <f>MAX(PWT!H101,PWT!T101)/PWT!H$4*100</f>
        <v>0</v>
      </c>
      <c r="I101" s="270">
        <f>IF(OR(ISNUMBER(D101),ISNUMBER(E101),ISNUMBER(#REF!),ISNUMBER(F101),ISNUMBER(G101),ISNUMBER(H101)),SUM(D101:H101),"")</f>
        <v>0</v>
      </c>
      <c r="J101" s="270" t="str">
        <f>IF(ISNUMBER(PWT!J101),(PWT!J101/PWT!J$4)*100,"")</f>
        <v/>
      </c>
      <c r="K101" s="270" t="str">
        <f>IF(ISNUMBER(PWT!K101),(PWT!K101/PWT!K$4)*100,"")</f>
        <v/>
      </c>
      <c r="L101" s="270" t="str">
        <f>IF(ISNUMBER(PWT!L101),(PWT!L101/PWT!L$4)*100,"")</f>
        <v/>
      </c>
      <c r="M101" s="270" t="str">
        <f>IF(ISNUMBER(PWT!M101),(PWT!M101/PWT!M$4)*100,"")</f>
        <v/>
      </c>
      <c r="N101" s="270" t="str">
        <f>IF(ISNUMBER(PWT!N101),(PWT!N101/PWT!N$4)*100,"")</f>
        <v/>
      </c>
      <c r="O101" s="270" t="str">
        <f>IF(OR(ISNUMBER(J101),ISNUMBER(K101),ISNUMBER(#REF!),ISNUMBER(L101),ISNUMBER(M101),ISNUMBER(N101)),SUM(J101:N101),"")</f>
        <v/>
      </c>
      <c r="P101" s="270">
        <f>IFERROR(MAX('Pre-Board Exam'!D101,'Pre-Board Exam'!J101)/'Pre-Board Exam'!D$4*100,"")</f>
        <v>0</v>
      </c>
      <c r="Q101" s="270">
        <f>IFERROR(MAX('Pre-Board Exam'!E101,'Pre-Board Exam'!K101)/'Pre-Board Exam'!E$4*100,"")</f>
        <v>0</v>
      </c>
      <c r="R101" s="270">
        <f>IFERROR(MAX('Pre-Board Exam'!F101,'Pre-Board Exam'!L101)/'Pre-Board Exam'!F$4*100,"")</f>
        <v>0</v>
      </c>
      <c r="S101" s="270">
        <f>IFERROR(MAX('Pre-Board Exam'!G101,'Pre-Board Exam'!M101)/'Pre-Board Exam'!G$4*100,"")</f>
        <v>0</v>
      </c>
      <c r="T101" s="270">
        <f>IFERROR(MAX('Pre-Board Exam'!H101,'Pre-Board Exam'!N101)/'Pre-Board Exam'!H$4*100,"")</f>
        <v>0</v>
      </c>
      <c r="U101" s="270">
        <f>IF(OR(ISNUMBER(P101),ISNUMBER(Q101),ISNUMBER(#REF!),ISNUMBER(R101),ISNUMBER(S101),ISNUMBER(T101)),SUM(P101:T101),"")</f>
        <v>0</v>
      </c>
    </row>
    <row r="102" spans="1:21" x14ac:dyDescent="0.3">
      <c r="A102" s="312" t="str">
        <f>'STUDENT DETAILS'!A103</f>
        <v/>
      </c>
      <c r="B102" s="278" t="str">
        <f>IF(ISNUMBER('STUDENT DETAILS'!D103),('STUDENT DETAILS'!D103),"")</f>
        <v/>
      </c>
      <c r="C102" s="279" t="str">
        <f>IF('STUDENT DETAILS'!C103&gt;0,'STUDENT DETAILS'!C103,"")</f>
        <v/>
      </c>
      <c r="D102" s="270">
        <f>MAX(PWT!D102,PWT!P102)/PWT!D$4*100</f>
        <v>0</v>
      </c>
      <c r="E102" s="270">
        <f>MAX(PWT!E102,PWT!Q102)/PWT!E$4*100</f>
        <v>0</v>
      </c>
      <c r="F102" s="270">
        <f>MAX(PWT!F102,PWT!R102)/PWT!F$4*100</f>
        <v>0</v>
      </c>
      <c r="G102" s="270">
        <f>MAX(PWT!G102,PWT!S102)/PWT!G$4*100</f>
        <v>0</v>
      </c>
      <c r="H102" s="270">
        <f>MAX(PWT!H102,PWT!T102)/PWT!H$4*100</f>
        <v>0</v>
      </c>
      <c r="I102" s="270">
        <f>IF(OR(ISNUMBER(D102),ISNUMBER(E102),ISNUMBER(#REF!),ISNUMBER(F102),ISNUMBER(G102),ISNUMBER(H102)),SUM(D102:H102),"")</f>
        <v>0</v>
      </c>
      <c r="J102" s="270" t="str">
        <f>IF(ISNUMBER(PWT!J102),(PWT!J102/PWT!J$4)*100,"")</f>
        <v/>
      </c>
      <c r="K102" s="270" t="str">
        <f>IF(ISNUMBER(PWT!K102),(PWT!K102/PWT!K$4)*100,"")</f>
        <v/>
      </c>
      <c r="L102" s="270" t="str">
        <f>IF(ISNUMBER(PWT!L102),(PWT!L102/PWT!L$4)*100,"")</f>
        <v/>
      </c>
      <c r="M102" s="270" t="str">
        <f>IF(ISNUMBER(PWT!M102),(PWT!M102/PWT!M$4)*100,"")</f>
        <v/>
      </c>
      <c r="N102" s="270" t="str">
        <f>IF(ISNUMBER(PWT!N102),(PWT!N102/PWT!N$4)*100,"")</f>
        <v/>
      </c>
      <c r="O102" s="270" t="str">
        <f>IF(OR(ISNUMBER(J102),ISNUMBER(K102),ISNUMBER(#REF!),ISNUMBER(L102),ISNUMBER(M102),ISNUMBER(N102)),SUM(J102:N102),"")</f>
        <v/>
      </c>
      <c r="P102" s="270">
        <f>IFERROR(MAX('Pre-Board Exam'!D102,'Pre-Board Exam'!J102)/'Pre-Board Exam'!D$4*100,"")</f>
        <v>0</v>
      </c>
      <c r="Q102" s="270">
        <f>IFERROR(MAX('Pre-Board Exam'!E102,'Pre-Board Exam'!K102)/'Pre-Board Exam'!E$4*100,"")</f>
        <v>0</v>
      </c>
      <c r="R102" s="270">
        <f>IFERROR(MAX('Pre-Board Exam'!F102,'Pre-Board Exam'!L102)/'Pre-Board Exam'!F$4*100,"")</f>
        <v>0</v>
      </c>
      <c r="S102" s="270">
        <f>IFERROR(MAX('Pre-Board Exam'!G102,'Pre-Board Exam'!M102)/'Pre-Board Exam'!G$4*100,"")</f>
        <v>0</v>
      </c>
      <c r="T102" s="270">
        <f>IFERROR(MAX('Pre-Board Exam'!H102,'Pre-Board Exam'!N102)/'Pre-Board Exam'!H$4*100,"")</f>
        <v>0</v>
      </c>
      <c r="U102" s="270">
        <f>IF(OR(ISNUMBER(P102),ISNUMBER(Q102),ISNUMBER(#REF!),ISNUMBER(R102),ISNUMBER(S102),ISNUMBER(T102)),SUM(P102:T102),"")</f>
        <v>0</v>
      </c>
    </row>
    <row r="103" spans="1:21" x14ac:dyDescent="0.3">
      <c r="A103" s="312" t="str">
        <f>'STUDENT DETAILS'!A104</f>
        <v/>
      </c>
      <c r="B103" s="278" t="str">
        <f>IF(ISNUMBER('STUDENT DETAILS'!D104),('STUDENT DETAILS'!D104),"")</f>
        <v/>
      </c>
      <c r="C103" s="279" t="str">
        <f>IF('STUDENT DETAILS'!C104&gt;0,'STUDENT DETAILS'!C104,"")</f>
        <v/>
      </c>
      <c r="D103" s="270">
        <f>MAX(PWT!D103,PWT!P103)/PWT!D$4*100</f>
        <v>0</v>
      </c>
      <c r="E103" s="270">
        <f>MAX(PWT!E103,PWT!Q103)/PWT!E$4*100</f>
        <v>0</v>
      </c>
      <c r="F103" s="270">
        <f>MAX(PWT!F103,PWT!R103)/PWT!F$4*100</f>
        <v>0</v>
      </c>
      <c r="G103" s="270">
        <f>MAX(PWT!G103,PWT!S103)/PWT!G$4*100</f>
        <v>0</v>
      </c>
      <c r="H103" s="270">
        <f>MAX(PWT!H103,PWT!T103)/PWT!H$4*100</f>
        <v>0</v>
      </c>
      <c r="I103" s="270">
        <f>IF(OR(ISNUMBER(D103),ISNUMBER(E103),ISNUMBER(#REF!),ISNUMBER(F103),ISNUMBER(G103),ISNUMBER(H103)),SUM(D103:H103),"")</f>
        <v>0</v>
      </c>
      <c r="J103" s="270" t="str">
        <f>IF(ISNUMBER(PWT!J103),(PWT!J103/PWT!J$4)*100,"")</f>
        <v/>
      </c>
      <c r="K103" s="270" t="str">
        <f>IF(ISNUMBER(PWT!K103),(PWT!K103/PWT!K$4)*100,"")</f>
        <v/>
      </c>
      <c r="L103" s="270" t="str">
        <f>IF(ISNUMBER(PWT!L103),(PWT!L103/PWT!L$4)*100,"")</f>
        <v/>
      </c>
      <c r="M103" s="270" t="str">
        <f>IF(ISNUMBER(PWT!M103),(PWT!M103/PWT!M$4)*100,"")</f>
        <v/>
      </c>
      <c r="N103" s="270" t="str">
        <f>IF(ISNUMBER(PWT!N103),(PWT!N103/PWT!N$4)*100,"")</f>
        <v/>
      </c>
      <c r="O103" s="270" t="str">
        <f>IF(OR(ISNUMBER(J103),ISNUMBER(K103),ISNUMBER(#REF!),ISNUMBER(L103),ISNUMBER(M103),ISNUMBER(N103)),SUM(J103:N103),"")</f>
        <v/>
      </c>
      <c r="P103" s="270">
        <f>IFERROR(MAX('Pre-Board Exam'!D103,'Pre-Board Exam'!J103)/'Pre-Board Exam'!D$4*100,"")</f>
        <v>0</v>
      </c>
      <c r="Q103" s="270">
        <f>IFERROR(MAX('Pre-Board Exam'!E103,'Pre-Board Exam'!K103)/'Pre-Board Exam'!E$4*100,"")</f>
        <v>0</v>
      </c>
      <c r="R103" s="270">
        <f>IFERROR(MAX('Pre-Board Exam'!F103,'Pre-Board Exam'!L103)/'Pre-Board Exam'!F$4*100,"")</f>
        <v>0</v>
      </c>
      <c r="S103" s="270">
        <f>IFERROR(MAX('Pre-Board Exam'!G103,'Pre-Board Exam'!M103)/'Pre-Board Exam'!G$4*100,"")</f>
        <v>0</v>
      </c>
      <c r="T103" s="270">
        <f>IFERROR(MAX('Pre-Board Exam'!H103,'Pre-Board Exam'!N103)/'Pre-Board Exam'!H$4*100,"")</f>
        <v>0</v>
      </c>
      <c r="U103" s="270">
        <f>IF(OR(ISNUMBER(P103),ISNUMBER(Q103),ISNUMBER(#REF!),ISNUMBER(R103),ISNUMBER(S103),ISNUMBER(T103)),SUM(P103:T103),"")</f>
        <v>0</v>
      </c>
    </row>
    <row r="104" spans="1:21" x14ac:dyDescent="0.3">
      <c r="A104" s="312" t="str">
        <f>'STUDENT DETAILS'!A105</f>
        <v/>
      </c>
      <c r="B104" s="278" t="str">
        <f>IF(ISNUMBER('STUDENT DETAILS'!D105),('STUDENT DETAILS'!D105),"")</f>
        <v/>
      </c>
      <c r="C104" s="279" t="str">
        <f>IF('STUDENT DETAILS'!C105&gt;0,'STUDENT DETAILS'!C105,"")</f>
        <v/>
      </c>
      <c r="D104" s="270">
        <f>MAX(PWT!D104,PWT!P104)/PWT!D$4*100</f>
        <v>0</v>
      </c>
      <c r="E104" s="270">
        <f>MAX(PWT!E104,PWT!Q104)/PWT!E$4*100</f>
        <v>0</v>
      </c>
      <c r="F104" s="270">
        <f>MAX(PWT!F104,PWT!R104)/PWT!F$4*100</f>
        <v>0</v>
      </c>
      <c r="G104" s="270">
        <f>MAX(PWT!G104,PWT!S104)/PWT!G$4*100</f>
        <v>0</v>
      </c>
      <c r="H104" s="270">
        <f>MAX(PWT!H104,PWT!T104)/PWT!H$4*100</f>
        <v>0</v>
      </c>
      <c r="I104" s="270">
        <f>IF(OR(ISNUMBER(D104),ISNUMBER(E104),ISNUMBER(#REF!),ISNUMBER(F104),ISNUMBER(G104),ISNUMBER(H104)),SUM(D104:H104),"")</f>
        <v>0</v>
      </c>
      <c r="J104" s="270" t="str">
        <f>IF(ISNUMBER(PWT!J104),(PWT!J104/PWT!J$4)*100,"")</f>
        <v/>
      </c>
      <c r="K104" s="270" t="str">
        <f>IF(ISNUMBER(PWT!K104),(PWT!K104/PWT!K$4)*100,"")</f>
        <v/>
      </c>
      <c r="L104" s="270" t="str">
        <f>IF(ISNUMBER(PWT!L104),(PWT!L104/PWT!L$4)*100,"")</f>
        <v/>
      </c>
      <c r="M104" s="270" t="str">
        <f>IF(ISNUMBER(PWT!M104),(PWT!M104/PWT!M$4)*100,"")</f>
        <v/>
      </c>
      <c r="N104" s="270" t="str">
        <f>IF(ISNUMBER(PWT!N104),(PWT!N104/PWT!N$4)*100,"")</f>
        <v/>
      </c>
      <c r="O104" s="270" t="str">
        <f>IF(OR(ISNUMBER(J104),ISNUMBER(K104),ISNUMBER(#REF!),ISNUMBER(L104),ISNUMBER(M104),ISNUMBER(N104)),SUM(J104:N104),"")</f>
        <v/>
      </c>
      <c r="P104" s="270">
        <f>IFERROR(MAX('Pre-Board Exam'!D104,'Pre-Board Exam'!J104)/'Pre-Board Exam'!D$4*100,"")</f>
        <v>0</v>
      </c>
      <c r="Q104" s="270">
        <f>IFERROR(MAX('Pre-Board Exam'!E104,'Pre-Board Exam'!K104)/'Pre-Board Exam'!E$4*100,"")</f>
        <v>0</v>
      </c>
      <c r="R104" s="270">
        <f>IFERROR(MAX('Pre-Board Exam'!F104,'Pre-Board Exam'!L104)/'Pre-Board Exam'!F$4*100,"")</f>
        <v>0</v>
      </c>
      <c r="S104" s="270">
        <f>IFERROR(MAX('Pre-Board Exam'!G104,'Pre-Board Exam'!M104)/'Pre-Board Exam'!G$4*100,"")</f>
        <v>0</v>
      </c>
      <c r="T104" s="270">
        <f>IFERROR(MAX('Pre-Board Exam'!H104,'Pre-Board Exam'!N104)/'Pre-Board Exam'!H$4*100,"")</f>
        <v>0</v>
      </c>
      <c r="U104" s="270">
        <f>IF(OR(ISNUMBER(P104),ISNUMBER(Q104),ISNUMBER(#REF!),ISNUMBER(R104),ISNUMBER(S104),ISNUMBER(T104)),SUM(P104:T104),"")</f>
        <v>0</v>
      </c>
    </row>
    <row r="105" spans="1:21" x14ac:dyDescent="0.3">
      <c r="A105" s="312" t="str">
        <f>'STUDENT DETAILS'!A106</f>
        <v/>
      </c>
      <c r="B105" s="278" t="str">
        <f>IF(ISNUMBER('STUDENT DETAILS'!D106),('STUDENT DETAILS'!D106),"")</f>
        <v/>
      </c>
      <c r="C105" s="279" t="str">
        <f>IF('STUDENT DETAILS'!C106&gt;0,'STUDENT DETAILS'!C106,"")</f>
        <v/>
      </c>
      <c r="D105" s="270">
        <f>MAX(PWT!D105,PWT!P105)/PWT!D$4*100</f>
        <v>0</v>
      </c>
      <c r="E105" s="270">
        <f>MAX(PWT!E105,PWT!Q105)/PWT!E$4*100</f>
        <v>0</v>
      </c>
      <c r="F105" s="270">
        <f>MAX(PWT!F105,PWT!R105)/PWT!F$4*100</f>
        <v>0</v>
      </c>
      <c r="G105" s="270">
        <f>MAX(PWT!G105,PWT!S105)/PWT!G$4*100</f>
        <v>0</v>
      </c>
      <c r="H105" s="270">
        <f>MAX(PWT!H105,PWT!T105)/PWT!H$4*100</f>
        <v>0</v>
      </c>
      <c r="I105" s="270">
        <f>IF(OR(ISNUMBER(D105),ISNUMBER(E105),ISNUMBER(#REF!),ISNUMBER(F105),ISNUMBER(G105),ISNUMBER(H105)),SUM(D105:H105),"")</f>
        <v>0</v>
      </c>
      <c r="J105" s="270" t="str">
        <f>IF(ISNUMBER(PWT!J105),(PWT!J105/PWT!J$4)*100,"")</f>
        <v/>
      </c>
      <c r="K105" s="270" t="str">
        <f>IF(ISNUMBER(PWT!K105),(PWT!K105/PWT!K$4)*100,"")</f>
        <v/>
      </c>
      <c r="L105" s="270" t="str">
        <f>IF(ISNUMBER(PWT!L105),(PWT!L105/PWT!L$4)*100,"")</f>
        <v/>
      </c>
      <c r="M105" s="270" t="str">
        <f>IF(ISNUMBER(PWT!M105),(PWT!M105/PWT!M$4)*100,"")</f>
        <v/>
      </c>
      <c r="N105" s="270" t="str">
        <f>IF(ISNUMBER(PWT!N105),(PWT!N105/PWT!N$4)*100,"")</f>
        <v/>
      </c>
      <c r="O105" s="270" t="str">
        <f>IF(OR(ISNUMBER(J105),ISNUMBER(K105),ISNUMBER(#REF!),ISNUMBER(L105),ISNUMBER(M105),ISNUMBER(N105)),SUM(J105:N105),"")</f>
        <v/>
      </c>
      <c r="P105" s="270">
        <f>IFERROR(MAX('Pre-Board Exam'!D105,'Pre-Board Exam'!J105)/'Pre-Board Exam'!D$4*100,"")</f>
        <v>0</v>
      </c>
      <c r="Q105" s="270">
        <f>IFERROR(MAX('Pre-Board Exam'!E105,'Pre-Board Exam'!K105)/'Pre-Board Exam'!E$4*100,"")</f>
        <v>0</v>
      </c>
      <c r="R105" s="270">
        <f>IFERROR(MAX('Pre-Board Exam'!F105,'Pre-Board Exam'!L105)/'Pre-Board Exam'!F$4*100,"")</f>
        <v>0</v>
      </c>
      <c r="S105" s="270">
        <f>IFERROR(MAX('Pre-Board Exam'!G105,'Pre-Board Exam'!M105)/'Pre-Board Exam'!G$4*100,"")</f>
        <v>0</v>
      </c>
      <c r="T105" s="270">
        <f>IFERROR(MAX('Pre-Board Exam'!H105,'Pre-Board Exam'!N105)/'Pre-Board Exam'!H$4*100,"")</f>
        <v>0</v>
      </c>
      <c r="U105" s="270">
        <f>IF(OR(ISNUMBER(P105),ISNUMBER(Q105),ISNUMBER(#REF!),ISNUMBER(R105),ISNUMBER(S105),ISNUMBER(T105)),SUM(P105:T105),"")</f>
        <v>0</v>
      </c>
    </row>
    <row r="106" spans="1:21" x14ac:dyDescent="0.3">
      <c r="A106" s="312" t="str">
        <f>'STUDENT DETAILS'!A107</f>
        <v/>
      </c>
      <c r="B106" s="278" t="str">
        <f>IF(ISNUMBER('STUDENT DETAILS'!D107),('STUDENT DETAILS'!D107),"")</f>
        <v/>
      </c>
      <c r="C106" s="279" t="str">
        <f>IF('STUDENT DETAILS'!C107&gt;0,'STUDENT DETAILS'!C107,"")</f>
        <v/>
      </c>
      <c r="D106" s="270">
        <f>MAX(PWT!D106,PWT!P106)/PWT!D$4*100</f>
        <v>0</v>
      </c>
      <c r="E106" s="270">
        <f>MAX(PWT!E106,PWT!Q106)/PWT!E$4*100</f>
        <v>0</v>
      </c>
      <c r="F106" s="270">
        <f>MAX(PWT!F106,PWT!R106)/PWT!F$4*100</f>
        <v>0</v>
      </c>
      <c r="G106" s="270">
        <f>MAX(PWT!G106,PWT!S106)/PWT!G$4*100</f>
        <v>0</v>
      </c>
      <c r="H106" s="270">
        <f>MAX(PWT!H106,PWT!T106)/PWT!H$4*100</f>
        <v>0</v>
      </c>
      <c r="I106" s="270">
        <f>IF(OR(ISNUMBER(D106),ISNUMBER(E106),ISNUMBER(#REF!),ISNUMBER(F106),ISNUMBER(G106),ISNUMBER(H106)),SUM(D106:H106),"")</f>
        <v>0</v>
      </c>
      <c r="J106" s="270" t="str">
        <f>IF(ISNUMBER(PWT!J106),(PWT!J106/PWT!J$4)*100,"")</f>
        <v/>
      </c>
      <c r="K106" s="270" t="str">
        <f>IF(ISNUMBER(PWT!K106),(PWT!K106/PWT!K$4)*100,"")</f>
        <v/>
      </c>
      <c r="L106" s="270" t="str">
        <f>IF(ISNUMBER(PWT!L106),(PWT!L106/PWT!L$4)*100,"")</f>
        <v/>
      </c>
      <c r="M106" s="270" t="str">
        <f>IF(ISNUMBER(PWT!M106),(PWT!M106/PWT!M$4)*100,"")</f>
        <v/>
      </c>
      <c r="N106" s="270" t="str">
        <f>IF(ISNUMBER(PWT!N106),(PWT!N106/PWT!N$4)*100,"")</f>
        <v/>
      </c>
      <c r="O106" s="270" t="str">
        <f>IF(OR(ISNUMBER(J106),ISNUMBER(K106),ISNUMBER(#REF!),ISNUMBER(L106),ISNUMBER(M106),ISNUMBER(N106)),SUM(J106:N106),"")</f>
        <v/>
      </c>
      <c r="P106" s="270">
        <f>IFERROR(MAX('Pre-Board Exam'!D106,'Pre-Board Exam'!J106)/'Pre-Board Exam'!D$4*100,"")</f>
        <v>0</v>
      </c>
      <c r="Q106" s="270">
        <f>IFERROR(MAX('Pre-Board Exam'!E106,'Pre-Board Exam'!K106)/'Pre-Board Exam'!E$4*100,"")</f>
        <v>0</v>
      </c>
      <c r="R106" s="270">
        <f>IFERROR(MAX('Pre-Board Exam'!F106,'Pre-Board Exam'!L106)/'Pre-Board Exam'!F$4*100,"")</f>
        <v>0</v>
      </c>
      <c r="S106" s="270">
        <f>IFERROR(MAX('Pre-Board Exam'!G106,'Pre-Board Exam'!M106)/'Pre-Board Exam'!G$4*100,"")</f>
        <v>0</v>
      </c>
      <c r="T106" s="270">
        <f>IFERROR(MAX('Pre-Board Exam'!H106,'Pre-Board Exam'!N106)/'Pre-Board Exam'!H$4*100,"")</f>
        <v>0</v>
      </c>
      <c r="U106" s="270">
        <f>IF(OR(ISNUMBER(P106),ISNUMBER(Q106),ISNUMBER(#REF!),ISNUMBER(R106),ISNUMBER(S106),ISNUMBER(T106)),SUM(P106:T106),"")</f>
        <v>0</v>
      </c>
    </row>
    <row r="107" spans="1:21" x14ac:dyDescent="0.3">
      <c r="A107" s="312" t="str">
        <f>'STUDENT DETAILS'!A108</f>
        <v/>
      </c>
      <c r="B107" s="278" t="str">
        <f>IF(ISNUMBER('STUDENT DETAILS'!D108),('STUDENT DETAILS'!D108),"")</f>
        <v/>
      </c>
      <c r="C107" s="279" t="str">
        <f>IF('STUDENT DETAILS'!C108&gt;0,'STUDENT DETAILS'!C108,"")</f>
        <v/>
      </c>
      <c r="D107" s="270">
        <f>MAX(PWT!D107,PWT!P107)/PWT!D$4*100</f>
        <v>0</v>
      </c>
      <c r="E107" s="270">
        <f>MAX(PWT!E107,PWT!Q107)/PWT!E$4*100</f>
        <v>0</v>
      </c>
      <c r="F107" s="270">
        <f>MAX(PWT!F107,PWT!R107)/PWT!F$4*100</f>
        <v>0</v>
      </c>
      <c r="G107" s="270">
        <f>MAX(PWT!G107,PWT!S107)/PWT!G$4*100</f>
        <v>0</v>
      </c>
      <c r="H107" s="270">
        <f>MAX(PWT!H107,PWT!T107)/PWT!H$4*100</f>
        <v>0</v>
      </c>
      <c r="I107" s="270">
        <f>IF(OR(ISNUMBER(D107),ISNUMBER(E107),ISNUMBER(#REF!),ISNUMBER(F107),ISNUMBER(G107),ISNUMBER(H107)),SUM(D107:H107),"")</f>
        <v>0</v>
      </c>
      <c r="J107" s="270" t="str">
        <f>IF(ISNUMBER(PWT!J107),(PWT!J107/PWT!J$4)*100,"")</f>
        <v/>
      </c>
      <c r="K107" s="270" t="str">
        <f>IF(ISNUMBER(PWT!K107),(PWT!K107/PWT!K$4)*100,"")</f>
        <v/>
      </c>
      <c r="L107" s="270" t="str">
        <f>IF(ISNUMBER(PWT!L107),(PWT!L107/PWT!L$4)*100,"")</f>
        <v/>
      </c>
      <c r="M107" s="270" t="str">
        <f>IF(ISNUMBER(PWT!M107),(PWT!M107/PWT!M$4)*100,"")</f>
        <v/>
      </c>
      <c r="N107" s="270" t="str">
        <f>IF(ISNUMBER(PWT!N107),(PWT!N107/PWT!N$4)*100,"")</f>
        <v/>
      </c>
      <c r="O107" s="270" t="str">
        <f>IF(OR(ISNUMBER(J107),ISNUMBER(K107),ISNUMBER(#REF!),ISNUMBER(L107),ISNUMBER(M107),ISNUMBER(N107)),SUM(J107:N107),"")</f>
        <v/>
      </c>
      <c r="P107" s="270">
        <f>IFERROR(MAX('Pre-Board Exam'!D107,'Pre-Board Exam'!J107)/'Pre-Board Exam'!D$4*100,"")</f>
        <v>0</v>
      </c>
      <c r="Q107" s="270">
        <f>IFERROR(MAX('Pre-Board Exam'!E107,'Pre-Board Exam'!K107)/'Pre-Board Exam'!E$4*100,"")</f>
        <v>0</v>
      </c>
      <c r="R107" s="270">
        <f>IFERROR(MAX('Pre-Board Exam'!F107,'Pre-Board Exam'!L107)/'Pre-Board Exam'!F$4*100,"")</f>
        <v>0</v>
      </c>
      <c r="S107" s="270">
        <f>IFERROR(MAX('Pre-Board Exam'!G107,'Pre-Board Exam'!M107)/'Pre-Board Exam'!G$4*100,"")</f>
        <v>0</v>
      </c>
      <c r="T107" s="270">
        <f>IFERROR(MAX('Pre-Board Exam'!H107,'Pre-Board Exam'!N107)/'Pre-Board Exam'!H$4*100,"")</f>
        <v>0</v>
      </c>
      <c r="U107" s="270">
        <f>IF(OR(ISNUMBER(P107),ISNUMBER(Q107),ISNUMBER(#REF!),ISNUMBER(R107),ISNUMBER(S107),ISNUMBER(T107)),SUM(P107:T107),"")</f>
        <v>0</v>
      </c>
    </row>
    <row r="108" spans="1:21" x14ac:dyDescent="0.3">
      <c r="A108" s="312" t="str">
        <f>'STUDENT DETAILS'!A109</f>
        <v/>
      </c>
      <c r="B108" s="278" t="str">
        <f>IF(ISNUMBER('STUDENT DETAILS'!D109),('STUDENT DETAILS'!D109),"")</f>
        <v/>
      </c>
      <c r="C108" s="279" t="str">
        <f>IF('STUDENT DETAILS'!C109&gt;0,'STUDENT DETAILS'!C109,"")</f>
        <v/>
      </c>
      <c r="D108" s="270">
        <f>MAX(PWT!D108,PWT!P108)/PWT!D$4*100</f>
        <v>0</v>
      </c>
      <c r="E108" s="270">
        <f>MAX(PWT!E108,PWT!Q108)/PWT!E$4*100</f>
        <v>0</v>
      </c>
      <c r="F108" s="270">
        <f>MAX(PWT!F108,PWT!R108)/PWT!F$4*100</f>
        <v>0</v>
      </c>
      <c r="G108" s="270">
        <f>MAX(PWT!G108,PWT!S108)/PWT!G$4*100</f>
        <v>0</v>
      </c>
      <c r="H108" s="270">
        <f>MAX(PWT!H108,PWT!T108)/PWT!H$4*100</f>
        <v>0</v>
      </c>
      <c r="I108" s="270">
        <f>IF(OR(ISNUMBER(D108),ISNUMBER(E108),ISNUMBER(#REF!),ISNUMBER(F108),ISNUMBER(G108),ISNUMBER(H108)),SUM(D108:H108),"")</f>
        <v>0</v>
      </c>
      <c r="J108" s="270" t="str">
        <f>IF(ISNUMBER(PWT!J108),(PWT!J108/PWT!J$4)*100,"")</f>
        <v/>
      </c>
      <c r="K108" s="270" t="str">
        <f>IF(ISNUMBER(PWT!K108),(PWT!K108/PWT!K$4)*100,"")</f>
        <v/>
      </c>
      <c r="L108" s="270" t="str">
        <f>IF(ISNUMBER(PWT!L108),(PWT!L108/PWT!L$4)*100,"")</f>
        <v/>
      </c>
      <c r="M108" s="270" t="str">
        <f>IF(ISNUMBER(PWT!M108),(PWT!M108/PWT!M$4)*100,"")</f>
        <v/>
      </c>
      <c r="N108" s="270" t="str">
        <f>IF(ISNUMBER(PWT!N108),(PWT!N108/PWT!N$4)*100,"")</f>
        <v/>
      </c>
      <c r="O108" s="270" t="str">
        <f>IF(OR(ISNUMBER(J108),ISNUMBER(K108),ISNUMBER(#REF!),ISNUMBER(L108),ISNUMBER(M108),ISNUMBER(N108)),SUM(J108:N108),"")</f>
        <v/>
      </c>
      <c r="P108" s="270">
        <f>IFERROR(MAX('Pre-Board Exam'!D108,'Pre-Board Exam'!J108)/'Pre-Board Exam'!D$4*100,"")</f>
        <v>0</v>
      </c>
      <c r="Q108" s="270">
        <f>IFERROR(MAX('Pre-Board Exam'!E108,'Pre-Board Exam'!K108)/'Pre-Board Exam'!E$4*100,"")</f>
        <v>0</v>
      </c>
      <c r="R108" s="270">
        <f>IFERROR(MAX('Pre-Board Exam'!F108,'Pre-Board Exam'!L108)/'Pre-Board Exam'!F$4*100,"")</f>
        <v>0</v>
      </c>
      <c r="S108" s="270">
        <f>IFERROR(MAX('Pre-Board Exam'!G108,'Pre-Board Exam'!M108)/'Pre-Board Exam'!G$4*100,"")</f>
        <v>0</v>
      </c>
      <c r="T108" s="270">
        <f>IFERROR(MAX('Pre-Board Exam'!H108,'Pre-Board Exam'!N108)/'Pre-Board Exam'!H$4*100,"")</f>
        <v>0</v>
      </c>
      <c r="U108" s="270">
        <f>IF(OR(ISNUMBER(P108),ISNUMBER(Q108),ISNUMBER(#REF!),ISNUMBER(R108),ISNUMBER(S108),ISNUMBER(T108)),SUM(P108:T108),"")</f>
        <v>0</v>
      </c>
    </row>
    <row r="109" spans="1:21" x14ac:dyDescent="0.3">
      <c r="A109" s="312" t="str">
        <f>'STUDENT DETAILS'!A110</f>
        <v/>
      </c>
      <c r="B109" s="278" t="str">
        <f>IF(ISNUMBER('STUDENT DETAILS'!D110),('STUDENT DETAILS'!D110),"")</f>
        <v/>
      </c>
      <c r="C109" s="279" t="str">
        <f>IF('STUDENT DETAILS'!C110&gt;0,'STUDENT DETAILS'!C110,"")</f>
        <v/>
      </c>
      <c r="D109" s="270">
        <f>MAX(PWT!D109,PWT!P109)/PWT!D$4*100</f>
        <v>0</v>
      </c>
      <c r="E109" s="270">
        <f>MAX(PWT!E109,PWT!Q109)/PWT!E$4*100</f>
        <v>0</v>
      </c>
      <c r="F109" s="270">
        <f>MAX(PWT!F109,PWT!R109)/PWT!F$4*100</f>
        <v>0</v>
      </c>
      <c r="G109" s="270">
        <f>MAX(PWT!G109,PWT!S109)/PWT!G$4*100</f>
        <v>0</v>
      </c>
      <c r="H109" s="270">
        <f>MAX(PWT!H109,PWT!T109)/PWT!H$4*100</f>
        <v>0</v>
      </c>
      <c r="I109" s="270">
        <f>IF(OR(ISNUMBER(D109),ISNUMBER(E109),ISNUMBER(#REF!),ISNUMBER(F109),ISNUMBER(G109),ISNUMBER(H109)),SUM(D109:H109),"")</f>
        <v>0</v>
      </c>
      <c r="J109" s="270" t="str">
        <f>IF(ISNUMBER(PWT!J109),(PWT!J109/PWT!J$4)*100,"")</f>
        <v/>
      </c>
      <c r="K109" s="270" t="str">
        <f>IF(ISNUMBER(PWT!K109),(PWT!K109/PWT!K$4)*100,"")</f>
        <v/>
      </c>
      <c r="L109" s="270" t="str">
        <f>IF(ISNUMBER(PWT!L109),(PWT!L109/PWT!L$4)*100,"")</f>
        <v/>
      </c>
      <c r="M109" s="270" t="str">
        <f>IF(ISNUMBER(PWT!M109),(PWT!M109/PWT!M$4)*100,"")</f>
        <v/>
      </c>
      <c r="N109" s="270" t="str">
        <f>IF(ISNUMBER(PWT!N109),(PWT!N109/PWT!N$4)*100,"")</f>
        <v/>
      </c>
      <c r="O109" s="270" t="str">
        <f>IF(OR(ISNUMBER(J109),ISNUMBER(K109),ISNUMBER(#REF!),ISNUMBER(L109),ISNUMBER(M109),ISNUMBER(N109)),SUM(J109:N109),"")</f>
        <v/>
      </c>
      <c r="P109" s="270">
        <f>IFERROR(MAX('Pre-Board Exam'!D109,'Pre-Board Exam'!J109)/'Pre-Board Exam'!D$4*100,"")</f>
        <v>0</v>
      </c>
      <c r="Q109" s="270">
        <f>IFERROR(MAX('Pre-Board Exam'!E109,'Pre-Board Exam'!K109)/'Pre-Board Exam'!E$4*100,"")</f>
        <v>0</v>
      </c>
      <c r="R109" s="270">
        <f>IFERROR(MAX('Pre-Board Exam'!F109,'Pre-Board Exam'!L109)/'Pre-Board Exam'!F$4*100,"")</f>
        <v>0</v>
      </c>
      <c r="S109" s="270">
        <f>IFERROR(MAX('Pre-Board Exam'!G109,'Pre-Board Exam'!M109)/'Pre-Board Exam'!G$4*100,"")</f>
        <v>0</v>
      </c>
      <c r="T109" s="270">
        <f>IFERROR(MAX('Pre-Board Exam'!H109,'Pre-Board Exam'!N109)/'Pre-Board Exam'!H$4*100,"")</f>
        <v>0</v>
      </c>
      <c r="U109" s="270">
        <f>IF(OR(ISNUMBER(P109),ISNUMBER(Q109),ISNUMBER(#REF!),ISNUMBER(R109),ISNUMBER(S109),ISNUMBER(T109)),SUM(P109:T109),"")</f>
        <v>0</v>
      </c>
    </row>
    <row r="110" spans="1:21" x14ac:dyDescent="0.3">
      <c r="A110" s="312" t="str">
        <f>'STUDENT DETAILS'!A111</f>
        <v/>
      </c>
      <c r="B110" s="278" t="str">
        <f>IF(ISNUMBER('STUDENT DETAILS'!D111),('STUDENT DETAILS'!D111),"")</f>
        <v/>
      </c>
      <c r="C110" s="279" t="str">
        <f>IF('STUDENT DETAILS'!C111&gt;0,'STUDENT DETAILS'!C111,"")</f>
        <v/>
      </c>
      <c r="D110" s="270">
        <f>MAX(PWT!D110,PWT!P110)/PWT!D$4*100</f>
        <v>0</v>
      </c>
      <c r="E110" s="270">
        <f>MAX(PWT!E110,PWT!Q110)/PWT!E$4*100</f>
        <v>0</v>
      </c>
      <c r="F110" s="270">
        <f>MAX(PWT!F110,PWT!R110)/PWT!F$4*100</f>
        <v>0</v>
      </c>
      <c r="G110" s="270">
        <f>MAX(PWT!G110,PWT!S110)/PWT!G$4*100</f>
        <v>0</v>
      </c>
      <c r="H110" s="270">
        <f>MAX(PWT!H110,PWT!T110)/PWT!H$4*100</f>
        <v>0</v>
      </c>
      <c r="I110" s="270">
        <f>IF(OR(ISNUMBER(D110),ISNUMBER(E110),ISNUMBER(#REF!),ISNUMBER(F110),ISNUMBER(G110),ISNUMBER(H110)),SUM(D110:H110),"")</f>
        <v>0</v>
      </c>
      <c r="J110" s="270" t="str">
        <f>IF(ISNUMBER(PWT!J110),(PWT!J110/PWT!J$4)*100,"")</f>
        <v/>
      </c>
      <c r="K110" s="270" t="str">
        <f>IF(ISNUMBER(PWT!K110),(PWT!K110/PWT!K$4)*100,"")</f>
        <v/>
      </c>
      <c r="L110" s="270" t="str">
        <f>IF(ISNUMBER(PWT!L110),(PWT!L110/PWT!L$4)*100,"")</f>
        <v/>
      </c>
      <c r="M110" s="270" t="str">
        <f>IF(ISNUMBER(PWT!M110),(PWT!M110/PWT!M$4)*100,"")</f>
        <v/>
      </c>
      <c r="N110" s="270" t="str">
        <f>IF(ISNUMBER(PWT!N110),(PWT!N110/PWT!N$4)*100,"")</f>
        <v/>
      </c>
      <c r="O110" s="270" t="str">
        <f>IF(OR(ISNUMBER(J110),ISNUMBER(K110),ISNUMBER(#REF!),ISNUMBER(L110),ISNUMBER(M110),ISNUMBER(N110)),SUM(J110:N110),"")</f>
        <v/>
      </c>
      <c r="P110" s="270">
        <f>IFERROR(MAX('Pre-Board Exam'!D110,'Pre-Board Exam'!J110)/'Pre-Board Exam'!D$4*100,"")</f>
        <v>0</v>
      </c>
      <c r="Q110" s="270">
        <f>IFERROR(MAX('Pre-Board Exam'!E110,'Pre-Board Exam'!K110)/'Pre-Board Exam'!E$4*100,"")</f>
        <v>0</v>
      </c>
      <c r="R110" s="270">
        <f>IFERROR(MAX('Pre-Board Exam'!F110,'Pre-Board Exam'!L110)/'Pre-Board Exam'!F$4*100,"")</f>
        <v>0</v>
      </c>
      <c r="S110" s="270">
        <f>IFERROR(MAX('Pre-Board Exam'!G110,'Pre-Board Exam'!M110)/'Pre-Board Exam'!G$4*100,"")</f>
        <v>0</v>
      </c>
      <c r="T110" s="270">
        <f>IFERROR(MAX('Pre-Board Exam'!H110,'Pre-Board Exam'!N110)/'Pre-Board Exam'!H$4*100,"")</f>
        <v>0</v>
      </c>
      <c r="U110" s="270">
        <f>IF(OR(ISNUMBER(P110),ISNUMBER(Q110),ISNUMBER(#REF!),ISNUMBER(R110),ISNUMBER(S110),ISNUMBER(T110)),SUM(P110:T110),"")</f>
        <v>0</v>
      </c>
    </row>
    <row r="111" spans="1:21" x14ac:dyDescent="0.3">
      <c r="A111" s="312" t="str">
        <f>'STUDENT DETAILS'!A112</f>
        <v/>
      </c>
      <c r="B111" s="278" t="str">
        <f>IF(ISNUMBER('STUDENT DETAILS'!D112),('STUDENT DETAILS'!D112),"")</f>
        <v/>
      </c>
      <c r="C111" s="279" t="str">
        <f>IF('STUDENT DETAILS'!C112&gt;0,'STUDENT DETAILS'!C112,"")</f>
        <v/>
      </c>
      <c r="D111" s="270">
        <f>MAX(PWT!D111,PWT!P111)/PWT!D$4*100</f>
        <v>0</v>
      </c>
      <c r="E111" s="270">
        <f>MAX(PWT!E111,PWT!Q111)/PWT!E$4*100</f>
        <v>0</v>
      </c>
      <c r="F111" s="270">
        <f>MAX(PWT!F111,PWT!R111)/PWT!F$4*100</f>
        <v>0</v>
      </c>
      <c r="G111" s="270">
        <f>MAX(PWT!G111,PWT!S111)/PWT!G$4*100</f>
        <v>0</v>
      </c>
      <c r="H111" s="270">
        <f>MAX(PWT!H111,PWT!T111)/PWT!H$4*100</f>
        <v>0</v>
      </c>
      <c r="I111" s="270">
        <f>IF(OR(ISNUMBER(D111),ISNUMBER(E111),ISNUMBER(#REF!),ISNUMBER(F111),ISNUMBER(G111),ISNUMBER(H111)),SUM(D111:H111),"")</f>
        <v>0</v>
      </c>
      <c r="J111" s="270" t="str">
        <f>IF(ISNUMBER(PWT!J111),(PWT!J111/PWT!J$4)*100,"")</f>
        <v/>
      </c>
      <c r="K111" s="270" t="str">
        <f>IF(ISNUMBER(PWT!K111),(PWT!K111/PWT!K$4)*100,"")</f>
        <v/>
      </c>
      <c r="L111" s="270" t="str">
        <f>IF(ISNUMBER(PWT!L111),(PWT!L111/PWT!L$4)*100,"")</f>
        <v/>
      </c>
      <c r="M111" s="270" t="str">
        <f>IF(ISNUMBER(PWT!M111),(PWT!M111/PWT!M$4)*100,"")</f>
        <v/>
      </c>
      <c r="N111" s="270" t="str">
        <f>IF(ISNUMBER(PWT!N111),(PWT!N111/PWT!N$4)*100,"")</f>
        <v/>
      </c>
      <c r="O111" s="270" t="str">
        <f>IF(OR(ISNUMBER(J111),ISNUMBER(K111),ISNUMBER(#REF!),ISNUMBER(L111),ISNUMBER(M111),ISNUMBER(N111)),SUM(J111:N111),"")</f>
        <v/>
      </c>
      <c r="P111" s="270">
        <f>IFERROR(MAX('Pre-Board Exam'!D111,'Pre-Board Exam'!J111)/'Pre-Board Exam'!D$4*100,"")</f>
        <v>0</v>
      </c>
      <c r="Q111" s="270">
        <f>IFERROR(MAX('Pre-Board Exam'!E111,'Pre-Board Exam'!K111)/'Pre-Board Exam'!E$4*100,"")</f>
        <v>0</v>
      </c>
      <c r="R111" s="270">
        <f>IFERROR(MAX('Pre-Board Exam'!F111,'Pre-Board Exam'!L111)/'Pre-Board Exam'!F$4*100,"")</f>
        <v>0</v>
      </c>
      <c r="S111" s="270">
        <f>IFERROR(MAX('Pre-Board Exam'!G111,'Pre-Board Exam'!M111)/'Pre-Board Exam'!G$4*100,"")</f>
        <v>0</v>
      </c>
      <c r="T111" s="270">
        <f>IFERROR(MAX('Pre-Board Exam'!H111,'Pre-Board Exam'!N111)/'Pre-Board Exam'!H$4*100,"")</f>
        <v>0</v>
      </c>
      <c r="U111" s="270">
        <f>IF(OR(ISNUMBER(P111),ISNUMBER(Q111),ISNUMBER(#REF!),ISNUMBER(R111),ISNUMBER(S111),ISNUMBER(T111)),SUM(P111:T111),"")</f>
        <v>0</v>
      </c>
    </row>
    <row r="112" spans="1:21" x14ac:dyDescent="0.3">
      <c r="A112" s="312" t="str">
        <f>'STUDENT DETAILS'!A113</f>
        <v/>
      </c>
      <c r="B112" s="278" t="str">
        <f>IF(ISNUMBER('STUDENT DETAILS'!D113),('STUDENT DETAILS'!D113),"")</f>
        <v/>
      </c>
      <c r="C112" s="279" t="str">
        <f>IF('STUDENT DETAILS'!C113&gt;0,'STUDENT DETAILS'!C113,"")</f>
        <v/>
      </c>
      <c r="D112" s="270">
        <f>MAX(PWT!D112,PWT!P112)/PWT!D$4*100</f>
        <v>0</v>
      </c>
      <c r="E112" s="270">
        <f>MAX(PWT!E112,PWT!Q112)/PWT!E$4*100</f>
        <v>0</v>
      </c>
      <c r="F112" s="270">
        <f>MAX(PWT!F112,PWT!R112)/PWT!F$4*100</f>
        <v>0</v>
      </c>
      <c r="G112" s="270">
        <f>MAX(PWT!G112,PWT!S112)/PWT!G$4*100</f>
        <v>0</v>
      </c>
      <c r="H112" s="270">
        <f>MAX(PWT!H112,PWT!T112)/PWT!H$4*100</f>
        <v>0</v>
      </c>
      <c r="I112" s="270">
        <f>IF(OR(ISNUMBER(D112),ISNUMBER(E112),ISNUMBER(#REF!),ISNUMBER(F112),ISNUMBER(G112),ISNUMBER(H112)),SUM(D112:H112),"")</f>
        <v>0</v>
      </c>
      <c r="J112" s="270" t="str">
        <f>IF(ISNUMBER(PWT!J112),(PWT!J112/PWT!J$4)*100,"")</f>
        <v/>
      </c>
      <c r="K112" s="270" t="str">
        <f>IF(ISNUMBER(PWT!K112),(PWT!K112/PWT!K$4)*100,"")</f>
        <v/>
      </c>
      <c r="L112" s="270" t="str">
        <f>IF(ISNUMBER(PWT!L112),(PWT!L112/PWT!L$4)*100,"")</f>
        <v/>
      </c>
      <c r="M112" s="270" t="str">
        <f>IF(ISNUMBER(PWT!M112),(PWT!M112/PWT!M$4)*100,"")</f>
        <v/>
      </c>
      <c r="N112" s="270" t="str">
        <f>IF(ISNUMBER(PWT!N112),(PWT!N112/PWT!N$4)*100,"")</f>
        <v/>
      </c>
      <c r="O112" s="270" t="str">
        <f>IF(OR(ISNUMBER(J112),ISNUMBER(K112),ISNUMBER(#REF!),ISNUMBER(L112),ISNUMBER(M112),ISNUMBER(N112)),SUM(J112:N112),"")</f>
        <v/>
      </c>
      <c r="P112" s="270">
        <f>IFERROR(MAX('Pre-Board Exam'!D112,'Pre-Board Exam'!J112)/'Pre-Board Exam'!D$4*100,"")</f>
        <v>0</v>
      </c>
      <c r="Q112" s="270">
        <f>IFERROR(MAX('Pre-Board Exam'!E112,'Pre-Board Exam'!K112)/'Pre-Board Exam'!E$4*100,"")</f>
        <v>0</v>
      </c>
      <c r="R112" s="270">
        <f>IFERROR(MAX('Pre-Board Exam'!F112,'Pre-Board Exam'!L112)/'Pre-Board Exam'!F$4*100,"")</f>
        <v>0</v>
      </c>
      <c r="S112" s="270">
        <f>IFERROR(MAX('Pre-Board Exam'!G112,'Pre-Board Exam'!M112)/'Pre-Board Exam'!G$4*100,"")</f>
        <v>0</v>
      </c>
      <c r="T112" s="270">
        <f>IFERROR(MAX('Pre-Board Exam'!H112,'Pre-Board Exam'!N112)/'Pre-Board Exam'!H$4*100,"")</f>
        <v>0</v>
      </c>
      <c r="U112" s="270">
        <f>IF(OR(ISNUMBER(P112),ISNUMBER(Q112),ISNUMBER(#REF!),ISNUMBER(R112),ISNUMBER(S112),ISNUMBER(T112)),SUM(P112:T112),"")</f>
        <v>0</v>
      </c>
    </row>
    <row r="113" spans="1:21" x14ac:dyDescent="0.3">
      <c r="A113" s="312" t="str">
        <f>'STUDENT DETAILS'!A114</f>
        <v/>
      </c>
      <c r="B113" s="278" t="str">
        <f>IF(ISNUMBER('STUDENT DETAILS'!D114),('STUDENT DETAILS'!D114),"")</f>
        <v/>
      </c>
      <c r="C113" s="279" t="str">
        <f>IF('STUDENT DETAILS'!C114&gt;0,'STUDENT DETAILS'!C114,"")</f>
        <v/>
      </c>
      <c r="D113" s="270">
        <f>MAX(PWT!D113,PWT!P113)/PWT!D$4*100</f>
        <v>0</v>
      </c>
      <c r="E113" s="270">
        <f>MAX(PWT!E113,PWT!Q113)/PWT!E$4*100</f>
        <v>0</v>
      </c>
      <c r="F113" s="270">
        <f>MAX(PWT!F113,PWT!R113)/PWT!F$4*100</f>
        <v>0</v>
      </c>
      <c r="G113" s="270">
        <f>MAX(PWT!G113,PWT!S113)/PWT!G$4*100</f>
        <v>0</v>
      </c>
      <c r="H113" s="270">
        <f>MAX(PWT!H113,PWT!T113)/PWT!H$4*100</f>
        <v>0</v>
      </c>
      <c r="I113" s="270">
        <f>IF(OR(ISNUMBER(D113),ISNUMBER(E113),ISNUMBER(#REF!),ISNUMBER(F113),ISNUMBER(G113),ISNUMBER(H113)),SUM(D113:H113),"")</f>
        <v>0</v>
      </c>
      <c r="J113" s="270" t="str">
        <f>IF(ISNUMBER(PWT!J113),(PWT!J113/PWT!J$4)*100,"")</f>
        <v/>
      </c>
      <c r="K113" s="270" t="str">
        <f>IF(ISNUMBER(PWT!K113),(PWT!K113/PWT!K$4)*100,"")</f>
        <v/>
      </c>
      <c r="L113" s="270" t="str">
        <f>IF(ISNUMBER(PWT!L113),(PWT!L113/PWT!L$4)*100,"")</f>
        <v/>
      </c>
      <c r="M113" s="270" t="str">
        <f>IF(ISNUMBER(PWT!M113),(PWT!M113/PWT!M$4)*100,"")</f>
        <v/>
      </c>
      <c r="N113" s="270" t="str">
        <f>IF(ISNUMBER(PWT!N113),(PWT!N113/PWT!N$4)*100,"")</f>
        <v/>
      </c>
      <c r="O113" s="270" t="str">
        <f>IF(OR(ISNUMBER(J113),ISNUMBER(K113),ISNUMBER(#REF!),ISNUMBER(L113),ISNUMBER(M113),ISNUMBER(N113)),SUM(J113:N113),"")</f>
        <v/>
      </c>
      <c r="P113" s="270">
        <f>IFERROR(MAX('Pre-Board Exam'!D113,'Pre-Board Exam'!J113)/'Pre-Board Exam'!D$4*100,"")</f>
        <v>0</v>
      </c>
      <c r="Q113" s="270">
        <f>IFERROR(MAX('Pre-Board Exam'!E113,'Pre-Board Exam'!K113)/'Pre-Board Exam'!E$4*100,"")</f>
        <v>0</v>
      </c>
      <c r="R113" s="270">
        <f>IFERROR(MAX('Pre-Board Exam'!F113,'Pre-Board Exam'!L113)/'Pre-Board Exam'!F$4*100,"")</f>
        <v>0</v>
      </c>
      <c r="S113" s="270">
        <f>IFERROR(MAX('Pre-Board Exam'!G113,'Pre-Board Exam'!M113)/'Pre-Board Exam'!G$4*100,"")</f>
        <v>0</v>
      </c>
      <c r="T113" s="270">
        <f>IFERROR(MAX('Pre-Board Exam'!H113,'Pre-Board Exam'!N113)/'Pre-Board Exam'!H$4*100,"")</f>
        <v>0</v>
      </c>
      <c r="U113" s="270">
        <f>IF(OR(ISNUMBER(P113),ISNUMBER(Q113),ISNUMBER(#REF!),ISNUMBER(R113),ISNUMBER(S113),ISNUMBER(T113)),SUM(P113:T113),"")</f>
        <v>0</v>
      </c>
    </row>
    <row r="114" spans="1:21" x14ac:dyDescent="0.3">
      <c r="A114" s="312" t="str">
        <f>'STUDENT DETAILS'!A115</f>
        <v/>
      </c>
      <c r="B114" s="278" t="str">
        <f>IF(ISNUMBER('STUDENT DETAILS'!D115),('STUDENT DETAILS'!D115),"")</f>
        <v/>
      </c>
      <c r="C114" s="279" t="str">
        <f>IF('STUDENT DETAILS'!C115&gt;0,'STUDENT DETAILS'!C115,"")</f>
        <v/>
      </c>
      <c r="D114" s="270">
        <f>MAX(PWT!D114,PWT!P114)/PWT!D$4*100</f>
        <v>0</v>
      </c>
      <c r="E114" s="270">
        <f>MAX(PWT!E114,PWT!Q114)/PWT!E$4*100</f>
        <v>0</v>
      </c>
      <c r="F114" s="270">
        <f>MAX(PWT!F114,PWT!R114)/PWT!F$4*100</f>
        <v>0</v>
      </c>
      <c r="G114" s="270">
        <f>MAX(PWT!G114,PWT!S114)/PWT!G$4*100</f>
        <v>0</v>
      </c>
      <c r="H114" s="270">
        <f>MAX(PWT!H114,PWT!T114)/PWT!H$4*100</f>
        <v>0</v>
      </c>
      <c r="I114" s="270">
        <f>IF(OR(ISNUMBER(D114),ISNUMBER(E114),ISNUMBER(#REF!),ISNUMBER(F114),ISNUMBER(G114),ISNUMBER(H114)),SUM(D114:H114),"")</f>
        <v>0</v>
      </c>
      <c r="J114" s="270" t="str">
        <f>IF(ISNUMBER(PWT!J114),(PWT!J114/PWT!J$4)*100,"")</f>
        <v/>
      </c>
      <c r="K114" s="270" t="str">
        <f>IF(ISNUMBER(PWT!K114),(PWT!K114/PWT!K$4)*100,"")</f>
        <v/>
      </c>
      <c r="L114" s="270" t="str">
        <f>IF(ISNUMBER(PWT!L114),(PWT!L114/PWT!L$4)*100,"")</f>
        <v/>
      </c>
      <c r="M114" s="270" t="str">
        <f>IF(ISNUMBER(PWT!M114),(PWT!M114/PWT!M$4)*100,"")</f>
        <v/>
      </c>
      <c r="N114" s="270" t="str">
        <f>IF(ISNUMBER(PWT!N114),(PWT!N114/PWT!N$4)*100,"")</f>
        <v/>
      </c>
      <c r="O114" s="270" t="str">
        <f>IF(OR(ISNUMBER(J114),ISNUMBER(K114),ISNUMBER(#REF!),ISNUMBER(L114),ISNUMBER(M114),ISNUMBER(N114)),SUM(J114:N114),"")</f>
        <v/>
      </c>
      <c r="P114" s="270">
        <f>IFERROR(MAX('Pre-Board Exam'!D114,'Pre-Board Exam'!J114)/'Pre-Board Exam'!D$4*100,"")</f>
        <v>0</v>
      </c>
      <c r="Q114" s="270">
        <f>IFERROR(MAX('Pre-Board Exam'!E114,'Pre-Board Exam'!K114)/'Pre-Board Exam'!E$4*100,"")</f>
        <v>0</v>
      </c>
      <c r="R114" s="270">
        <f>IFERROR(MAX('Pre-Board Exam'!F114,'Pre-Board Exam'!L114)/'Pre-Board Exam'!F$4*100,"")</f>
        <v>0</v>
      </c>
      <c r="S114" s="270">
        <f>IFERROR(MAX('Pre-Board Exam'!G114,'Pre-Board Exam'!M114)/'Pre-Board Exam'!G$4*100,"")</f>
        <v>0</v>
      </c>
      <c r="T114" s="270">
        <f>IFERROR(MAX('Pre-Board Exam'!H114,'Pre-Board Exam'!N114)/'Pre-Board Exam'!H$4*100,"")</f>
        <v>0</v>
      </c>
      <c r="U114" s="270">
        <f>IF(OR(ISNUMBER(P114),ISNUMBER(Q114),ISNUMBER(#REF!),ISNUMBER(R114),ISNUMBER(S114),ISNUMBER(T114)),SUM(P114:T114),"")</f>
        <v>0</v>
      </c>
    </row>
    <row r="115" spans="1:21" x14ac:dyDescent="0.3">
      <c r="A115" s="312" t="str">
        <f>'STUDENT DETAILS'!A116</f>
        <v/>
      </c>
      <c r="B115" s="278" t="str">
        <f>IF(ISNUMBER('STUDENT DETAILS'!D116),('STUDENT DETAILS'!D116),"")</f>
        <v/>
      </c>
      <c r="C115" s="279" t="str">
        <f>IF('STUDENT DETAILS'!C116&gt;0,'STUDENT DETAILS'!C116,"")</f>
        <v/>
      </c>
      <c r="D115" s="270">
        <f>MAX(PWT!D115,PWT!P115)/PWT!D$4*100</f>
        <v>0</v>
      </c>
      <c r="E115" s="270">
        <f>MAX(PWT!E115,PWT!Q115)/PWT!E$4*100</f>
        <v>0</v>
      </c>
      <c r="F115" s="270">
        <f>MAX(PWT!F115,PWT!R115)/PWT!F$4*100</f>
        <v>0</v>
      </c>
      <c r="G115" s="270">
        <f>MAX(PWT!G115,PWT!S115)/PWT!G$4*100</f>
        <v>0</v>
      </c>
      <c r="H115" s="270">
        <f>MAX(PWT!H115,PWT!T115)/PWT!H$4*100</f>
        <v>0</v>
      </c>
      <c r="I115" s="270">
        <f>IF(OR(ISNUMBER(D115),ISNUMBER(E115),ISNUMBER(#REF!),ISNUMBER(F115),ISNUMBER(G115),ISNUMBER(H115)),SUM(D115:H115),"")</f>
        <v>0</v>
      </c>
      <c r="J115" s="270" t="str">
        <f>IF(ISNUMBER(PWT!J115),(PWT!J115/PWT!J$4)*100,"")</f>
        <v/>
      </c>
      <c r="K115" s="270" t="str">
        <f>IF(ISNUMBER(PWT!K115),(PWT!K115/PWT!K$4)*100,"")</f>
        <v/>
      </c>
      <c r="L115" s="270" t="str">
        <f>IF(ISNUMBER(PWT!L115),(PWT!L115/PWT!L$4)*100,"")</f>
        <v/>
      </c>
      <c r="M115" s="270" t="str">
        <f>IF(ISNUMBER(PWT!M115),(PWT!M115/PWT!M$4)*100,"")</f>
        <v/>
      </c>
      <c r="N115" s="270" t="str">
        <f>IF(ISNUMBER(PWT!N115),(PWT!N115/PWT!N$4)*100,"")</f>
        <v/>
      </c>
      <c r="O115" s="270" t="str">
        <f>IF(OR(ISNUMBER(J115),ISNUMBER(K115),ISNUMBER(#REF!),ISNUMBER(L115),ISNUMBER(M115),ISNUMBER(N115)),SUM(J115:N115),"")</f>
        <v/>
      </c>
      <c r="P115" s="270">
        <f>IFERROR(MAX('Pre-Board Exam'!D115,'Pre-Board Exam'!J115)/'Pre-Board Exam'!D$4*100,"")</f>
        <v>0</v>
      </c>
      <c r="Q115" s="270">
        <f>IFERROR(MAX('Pre-Board Exam'!E115,'Pre-Board Exam'!K115)/'Pre-Board Exam'!E$4*100,"")</f>
        <v>0</v>
      </c>
      <c r="R115" s="270">
        <f>IFERROR(MAX('Pre-Board Exam'!F115,'Pre-Board Exam'!L115)/'Pre-Board Exam'!F$4*100,"")</f>
        <v>0</v>
      </c>
      <c r="S115" s="270">
        <f>IFERROR(MAX('Pre-Board Exam'!G115,'Pre-Board Exam'!M115)/'Pre-Board Exam'!G$4*100,"")</f>
        <v>0</v>
      </c>
      <c r="T115" s="270">
        <f>IFERROR(MAX('Pre-Board Exam'!H115,'Pre-Board Exam'!N115)/'Pre-Board Exam'!H$4*100,"")</f>
        <v>0</v>
      </c>
      <c r="U115" s="270">
        <f>IF(OR(ISNUMBER(P115),ISNUMBER(Q115),ISNUMBER(#REF!),ISNUMBER(R115),ISNUMBER(S115),ISNUMBER(T115)),SUM(P115:T115),"")</f>
        <v>0</v>
      </c>
    </row>
    <row r="116" spans="1:21" x14ac:dyDescent="0.3">
      <c r="A116" s="312" t="str">
        <f>'STUDENT DETAILS'!A117</f>
        <v/>
      </c>
      <c r="B116" s="278" t="str">
        <f>IF(ISNUMBER('STUDENT DETAILS'!D117),('STUDENT DETAILS'!D117),"")</f>
        <v/>
      </c>
      <c r="C116" s="279" t="str">
        <f>IF('STUDENT DETAILS'!C117&gt;0,'STUDENT DETAILS'!C117,"")</f>
        <v/>
      </c>
      <c r="D116" s="270">
        <f>MAX(PWT!D116,PWT!P116)/PWT!D$4*100</f>
        <v>0</v>
      </c>
      <c r="E116" s="270">
        <f>MAX(PWT!E116,PWT!Q116)/PWT!E$4*100</f>
        <v>0</v>
      </c>
      <c r="F116" s="270">
        <f>MAX(PWT!F116,PWT!R116)/PWT!F$4*100</f>
        <v>0</v>
      </c>
      <c r="G116" s="270">
        <f>MAX(PWT!G116,PWT!S116)/PWT!G$4*100</f>
        <v>0</v>
      </c>
      <c r="H116" s="270">
        <f>MAX(PWT!H116,PWT!T116)/PWT!H$4*100</f>
        <v>0</v>
      </c>
      <c r="I116" s="270">
        <f>IF(OR(ISNUMBER(D116),ISNUMBER(E116),ISNUMBER(#REF!),ISNUMBER(F116),ISNUMBER(G116),ISNUMBER(H116)),SUM(D116:H116),"")</f>
        <v>0</v>
      </c>
      <c r="J116" s="270" t="str">
        <f>IF(ISNUMBER(PWT!J116),(PWT!J116/PWT!J$4)*100,"")</f>
        <v/>
      </c>
      <c r="K116" s="270" t="str">
        <f>IF(ISNUMBER(PWT!K116),(PWT!K116/PWT!K$4)*100,"")</f>
        <v/>
      </c>
      <c r="L116" s="270" t="str">
        <f>IF(ISNUMBER(PWT!L116),(PWT!L116/PWT!L$4)*100,"")</f>
        <v/>
      </c>
      <c r="M116" s="270" t="str">
        <f>IF(ISNUMBER(PWT!M116),(PWT!M116/PWT!M$4)*100,"")</f>
        <v/>
      </c>
      <c r="N116" s="270" t="str">
        <f>IF(ISNUMBER(PWT!N116),(PWT!N116/PWT!N$4)*100,"")</f>
        <v/>
      </c>
      <c r="O116" s="270" t="str">
        <f>IF(OR(ISNUMBER(J116),ISNUMBER(K116),ISNUMBER(#REF!),ISNUMBER(L116),ISNUMBER(M116),ISNUMBER(N116)),SUM(J116:N116),"")</f>
        <v/>
      </c>
      <c r="P116" s="270">
        <f>IFERROR(MAX('Pre-Board Exam'!D116,'Pre-Board Exam'!J116)/'Pre-Board Exam'!D$4*100,"")</f>
        <v>0</v>
      </c>
      <c r="Q116" s="270">
        <f>IFERROR(MAX('Pre-Board Exam'!E116,'Pre-Board Exam'!K116)/'Pre-Board Exam'!E$4*100,"")</f>
        <v>0</v>
      </c>
      <c r="R116" s="270">
        <f>IFERROR(MAX('Pre-Board Exam'!F116,'Pre-Board Exam'!L116)/'Pre-Board Exam'!F$4*100,"")</f>
        <v>0</v>
      </c>
      <c r="S116" s="270">
        <f>IFERROR(MAX('Pre-Board Exam'!G116,'Pre-Board Exam'!M116)/'Pre-Board Exam'!G$4*100,"")</f>
        <v>0</v>
      </c>
      <c r="T116" s="270">
        <f>IFERROR(MAX('Pre-Board Exam'!H116,'Pre-Board Exam'!N116)/'Pre-Board Exam'!H$4*100,"")</f>
        <v>0</v>
      </c>
      <c r="U116" s="270">
        <f>IF(OR(ISNUMBER(P116),ISNUMBER(Q116),ISNUMBER(#REF!),ISNUMBER(R116),ISNUMBER(S116),ISNUMBER(T116)),SUM(P116:T116),"")</f>
        <v>0</v>
      </c>
    </row>
    <row r="117" spans="1:21" x14ac:dyDescent="0.3">
      <c r="A117" s="312" t="str">
        <f>'STUDENT DETAILS'!A118</f>
        <v/>
      </c>
      <c r="B117" s="278" t="str">
        <f>IF(ISNUMBER('STUDENT DETAILS'!D118),('STUDENT DETAILS'!D118),"")</f>
        <v/>
      </c>
      <c r="C117" s="279" t="str">
        <f>IF('STUDENT DETAILS'!C118&gt;0,'STUDENT DETAILS'!C118,"")</f>
        <v/>
      </c>
      <c r="D117" s="270">
        <f>MAX(PWT!D117,PWT!P117)/PWT!D$4*100</f>
        <v>0</v>
      </c>
      <c r="E117" s="270">
        <f>MAX(PWT!E117,PWT!Q117)/PWT!E$4*100</f>
        <v>0</v>
      </c>
      <c r="F117" s="270">
        <f>MAX(PWT!F117,PWT!R117)/PWT!F$4*100</f>
        <v>0</v>
      </c>
      <c r="G117" s="270">
        <f>MAX(PWT!G117,PWT!S117)/PWT!G$4*100</f>
        <v>0</v>
      </c>
      <c r="H117" s="270">
        <f>MAX(PWT!H117,PWT!T117)/PWT!H$4*100</f>
        <v>0</v>
      </c>
      <c r="I117" s="270">
        <f>IF(OR(ISNUMBER(D117),ISNUMBER(E117),ISNUMBER(#REF!),ISNUMBER(F117),ISNUMBER(G117),ISNUMBER(H117)),SUM(D117:H117),"")</f>
        <v>0</v>
      </c>
      <c r="J117" s="270" t="str">
        <f>IF(ISNUMBER(PWT!J117),(PWT!J117/PWT!J$4)*100,"")</f>
        <v/>
      </c>
      <c r="K117" s="270" t="str">
        <f>IF(ISNUMBER(PWT!K117),(PWT!K117/PWT!K$4)*100,"")</f>
        <v/>
      </c>
      <c r="L117" s="270" t="str">
        <f>IF(ISNUMBER(PWT!L117),(PWT!L117/PWT!L$4)*100,"")</f>
        <v/>
      </c>
      <c r="M117" s="270" t="str">
        <f>IF(ISNUMBER(PWT!M117),(PWT!M117/PWT!M$4)*100,"")</f>
        <v/>
      </c>
      <c r="N117" s="270" t="str">
        <f>IF(ISNUMBER(PWT!N117),(PWT!N117/PWT!N$4)*100,"")</f>
        <v/>
      </c>
      <c r="O117" s="270" t="str">
        <f>IF(OR(ISNUMBER(J117),ISNUMBER(K117),ISNUMBER(#REF!),ISNUMBER(L117),ISNUMBER(M117),ISNUMBER(N117)),SUM(J117:N117),"")</f>
        <v/>
      </c>
      <c r="P117" s="270">
        <f>IFERROR(MAX('Pre-Board Exam'!D117,'Pre-Board Exam'!J117)/'Pre-Board Exam'!D$4*100,"")</f>
        <v>0</v>
      </c>
      <c r="Q117" s="270">
        <f>IFERROR(MAX('Pre-Board Exam'!E117,'Pre-Board Exam'!K117)/'Pre-Board Exam'!E$4*100,"")</f>
        <v>0</v>
      </c>
      <c r="R117" s="270">
        <f>IFERROR(MAX('Pre-Board Exam'!F117,'Pre-Board Exam'!L117)/'Pre-Board Exam'!F$4*100,"")</f>
        <v>0</v>
      </c>
      <c r="S117" s="270">
        <f>IFERROR(MAX('Pre-Board Exam'!G117,'Pre-Board Exam'!M117)/'Pre-Board Exam'!G$4*100,"")</f>
        <v>0</v>
      </c>
      <c r="T117" s="270">
        <f>IFERROR(MAX('Pre-Board Exam'!H117,'Pre-Board Exam'!N117)/'Pre-Board Exam'!H$4*100,"")</f>
        <v>0</v>
      </c>
      <c r="U117" s="270">
        <f>IF(OR(ISNUMBER(P117),ISNUMBER(Q117),ISNUMBER(#REF!),ISNUMBER(R117),ISNUMBER(S117),ISNUMBER(T117)),SUM(P117:T117),"")</f>
        <v>0</v>
      </c>
    </row>
    <row r="118" spans="1:21" x14ac:dyDescent="0.3">
      <c r="A118" s="312" t="str">
        <f>'STUDENT DETAILS'!A119</f>
        <v/>
      </c>
      <c r="B118" s="278" t="str">
        <f>IF(ISNUMBER('STUDENT DETAILS'!D119),('STUDENT DETAILS'!D119),"")</f>
        <v/>
      </c>
      <c r="C118" s="279" t="str">
        <f>IF('STUDENT DETAILS'!C119&gt;0,'STUDENT DETAILS'!C119,"")</f>
        <v/>
      </c>
      <c r="D118" s="270">
        <f>MAX(PWT!D118,PWT!P118)/PWT!D$4*100</f>
        <v>0</v>
      </c>
      <c r="E118" s="270">
        <f>MAX(PWT!E118,PWT!Q118)/PWT!E$4*100</f>
        <v>0</v>
      </c>
      <c r="F118" s="270">
        <f>MAX(PWT!F118,PWT!R118)/PWT!F$4*100</f>
        <v>0</v>
      </c>
      <c r="G118" s="270">
        <f>MAX(PWT!G118,PWT!S118)/PWT!G$4*100</f>
        <v>0</v>
      </c>
      <c r="H118" s="270">
        <f>MAX(PWT!H118,PWT!T118)/PWT!H$4*100</f>
        <v>0</v>
      </c>
      <c r="I118" s="270">
        <f>IF(OR(ISNUMBER(D118),ISNUMBER(E118),ISNUMBER(#REF!),ISNUMBER(F118),ISNUMBER(G118),ISNUMBER(H118)),SUM(D118:H118),"")</f>
        <v>0</v>
      </c>
      <c r="J118" s="270" t="str">
        <f>IF(ISNUMBER(PWT!J118),(PWT!J118/PWT!J$4)*100,"")</f>
        <v/>
      </c>
      <c r="K118" s="270" t="str">
        <f>IF(ISNUMBER(PWT!K118),(PWT!K118/PWT!K$4)*100,"")</f>
        <v/>
      </c>
      <c r="L118" s="270" t="str">
        <f>IF(ISNUMBER(PWT!L118),(PWT!L118/PWT!L$4)*100,"")</f>
        <v/>
      </c>
      <c r="M118" s="270" t="str">
        <f>IF(ISNUMBER(PWT!M118),(PWT!M118/PWT!M$4)*100,"")</f>
        <v/>
      </c>
      <c r="N118" s="270" t="str">
        <f>IF(ISNUMBER(PWT!N118),(PWT!N118/PWT!N$4)*100,"")</f>
        <v/>
      </c>
      <c r="O118" s="270" t="str">
        <f>IF(OR(ISNUMBER(J118),ISNUMBER(K118),ISNUMBER(#REF!),ISNUMBER(L118),ISNUMBER(M118),ISNUMBER(N118)),SUM(J118:N118),"")</f>
        <v/>
      </c>
      <c r="P118" s="270">
        <f>IFERROR(MAX('Pre-Board Exam'!D118,'Pre-Board Exam'!J118)/'Pre-Board Exam'!D$4*100,"")</f>
        <v>0</v>
      </c>
      <c r="Q118" s="270">
        <f>IFERROR(MAX('Pre-Board Exam'!E118,'Pre-Board Exam'!K118)/'Pre-Board Exam'!E$4*100,"")</f>
        <v>0</v>
      </c>
      <c r="R118" s="270">
        <f>IFERROR(MAX('Pre-Board Exam'!F118,'Pre-Board Exam'!L118)/'Pre-Board Exam'!F$4*100,"")</f>
        <v>0</v>
      </c>
      <c r="S118" s="270">
        <f>IFERROR(MAX('Pre-Board Exam'!G118,'Pre-Board Exam'!M118)/'Pre-Board Exam'!G$4*100,"")</f>
        <v>0</v>
      </c>
      <c r="T118" s="270">
        <f>IFERROR(MAX('Pre-Board Exam'!H118,'Pre-Board Exam'!N118)/'Pre-Board Exam'!H$4*100,"")</f>
        <v>0</v>
      </c>
      <c r="U118" s="270">
        <f>IF(OR(ISNUMBER(P118),ISNUMBER(Q118),ISNUMBER(#REF!),ISNUMBER(R118),ISNUMBER(S118),ISNUMBER(T118)),SUM(P118:T118),"")</f>
        <v>0</v>
      </c>
    </row>
    <row r="119" spans="1:21" x14ac:dyDescent="0.3">
      <c r="A119" s="312" t="str">
        <f>'STUDENT DETAILS'!A120</f>
        <v/>
      </c>
      <c r="B119" s="278" t="str">
        <f>IF(ISNUMBER('STUDENT DETAILS'!D120),('STUDENT DETAILS'!D120),"")</f>
        <v/>
      </c>
      <c r="C119" s="279" t="str">
        <f>IF('STUDENT DETAILS'!C120&gt;0,'STUDENT DETAILS'!C120,"")</f>
        <v/>
      </c>
      <c r="D119" s="270">
        <f>MAX(PWT!D119,PWT!P119)/PWT!D$4*100</f>
        <v>0</v>
      </c>
      <c r="E119" s="270">
        <f>MAX(PWT!E119,PWT!Q119)/PWT!E$4*100</f>
        <v>0</v>
      </c>
      <c r="F119" s="270">
        <f>MAX(PWT!F119,PWT!R119)/PWT!F$4*100</f>
        <v>0</v>
      </c>
      <c r="G119" s="270">
        <f>MAX(PWT!G119,PWT!S119)/PWT!G$4*100</f>
        <v>0</v>
      </c>
      <c r="H119" s="270">
        <f>MAX(PWT!H119,PWT!T119)/PWT!H$4*100</f>
        <v>0</v>
      </c>
      <c r="I119" s="270">
        <f>IF(OR(ISNUMBER(D119),ISNUMBER(E119),ISNUMBER(#REF!),ISNUMBER(F119),ISNUMBER(G119),ISNUMBER(H119)),SUM(D119:H119),"")</f>
        <v>0</v>
      </c>
      <c r="J119" s="270" t="str">
        <f>IF(ISNUMBER(PWT!J119),(PWT!J119/PWT!J$4)*100,"")</f>
        <v/>
      </c>
      <c r="K119" s="270" t="str">
        <f>IF(ISNUMBER(PWT!K119),(PWT!K119/PWT!K$4)*100,"")</f>
        <v/>
      </c>
      <c r="L119" s="270" t="str">
        <f>IF(ISNUMBER(PWT!L119),(PWT!L119/PWT!L$4)*100,"")</f>
        <v/>
      </c>
      <c r="M119" s="270" t="str">
        <f>IF(ISNUMBER(PWT!M119),(PWT!M119/PWT!M$4)*100,"")</f>
        <v/>
      </c>
      <c r="N119" s="270" t="str">
        <f>IF(ISNUMBER(PWT!N119),(PWT!N119/PWT!N$4)*100,"")</f>
        <v/>
      </c>
      <c r="O119" s="270" t="str">
        <f>IF(OR(ISNUMBER(J119),ISNUMBER(K119),ISNUMBER(#REF!),ISNUMBER(L119),ISNUMBER(M119),ISNUMBER(N119)),SUM(J119:N119),"")</f>
        <v/>
      </c>
      <c r="P119" s="270">
        <f>IFERROR(MAX('Pre-Board Exam'!D119,'Pre-Board Exam'!J119)/'Pre-Board Exam'!D$4*100,"")</f>
        <v>0</v>
      </c>
      <c r="Q119" s="270">
        <f>IFERROR(MAX('Pre-Board Exam'!E119,'Pre-Board Exam'!K119)/'Pre-Board Exam'!E$4*100,"")</f>
        <v>0</v>
      </c>
      <c r="R119" s="270">
        <f>IFERROR(MAX('Pre-Board Exam'!F119,'Pre-Board Exam'!L119)/'Pre-Board Exam'!F$4*100,"")</f>
        <v>0</v>
      </c>
      <c r="S119" s="270">
        <f>IFERROR(MAX('Pre-Board Exam'!G119,'Pre-Board Exam'!M119)/'Pre-Board Exam'!G$4*100,"")</f>
        <v>0</v>
      </c>
      <c r="T119" s="270">
        <f>IFERROR(MAX('Pre-Board Exam'!H119,'Pre-Board Exam'!N119)/'Pre-Board Exam'!H$4*100,"")</f>
        <v>0</v>
      </c>
      <c r="U119" s="270">
        <f>IF(OR(ISNUMBER(P119),ISNUMBER(Q119),ISNUMBER(#REF!),ISNUMBER(R119),ISNUMBER(S119),ISNUMBER(T119)),SUM(P119:T119),"")</f>
        <v>0</v>
      </c>
    </row>
    <row r="120" spans="1:21" x14ac:dyDescent="0.3">
      <c r="A120" s="312" t="str">
        <f>'STUDENT DETAILS'!A121</f>
        <v/>
      </c>
      <c r="B120" s="278" t="str">
        <f>IF(ISNUMBER('STUDENT DETAILS'!D121),('STUDENT DETAILS'!D121),"")</f>
        <v/>
      </c>
      <c r="C120" s="279" t="str">
        <f>IF('STUDENT DETAILS'!C121&gt;0,'STUDENT DETAILS'!C121,"")</f>
        <v/>
      </c>
      <c r="D120" s="270">
        <f>MAX(PWT!D120,PWT!P120)/PWT!D$4*100</f>
        <v>0</v>
      </c>
      <c r="E120" s="270">
        <f>MAX(PWT!E120,PWT!Q120)/PWT!E$4*100</f>
        <v>0</v>
      </c>
      <c r="F120" s="270">
        <f>MAX(PWT!F120,PWT!R120)/PWT!F$4*100</f>
        <v>0</v>
      </c>
      <c r="G120" s="270">
        <f>MAX(PWT!G120,PWT!S120)/PWT!G$4*100</f>
        <v>0</v>
      </c>
      <c r="H120" s="270">
        <f>MAX(PWT!H120,PWT!T120)/PWT!H$4*100</f>
        <v>0</v>
      </c>
      <c r="I120" s="270">
        <f>IF(OR(ISNUMBER(D120),ISNUMBER(E120),ISNUMBER(#REF!),ISNUMBER(F120),ISNUMBER(G120),ISNUMBER(H120)),SUM(D120:H120),"")</f>
        <v>0</v>
      </c>
      <c r="J120" s="270" t="str">
        <f>IF(ISNUMBER(PWT!J120),(PWT!J120/PWT!J$4)*100,"")</f>
        <v/>
      </c>
      <c r="K120" s="270" t="str">
        <f>IF(ISNUMBER(PWT!K120),(PWT!K120/PWT!K$4)*100,"")</f>
        <v/>
      </c>
      <c r="L120" s="270" t="str">
        <f>IF(ISNUMBER(PWT!L120),(PWT!L120/PWT!L$4)*100,"")</f>
        <v/>
      </c>
      <c r="M120" s="270" t="str">
        <f>IF(ISNUMBER(PWT!M120),(PWT!M120/PWT!M$4)*100,"")</f>
        <v/>
      </c>
      <c r="N120" s="270" t="str">
        <f>IF(ISNUMBER(PWT!N120),(PWT!N120/PWT!N$4)*100,"")</f>
        <v/>
      </c>
      <c r="O120" s="270" t="str">
        <f>IF(OR(ISNUMBER(J120),ISNUMBER(K120),ISNUMBER(#REF!),ISNUMBER(L120),ISNUMBER(M120),ISNUMBER(N120)),SUM(J120:N120),"")</f>
        <v/>
      </c>
      <c r="P120" s="270">
        <f>IFERROR(MAX('Pre-Board Exam'!D120,'Pre-Board Exam'!J120)/'Pre-Board Exam'!D$4*100,"")</f>
        <v>0</v>
      </c>
      <c r="Q120" s="270">
        <f>IFERROR(MAX('Pre-Board Exam'!E120,'Pre-Board Exam'!K120)/'Pre-Board Exam'!E$4*100,"")</f>
        <v>0</v>
      </c>
      <c r="R120" s="270">
        <f>IFERROR(MAX('Pre-Board Exam'!F120,'Pre-Board Exam'!L120)/'Pre-Board Exam'!F$4*100,"")</f>
        <v>0</v>
      </c>
      <c r="S120" s="270">
        <f>IFERROR(MAX('Pre-Board Exam'!G120,'Pre-Board Exam'!M120)/'Pre-Board Exam'!G$4*100,"")</f>
        <v>0</v>
      </c>
      <c r="T120" s="270">
        <f>IFERROR(MAX('Pre-Board Exam'!H120,'Pre-Board Exam'!N120)/'Pre-Board Exam'!H$4*100,"")</f>
        <v>0</v>
      </c>
      <c r="U120" s="270">
        <f>IF(OR(ISNUMBER(P120),ISNUMBER(Q120),ISNUMBER(#REF!),ISNUMBER(R120),ISNUMBER(S120),ISNUMBER(T120)),SUM(P120:T120),"")</f>
        <v>0</v>
      </c>
    </row>
    <row r="121" spans="1:21" x14ac:dyDescent="0.3">
      <c r="A121" s="312" t="str">
        <f>'STUDENT DETAILS'!A122</f>
        <v/>
      </c>
      <c r="B121" s="278" t="str">
        <f>IF(ISNUMBER('STUDENT DETAILS'!D122),('STUDENT DETAILS'!D122),"")</f>
        <v/>
      </c>
      <c r="C121" s="279" t="str">
        <f>IF('STUDENT DETAILS'!C122&gt;0,'STUDENT DETAILS'!C122,"")</f>
        <v/>
      </c>
      <c r="D121" s="270">
        <f>MAX(PWT!D121,PWT!P121)/PWT!D$4*100</f>
        <v>0</v>
      </c>
      <c r="E121" s="270">
        <f>MAX(PWT!E121,PWT!Q121)/PWT!E$4*100</f>
        <v>0</v>
      </c>
      <c r="F121" s="270">
        <f>MAX(PWT!F121,PWT!R121)/PWT!F$4*100</f>
        <v>0</v>
      </c>
      <c r="G121" s="270">
        <f>MAX(PWT!G121,PWT!S121)/PWT!G$4*100</f>
        <v>0</v>
      </c>
      <c r="H121" s="270">
        <f>MAX(PWT!H121,PWT!T121)/PWT!H$4*100</f>
        <v>0</v>
      </c>
      <c r="I121" s="270">
        <f>IF(OR(ISNUMBER(D121),ISNUMBER(E121),ISNUMBER(#REF!),ISNUMBER(F121),ISNUMBER(G121),ISNUMBER(H121)),SUM(D121:H121),"")</f>
        <v>0</v>
      </c>
      <c r="J121" s="270" t="str">
        <f>IF(ISNUMBER(PWT!J121),(PWT!J121/PWT!J$4)*100,"")</f>
        <v/>
      </c>
      <c r="K121" s="270" t="str">
        <f>IF(ISNUMBER(PWT!K121),(PWT!K121/PWT!K$4)*100,"")</f>
        <v/>
      </c>
      <c r="L121" s="270" t="str">
        <f>IF(ISNUMBER(PWT!L121),(PWT!L121/PWT!L$4)*100,"")</f>
        <v/>
      </c>
      <c r="M121" s="270" t="str">
        <f>IF(ISNUMBER(PWT!M121),(PWT!M121/PWT!M$4)*100,"")</f>
        <v/>
      </c>
      <c r="N121" s="270" t="str">
        <f>IF(ISNUMBER(PWT!N121),(PWT!N121/PWT!N$4)*100,"")</f>
        <v/>
      </c>
      <c r="O121" s="270" t="str">
        <f>IF(OR(ISNUMBER(J121),ISNUMBER(K121),ISNUMBER(#REF!),ISNUMBER(L121),ISNUMBER(M121),ISNUMBER(N121)),SUM(J121:N121),"")</f>
        <v/>
      </c>
      <c r="P121" s="270">
        <f>IFERROR(MAX('Pre-Board Exam'!D121,'Pre-Board Exam'!J121)/'Pre-Board Exam'!D$4*100,"")</f>
        <v>0</v>
      </c>
      <c r="Q121" s="270">
        <f>IFERROR(MAX('Pre-Board Exam'!E121,'Pre-Board Exam'!K121)/'Pre-Board Exam'!E$4*100,"")</f>
        <v>0</v>
      </c>
      <c r="R121" s="270">
        <f>IFERROR(MAX('Pre-Board Exam'!F121,'Pre-Board Exam'!L121)/'Pre-Board Exam'!F$4*100,"")</f>
        <v>0</v>
      </c>
      <c r="S121" s="270">
        <f>IFERROR(MAX('Pre-Board Exam'!G121,'Pre-Board Exam'!M121)/'Pre-Board Exam'!G$4*100,"")</f>
        <v>0</v>
      </c>
      <c r="T121" s="270">
        <f>IFERROR(MAX('Pre-Board Exam'!H121,'Pre-Board Exam'!N121)/'Pre-Board Exam'!H$4*100,"")</f>
        <v>0</v>
      </c>
      <c r="U121" s="270">
        <f>IF(OR(ISNUMBER(P121),ISNUMBER(Q121),ISNUMBER(#REF!),ISNUMBER(R121),ISNUMBER(S121),ISNUMBER(T121)),SUM(P121:T121),"")</f>
        <v>0</v>
      </c>
    </row>
    <row r="122" spans="1:21" x14ac:dyDescent="0.3">
      <c r="A122" s="312" t="str">
        <f>'STUDENT DETAILS'!A123</f>
        <v/>
      </c>
      <c r="B122" s="278" t="str">
        <f>IF(ISNUMBER('STUDENT DETAILS'!D123),('STUDENT DETAILS'!D123),"")</f>
        <v/>
      </c>
      <c r="C122" s="279" t="str">
        <f>IF('STUDENT DETAILS'!C123&gt;0,'STUDENT DETAILS'!C123,"")</f>
        <v/>
      </c>
      <c r="D122" s="270">
        <f>MAX(PWT!D122,PWT!P122)/PWT!D$4*100</f>
        <v>0</v>
      </c>
      <c r="E122" s="270">
        <f>MAX(PWT!E122,PWT!Q122)/PWT!E$4*100</f>
        <v>0</v>
      </c>
      <c r="F122" s="270">
        <f>MAX(PWT!F122,PWT!R122)/PWT!F$4*100</f>
        <v>0</v>
      </c>
      <c r="G122" s="270">
        <f>MAX(PWT!G122,PWT!S122)/PWT!G$4*100</f>
        <v>0</v>
      </c>
      <c r="H122" s="270">
        <f>MAX(PWT!H122,PWT!T122)/PWT!H$4*100</f>
        <v>0</v>
      </c>
      <c r="I122" s="270">
        <f>IF(OR(ISNUMBER(D122),ISNUMBER(E122),ISNUMBER(#REF!),ISNUMBER(F122),ISNUMBER(G122),ISNUMBER(H122)),SUM(D122:H122),"")</f>
        <v>0</v>
      </c>
      <c r="J122" s="270" t="str">
        <f>IF(ISNUMBER(PWT!J122),(PWT!J122/PWT!J$4)*100,"")</f>
        <v/>
      </c>
      <c r="K122" s="270" t="str">
        <f>IF(ISNUMBER(PWT!K122),(PWT!K122/PWT!K$4)*100,"")</f>
        <v/>
      </c>
      <c r="L122" s="270" t="str">
        <f>IF(ISNUMBER(PWT!L122),(PWT!L122/PWT!L$4)*100,"")</f>
        <v/>
      </c>
      <c r="M122" s="270" t="str">
        <f>IF(ISNUMBER(PWT!M122),(PWT!M122/PWT!M$4)*100,"")</f>
        <v/>
      </c>
      <c r="N122" s="270" t="str">
        <f>IF(ISNUMBER(PWT!N122),(PWT!N122/PWT!N$4)*100,"")</f>
        <v/>
      </c>
      <c r="O122" s="270" t="str">
        <f>IF(OR(ISNUMBER(J122),ISNUMBER(K122),ISNUMBER(#REF!),ISNUMBER(L122),ISNUMBER(M122),ISNUMBER(N122)),SUM(J122:N122),"")</f>
        <v/>
      </c>
      <c r="P122" s="270">
        <f>IFERROR(MAX('Pre-Board Exam'!D122,'Pre-Board Exam'!J122)/'Pre-Board Exam'!D$4*100,"")</f>
        <v>0</v>
      </c>
      <c r="Q122" s="270">
        <f>IFERROR(MAX('Pre-Board Exam'!E122,'Pre-Board Exam'!K122)/'Pre-Board Exam'!E$4*100,"")</f>
        <v>0</v>
      </c>
      <c r="R122" s="270">
        <f>IFERROR(MAX('Pre-Board Exam'!F122,'Pre-Board Exam'!L122)/'Pre-Board Exam'!F$4*100,"")</f>
        <v>0</v>
      </c>
      <c r="S122" s="270">
        <f>IFERROR(MAX('Pre-Board Exam'!G122,'Pre-Board Exam'!M122)/'Pre-Board Exam'!G$4*100,"")</f>
        <v>0</v>
      </c>
      <c r="T122" s="270">
        <f>IFERROR(MAX('Pre-Board Exam'!H122,'Pre-Board Exam'!N122)/'Pre-Board Exam'!H$4*100,"")</f>
        <v>0</v>
      </c>
      <c r="U122" s="270">
        <f>IF(OR(ISNUMBER(P122),ISNUMBER(Q122),ISNUMBER(#REF!),ISNUMBER(R122),ISNUMBER(S122),ISNUMBER(T122)),SUM(P122:T122),"")</f>
        <v>0</v>
      </c>
    </row>
    <row r="123" spans="1:21" x14ac:dyDescent="0.3">
      <c r="A123" s="312" t="str">
        <f>'STUDENT DETAILS'!A124</f>
        <v/>
      </c>
      <c r="B123" s="278" t="str">
        <f>IF(ISNUMBER('STUDENT DETAILS'!D124),('STUDENT DETAILS'!D124),"")</f>
        <v/>
      </c>
      <c r="C123" s="279" t="str">
        <f>IF('STUDENT DETAILS'!C124&gt;0,'STUDENT DETAILS'!C124,"")</f>
        <v/>
      </c>
      <c r="D123" s="270">
        <f>MAX(PWT!D123,PWT!P123)/PWT!D$4*100</f>
        <v>0</v>
      </c>
      <c r="E123" s="270">
        <f>MAX(PWT!E123,PWT!Q123)/PWT!E$4*100</f>
        <v>0</v>
      </c>
      <c r="F123" s="270">
        <f>MAX(PWT!F123,PWT!R123)/PWT!F$4*100</f>
        <v>0</v>
      </c>
      <c r="G123" s="270">
        <f>MAX(PWT!G123,PWT!S123)/PWT!G$4*100</f>
        <v>0</v>
      </c>
      <c r="H123" s="270">
        <f>MAX(PWT!H123,PWT!T123)/PWT!H$4*100</f>
        <v>0</v>
      </c>
      <c r="I123" s="270">
        <f>IF(OR(ISNUMBER(D123),ISNUMBER(E123),ISNUMBER(#REF!),ISNUMBER(F123),ISNUMBER(G123),ISNUMBER(H123)),SUM(D123:H123),"")</f>
        <v>0</v>
      </c>
      <c r="J123" s="270" t="str">
        <f>IF(ISNUMBER(PWT!J123),(PWT!J123/PWT!J$4)*100,"")</f>
        <v/>
      </c>
      <c r="K123" s="270" t="str">
        <f>IF(ISNUMBER(PWT!K123),(PWT!K123/PWT!K$4)*100,"")</f>
        <v/>
      </c>
      <c r="L123" s="270" t="str">
        <f>IF(ISNUMBER(PWT!L123),(PWT!L123/PWT!L$4)*100,"")</f>
        <v/>
      </c>
      <c r="M123" s="270" t="str">
        <f>IF(ISNUMBER(PWT!M123),(PWT!M123/PWT!M$4)*100,"")</f>
        <v/>
      </c>
      <c r="N123" s="270" t="str">
        <f>IF(ISNUMBER(PWT!N123),(PWT!N123/PWT!N$4)*100,"")</f>
        <v/>
      </c>
      <c r="O123" s="270" t="str">
        <f>IF(OR(ISNUMBER(J123),ISNUMBER(K123),ISNUMBER(#REF!),ISNUMBER(L123),ISNUMBER(M123),ISNUMBER(N123)),SUM(J123:N123),"")</f>
        <v/>
      </c>
      <c r="P123" s="270">
        <f>IFERROR(MAX('Pre-Board Exam'!D123,'Pre-Board Exam'!J123)/'Pre-Board Exam'!D$4*100,"")</f>
        <v>0</v>
      </c>
      <c r="Q123" s="270">
        <f>IFERROR(MAX('Pre-Board Exam'!E123,'Pre-Board Exam'!K123)/'Pre-Board Exam'!E$4*100,"")</f>
        <v>0</v>
      </c>
      <c r="R123" s="270">
        <f>IFERROR(MAX('Pre-Board Exam'!F123,'Pre-Board Exam'!L123)/'Pre-Board Exam'!F$4*100,"")</f>
        <v>0</v>
      </c>
      <c r="S123" s="270">
        <f>IFERROR(MAX('Pre-Board Exam'!G123,'Pre-Board Exam'!M123)/'Pre-Board Exam'!G$4*100,"")</f>
        <v>0</v>
      </c>
      <c r="T123" s="270">
        <f>IFERROR(MAX('Pre-Board Exam'!H123,'Pre-Board Exam'!N123)/'Pre-Board Exam'!H$4*100,"")</f>
        <v>0</v>
      </c>
      <c r="U123" s="270">
        <f>IF(OR(ISNUMBER(P123),ISNUMBER(Q123),ISNUMBER(#REF!),ISNUMBER(R123),ISNUMBER(S123),ISNUMBER(T123)),SUM(P123:T123),"")</f>
        <v>0</v>
      </c>
    </row>
    <row r="124" spans="1:21" x14ac:dyDescent="0.3">
      <c r="A124" s="312" t="str">
        <f>'STUDENT DETAILS'!A125</f>
        <v/>
      </c>
      <c r="B124" s="278" t="str">
        <f>IF(ISNUMBER('STUDENT DETAILS'!D125),('STUDENT DETAILS'!D125),"")</f>
        <v/>
      </c>
      <c r="C124" s="279" t="str">
        <f>IF('STUDENT DETAILS'!C125&gt;0,'STUDENT DETAILS'!C125,"")</f>
        <v/>
      </c>
      <c r="D124" s="270">
        <f>MAX(PWT!D124,PWT!P124)/PWT!D$4*100</f>
        <v>0</v>
      </c>
      <c r="E124" s="270">
        <f>MAX(PWT!E124,PWT!Q124)/PWT!E$4*100</f>
        <v>0</v>
      </c>
      <c r="F124" s="270">
        <f>MAX(PWT!F124,PWT!R124)/PWT!F$4*100</f>
        <v>0</v>
      </c>
      <c r="G124" s="270">
        <f>MAX(PWT!G124,PWT!S124)/PWT!G$4*100</f>
        <v>0</v>
      </c>
      <c r="H124" s="270">
        <f>MAX(PWT!H124,PWT!T124)/PWT!H$4*100</f>
        <v>0</v>
      </c>
      <c r="I124" s="270">
        <f>IF(OR(ISNUMBER(D124),ISNUMBER(E124),ISNUMBER(#REF!),ISNUMBER(F124),ISNUMBER(G124),ISNUMBER(H124)),SUM(D124:H124),"")</f>
        <v>0</v>
      </c>
      <c r="J124" s="270" t="str">
        <f>IF(ISNUMBER(PWT!J124),(PWT!J124/PWT!J$4)*100,"")</f>
        <v/>
      </c>
      <c r="K124" s="270" t="str">
        <f>IF(ISNUMBER(PWT!K124),(PWT!K124/PWT!K$4)*100,"")</f>
        <v/>
      </c>
      <c r="L124" s="270" t="str">
        <f>IF(ISNUMBER(PWT!L124),(PWT!L124/PWT!L$4)*100,"")</f>
        <v/>
      </c>
      <c r="M124" s="270" t="str">
        <f>IF(ISNUMBER(PWT!M124),(PWT!M124/PWT!M$4)*100,"")</f>
        <v/>
      </c>
      <c r="N124" s="270" t="str">
        <f>IF(ISNUMBER(PWT!N124),(PWT!N124/PWT!N$4)*100,"")</f>
        <v/>
      </c>
      <c r="O124" s="270" t="str">
        <f>IF(OR(ISNUMBER(J124),ISNUMBER(K124),ISNUMBER(#REF!),ISNUMBER(L124),ISNUMBER(M124),ISNUMBER(N124)),SUM(J124:N124),"")</f>
        <v/>
      </c>
      <c r="P124" s="270">
        <f>IFERROR(MAX('Pre-Board Exam'!D124,'Pre-Board Exam'!J124)/'Pre-Board Exam'!D$4*100,"")</f>
        <v>0</v>
      </c>
      <c r="Q124" s="270">
        <f>IFERROR(MAX('Pre-Board Exam'!E124,'Pre-Board Exam'!K124)/'Pre-Board Exam'!E$4*100,"")</f>
        <v>0</v>
      </c>
      <c r="R124" s="270">
        <f>IFERROR(MAX('Pre-Board Exam'!F124,'Pre-Board Exam'!L124)/'Pre-Board Exam'!F$4*100,"")</f>
        <v>0</v>
      </c>
      <c r="S124" s="270">
        <f>IFERROR(MAX('Pre-Board Exam'!G124,'Pre-Board Exam'!M124)/'Pre-Board Exam'!G$4*100,"")</f>
        <v>0</v>
      </c>
      <c r="T124" s="270">
        <f>IFERROR(MAX('Pre-Board Exam'!H124,'Pre-Board Exam'!N124)/'Pre-Board Exam'!H$4*100,"")</f>
        <v>0</v>
      </c>
      <c r="U124" s="270">
        <f>IF(OR(ISNUMBER(P124),ISNUMBER(Q124),ISNUMBER(#REF!),ISNUMBER(R124),ISNUMBER(S124),ISNUMBER(T124)),SUM(P124:T124),"")</f>
        <v>0</v>
      </c>
    </row>
    <row r="125" spans="1:21" x14ac:dyDescent="0.3">
      <c r="A125" s="312" t="str">
        <f>'STUDENT DETAILS'!A126</f>
        <v/>
      </c>
      <c r="B125" s="278" t="str">
        <f>IF(ISNUMBER('STUDENT DETAILS'!D126),('STUDENT DETAILS'!D126),"")</f>
        <v/>
      </c>
      <c r="C125" s="279" t="str">
        <f>IF('STUDENT DETAILS'!C126&gt;0,'STUDENT DETAILS'!C126,"")</f>
        <v/>
      </c>
      <c r="D125" s="270">
        <f>MAX(PWT!D125,PWT!P125)/PWT!D$4*100</f>
        <v>0</v>
      </c>
      <c r="E125" s="270">
        <f>MAX(PWT!E125,PWT!Q125)/PWT!E$4*100</f>
        <v>0</v>
      </c>
      <c r="F125" s="270">
        <f>MAX(PWT!F125,PWT!R125)/PWT!F$4*100</f>
        <v>0</v>
      </c>
      <c r="G125" s="270">
        <f>MAX(PWT!G125,PWT!S125)/PWT!G$4*100</f>
        <v>0</v>
      </c>
      <c r="H125" s="270">
        <f>MAX(PWT!H125,PWT!T125)/PWT!H$4*100</f>
        <v>0</v>
      </c>
      <c r="I125" s="270">
        <f>IF(OR(ISNUMBER(D125),ISNUMBER(E125),ISNUMBER(#REF!),ISNUMBER(F125),ISNUMBER(G125),ISNUMBER(H125)),SUM(D125:H125),"")</f>
        <v>0</v>
      </c>
      <c r="J125" s="270" t="str">
        <f>IF(ISNUMBER(PWT!J125),(PWT!J125/PWT!J$4)*100,"")</f>
        <v/>
      </c>
      <c r="K125" s="270" t="str">
        <f>IF(ISNUMBER(PWT!K125),(PWT!K125/PWT!K$4)*100,"")</f>
        <v/>
      </c>
      <c r="L125" s="270" t="str">
        <f>IF(ISNUMBER(PWT!L125),(PWT!L125/PWT!L$4)*100,"")</f>
        <v/>
      </c>
      <c r="M125" s="270" t="str">
        <f>IF(ISNUMBER(PWT!M125),(PWT!M125/PWT!M$4)*100,"")</f>
        <v/>
      </c>
      <c r="N125" s="270" t="str">
        <f>IF(ISNUMBER(PWT!N125),(PWT!N125/PWT!N$4)*100,"")</f>
        <v/>
      </c>
      <c r="O125" s="270" t="str">
        <f>IF(OR(ISNUMBER(J125),ISNUMBER(K125),ISNUMBER(#REF!),ISNUMBER(L125),ISNUMBER(M125),ISNUMBER(N125)),SUM(J125:N125),"")</f>
        <v/>
      </c>
      <c r="P125" s="270">
        <f>IFERROR(MAX('Pre-Board Exam'!D125,'Pre-Board Exam'!J125)/'Pre-Board Exam'!D$4*100,"")</f>
        <v>0</v>
      </c>
      <c r="Q125" s="270">
        <f>IFERROR(MAX('Pre-Board Exam'!E125,'Pre-Board Exam'!K125)/'Pre-Board Exam'!E$4*100,"")</f>
        <v>0</v>
      </c>
      <c r="R125" s="270">
        <f>IFERROR(MAX('Pre-Board Exam'!F125,'Pre-Board Exam'!L125)/'Pre-Board Exam'!F$4*100,"")</f>
        <v>0</v>
      </c>
      <c r="S125" s="270">
        <f>IFERROR(MAX('Pre-Board Exam'!G125,'Pre-Board Exam'!M125)/'Pre-Board Exam'!G$4*100,"")</f>
        <v>0</v>
      </c>
      <c r="T125" s="270">
        <f>IFERROR(MAX('Pre-Board Exam'!H125,'Pre-Board Exam'!N125)/'Pre-Board Exam'!H$4*100,"")</f>
        <v>0</v>
      </c>
      <c r="U125" s="270">
        <f>IF(OR(ISNUMBER(P125),ISNUMBER(Q125),ISNUMBER(#REF!),ISNUMBER(R125),ISNUMBER(S125),ISNUMBER(T125)),SUM(P125:T125),"")</f>
        <v>0</v>
      </c>
    </row>
    <row r="126" spans="1:21" x14ac:dyDescent="0.3">
      <c r="A126" s="312" t="str">
        <f>'STUDENT DETAILS'!A127</f>
        <v/>
      </c>
      <c r="B126" s="278" t="str">
        <f>IF(ISNUMBER('STUDENT DETAILS'!D127),('STUDENT DETAILS'!D127),"")</f>
        <v/>
      </c>
      <c r="C126" s="279" t="str">
        <f>IF('STUDENT DETAILS'!C127&gt;0,'STUDENT DETAILS'!C127,"")</f>
        <v/>
      </c>
      <c r="D126" s="270">
        <f>MAX(PWT!D126,PWT!P126)/PWT!D$4*100</f>
        <v>0</v>
      </c>
      <c r="E126" s="270">
        <f>MAX(PWT!E126,PWT!Q126)/PWT!E$4*100</f>
        <v>0</v>
      </c>
      <c r="F126" s="270">
        <f>MAX(PWT!F126,PWT!R126)/PWT!F$4*100</f>
        <v>0</v>
      </c>
      <c r="G126" s="270">
        <f>MAX(PWT!G126,PWT!S126)/PWT!G$4*100</f>
        <v>0</v>
      </c>
      <c r="H126" s="270">
        <f>MAX(PWT!H126,PWT!T126)/PWT!H$4*100</f>
        <v>0</v>
      </c>
      <c r="I126" s="270">
        <f>IF(OR(ISNUMBER(D126),ISNUMBER(E126),ISNUMBER(#REF!),ISNUMBER(F126),ISNUMBER(G126),ISNUMBER(H126)),SUM(D126:H126),"")</f>
        <v>0</v>
      </c>
      <c r="J126" s="270" t="str">
        <f>IF(ISNUMBER(PWT!J126),(PWT!J126/PWT!J$4)*100,"")</f>
        <v/>
      </c>
      <c r="K126" s="270" t="str">
        <f>IF(ISNUMBER(PWT!K126),(PWT!K126/PWT!K$4)*100,"")</f>
        <v/>
      </c>
      <c r="L126" s="270" t="str">
        <f>IF(ISNUMBER(PWT!L126),(PWT!L126/PWT!L$4)*100,"")</f>
        <v/>
      </c>
      <c r="M126" s="270" t="str">
        <f>IF(ISNUMBER(PWT!M126),(PWT!M126/PWT!M$4)*100,"")</f>
        <v/>
      </c>
      <c r="N126" s="270" t="str">
        <f>IF(ISNUMBER(PWT!N126),(PWT!N126/PWT!N$4)*100,"")</f>
        <v/>
      </c>
      <c r="O126" s="270" t="str">
        <f>IF(OR(ISNUMBER(J126),ISNUMBER(K126),ISNUMBER(#REF!),ISNUMBER(L126),ISNUMBER(M126),ISNUMBER(N126)),SUM(J126:N126),"")</f>
        <v/>
      </c>
      <c r="P126" s="270">
        <f>IFERROR(MAX('Pre-Board Exam'!D126,'Pre-Board Exam'!J126)/'Pre-Board Exam'!D$4*100,"")</f>
        <v>0</v>
      </c>
      <c r="Q126" s="270">
        <f>IFERROR(MAX('Pre-Board Exam'!E126,'Pre-Board Exam'!K126)/'Pre-Board Exam'!E$4*100,"")</f>
        <v>0</v>
      </c>
      <c r="R126" s="270">
        <f>IFERROR(MAX('Pre-Board Exam'!F126,'Pre-Board Exam'!L126)/'Pre-Board Exam'!F$4*100,"")</f>
        <v>0</v>
      </c>
      <c r="S126" s="270">
        <f>IFERROR(MAX('Pre-Board Exam'!G126,'Pre-Board Exam'!M126)/'Pre-Board Exam'!G$4*100,"")</f>
        <v>0</v>
      </c>
      <c r="T126" s="270">
        <f>IFERROR(MAX('Pre-Board Exam'!H126,'Pre-Board Exam'!N126)/'Pre-Board Exam'!H$4*100,"")</f>
        <v>0</v>
      </c>
      <c r="U126" s="270">
        <f>IF(OR(ISNUMBER(P126),ISNUMBER(Q126),ISNUMBER(#REF!),ISNUMBER(R126),ISNUMBER(S126),ISNUMBER(T126)),SUM(P126:T126),"")</f>
        <v>0</v>
      </c>
    </row>
    <row r="127" spans="1:21" x14ac:dyDescent="0.3">
      <c r="A127" s="312" t="str">
        <f>'STUDENT DETAILS'!A128</f>
        <v/>
      </c>
      <c r="B127" s="278" t="str">
        <f>IF(ISNUMBER('STUDENT DETAILS'!D128),('STUDENT DETAILS'!D128),"")</f>
        <v/>
      </c>
      <c r="C127" s="279" t="str">
        <f>IF('STUDENT DETAILS'!C128&gt;0,'STUDENT DETAILS'!C128,"")</f>
        <v/>
      </c>
      <c r="D127" s="270">
        <f>MAX(PWT!D127,PWT!P127)/PWT!D$4*100</f>
        <v>0</v>
      </c>
      <c r="E127" s="270">
        <f>MAX(PWT!E127,PWT!Q127)/PWT!E$4*100</f>
        <v>0</v>
      </c>
      <c r="F127" s="270">
        <f>MAX(PWT!F127,PWT!R127)/PWT!F$4*100</f>
        <v>0</v>
      </c>
      <c r="G127" s="270">
        <f>MAX(PWT!G127,PWT!S127)/PWT!G$4*100</f>
        <v>0</v>
      </c>
      <c r="H127" s="270">
        <f>MAX(PWT!H127,PWT!T127)/PWT!H$4*100</f>
        <v>0</v>
      </c>
      <c r="I127" s="270">
        <f>IF(OR(ISNUMBER(D127),ISNUMBER(E127),ISNUMBER(#REF!),ISNUMBER(F127),ISNUMBER(G127),ISNUMBER(H127)),SUM(D127:H127),"")</f>
        <v>0</v>
      </c>
      <c r="J127" s="270" t="str">
        <f>IF(ISNUMBER(PWT!J127),(PWT!J127/PWT!J$4)*100,"")</f>
        <v/>
      </c>
      <c r="K127" s="270" t="str">
        <f>IF(ISNUMBER(PWT!K127),(PWT!K127/PWT!K$4)*100,"")</f>
        <v/>
      </c>
      <c r="L127" s="270" t="str">
        <f>IF(ISNUMBER(PWT!L127),(PWT!L127/PWT!L$4)*100,"")</f>
        <v/>
      </c>
      <c r="M127" s="270" t="str">
        <f>IF(ISNUMBER(PWT!M127),(PWT!M127/PWT!M$4)*100,"")</f>
        <v/>
      </c>
      <c r="N127" s="270" t="str">
        <f>IF(ISNUMBER(PWT!N127),(PWT!N127/PWT!N$4)*100,"")</f>
        <v/>
      </c>
      <c r="O127" s="270" t="str">
        <f>IF(OR(ISNUMBER(J127),ISNUMBER(K127),ISNUMBER(#REF!),ISNUMBER(L127),ISNUMBER(M127),ISNUMBER(N127)),SUM(J127:N127),"")</f>
        <v/>
      </c>
      <c r="P127" s="270">
        <f>IFERROR(MAX('Pre-Board Exam'!D127,'Pre-Board Exam'!J127)/'Pre-Board Exam'!D$4*100,"")</f>
        <v>0</v>
      </c>
      <c r="Q127" s="270">
        <f>IFERROR(MAX('Pre-Board Exam'!E127,'Pre-Board Exam'!K127)/'Pre-Board Exam'!E$4*100,"")</f>
        <v>0</v>
      </c>
      <c r="R127" s="270">
        <f>IFERROR(MAX('Pre-Board Exam'!F127,'Pre-Board Exam'!L127)/'Pre-Board Exam'!F$4*100,"")</f>
        <v>0</v>
      </c>
      <c r="S127" s="270">
        <f>IFERROR(MAX('Pre-Board Exam'!G127,'Pre-Board Exam'!M127)/'Pre-Board Exam'!G$4*100,"")</f>
        <v>0</v>
      </c>
      <c r="T127" s="270">
        <f>IFERROR(MAX('Pre-Board Exam'!H127,'Pre-Board Exam'!N127)/'Pre-Board Exam'!H$4*100,"")</f>
        <v>0</v>
      </c>
      <c r="U127" s="270">
        <f>IF(OR(ISNUMBER(P127),ISNUMBER(Q127),ISNUMBER(#REF!),ISNUMBER(R127),ISNUMBER(S127),ISNUMBER(T127)),SUM(P127:T127),"")</f>
        <v>0</v>
      </c>
    </row>
    <row r="128" spans="1:21" x14ac:dyDescent="0.3">
      <c r="A128" s="312" t="str">
        <f>'STUDENT DETAILS'!A129</f>
        <v/>
      </c>
      <c r="B128" s="278" t="str">
        <f>IF(ISNUMBER('STUDENT DETAILS'!D129),('STUDENT DETAILS'!D129),"")</f>
        <v/>
      </c>
      <c r="C128" s="279" t="str">
        <f>IF('STUDENT DETAILS'!C129&gt;0,'STUDENT DETAILS'!C129,"")</f>
        <v/>
      </c>
      <c r="D128" s="270">
        <f>MAX(PWT!D128,PWT!P128)/PWT!D$4*100</f>
        <v>0</v>
      </c>
      <c r="E128" s="270">
        <f>MAX(PWT!E128,PWT!Q128)/PWT!E$4*100</f>
        <v>0</v>
      </c>
      <c r="F128" s="270">
        <f>MAX(PWT!F128,PWT!R128)/PWT!F$4*100</f>
        <v>0</v>
      </c>
      <c r="G128" s="270">
        <f>MAX(PWT!G128,PWT!S128)/PWT!G$4*100</f>
        <v>0</v>
      </c>
      <c r="H128" s="270">
        <f>MAX(PWT!H128,PWT!T128)/PWT!H$4*100</f>
        <v>0</v>
      </c>
      <c r="I128" s="270">
        <f>IF(OR(ISNUMBER(D128),ISNUMBER(E128),ISNUMBER(#REF!),ISNUMBER(F128),ISNUMBER(G128),ISNUMBER(H128)),SUM(D128:H128),"")</f>
        <v>0</v>
      </c>
      <c r="J128" s="270" t="str">
        <f>IF(ISNUMBER(PWT!J128),(PWT!J128/PWT!J$4)*100,"")</f>
        <v/>
      </c>
      <c r="K128" s="270" t="str">
        <f>IF(ISNUMBER(PWT!K128),(PWT!K128/PWT!K$4)*100,"")</f>
        <v/>
      </c>
      <c r="L128" s="270" t="str">
        <f>IF(ISNUMBER(PWT!L128),(PWT!L128/PWT!L$4)*100,"")</f>
        <v/>
      </c>
      <c r="M128" s="270" t="str">
        <f>IF(ISNUMBER(PWT!M128),(PWT!M128/PWT!M$4)*100,"")</f>
        <v/>
      </c>
      <c r="N128" s="270" t="str">
        <f>IF(ISNUMBER(PWT!N128),(PWT!N128/PWT!N$4)*100,"")</f>
        <v/>
      </c>
      <c r="O128" s="270" t="str">
        <f>IF(OR(ISNUMBER(J128),ISNUMBER(K128),ISNUMBER(#REF!),ISNUMBER(L128),ISNUMBER(M128),ISNUMBER(N128)),SUM(J128:N128),"")</f>
        <v/>
      </c>
      <c r="P128" s="270">
        <f>IFERROR(MAX('Pre-Board Exam'!D128,'Pre-Board Exam'!J128)/'Pre-Board Exam'!D$4*100,"")</f>
        <v>0</v>
      </c>
      <c r="Q128" s="270">
        <f>IFERROR(MAX('Pre-Board Exam'!E128,'Pre-Board Exam'!K128)/'Pre-Board Exam'!E$4*100,"")</f>
        <v>0</v>
      </c>
      <c r="R128" s="270">
        <f>IFERROR(MAX('Pre-Board Exam'!F128,'Pre-Board Exam'!L128)/'Pre-Board Exam'!F$4*100,"")</f>
        <v>0</v>
      </c>
      <c r="S128" s="270">
        <f>IFERROR(MAX('Pre-Board Exam'!G128,'Pre-Board Exam'!M128)/'Pre-Board Exam'!G$4*100,"")</f>
        <v>0</v>
      </c>
      <c r="T128" s="270">
        <f>IFERROR(MAX('Pre-Board Exam'!H128,'Pre-Board Exam'!N128)/'Pre-Board Exam'!H$4*100,"")</f>
        <v>0</v>
      </c>
      <c r="U128" s="270">
        <f>IF(OR(ISNUMBER(P128),ISNUMBER(Q128),ISNUMBER(#REF!),ISNUMBER(R128),ISNUMBER(S128),ISNUMBER(T128)),SUM(P128:T128),"")</f>
        <v>0</v>
      </c>
    </row>
    <row r="129" spans="1:21" x14ac:dyDescent="0.3">
      <c r="A129" s="312" t="str">
        <f>'STUDENT DETAILS'!A130</f>
        <v/>
      </c>
      <c r="B129" s="278" t="str">
        <f>IF(ISNUMBER('STUDENT DETAILS'!D130),('STUDENT DETAILS'!D130),"")</f>
        <v/>
      </c>
      <c r="C129" s="279" t="str">
        <f>IF('STUDENT DETAILS'!C130&gt;0,'STUDENT DETAILS'!C130,"")</f>
        <v/>
      </c>
      <c r="D129" s="270">
        <f>MAX(PWT!D129,PWT!P129)/PWT!D$4*100</f>
        <v>0</v>
      </c>
      <c r="E129" s="270">
        <f>MAX(PWT!E129,PWT!Q129)/PWT!E$4*100</f>
        <v>0</v>
      </c>
      <c r="F129" s="270">
        <f>MAX(PWT!F129,PWT!R129)/PWT!F$4*100</f>
        <v>0</v>
      </c>
      <c r="G129" s="270">
        <f>MAX(PWT!G129,PWT!S129)/PWT!G$4*100</f>
        <v>0</v>
      </c>
      <c r="H129" s="270">
        <f>MAX(PWT!H129,PWT!T129)/PWT!H$4*100</f>
        <v>0</v>
      </c>
      <c r="I129" s="270">
        <f>IF(OR(ISNUMBER(D129),ISNUMBER(E129),ISNUMBER(#REF!),ISNUMBER(F129),ISNUMBER(G129),ISNUMBER(H129)),SUM(D129:H129),"")</f>
        <v>0</v>
      </c>
      <c r="J129" s="270" t="str">
        <f>IF(ISNUMBER(PWT!J129),(PWT!J129/PWT!J$4)*100,"")</f>
        <v/>
      </c>
      <c r="K129" s="270" t="str">
        <f>IF(ISNUMBER(PWT!K129),(PWT!K129/PWT!K$4)*100,"")</f>
        <v/>
      </c>
      <c r="L129" s="270" t="str">
        <f>IF(ISNUMBER(PWT!L129),(PWT!L129/PWT!L$4)*100,"")</f>
        <v/>
      </c>
      <c r="M129" s="270" t="str">
        <f>IF(ISNUMBER(PWT!M129),(PWT!M129/PWT!M$4)*100,"")</f>
        <v/>
      </c>
      <c r="N129" s="270" t="str">
        <f>IF(ISNUMBER(PWT!N129),(PWT!N129/PWT!N$4)*100,"")</f>
        <v/>
      </c>
      <c r="O129" s="270" t="str">
        <f>IF(OR(ISNUMBER(J129),ISNUMBER(K129),ISNUMBER(#REF!),ISNUMBER(L129),ISNUMBER(M129),ISNUMBER(N129)),SUM(J129:N129),"")</f>
        <v/>
      </c>
      <c r="P129" s="270">
        <f>IFERROR(MAX('Pre-Board Exam'!D129,'Pre-Board Exam'!J129)/'Pre-Board Exam'!D$4*100,"")</f>
        <v>0</v>
      </c>
      <c r="Q129" s="270">
        <f>IFERROR(MAX('Pre-Board Exam'!E129,'Pre-Board Exam'!K129)/'Pre-Board Exam'!E$4*100,"")</f>
        <v>0</v>
      </c>
      <c r="R129" s="270">
        <f>IFERROR(MAX('Pre-Board Exam'!F129,'Pre-Board Exam'!L129)/'Pre-Board Exam'!F$4*100,"")</f>
        <v>0</v>
      </c>
      <c r="S129" s="270">
        <f>IFERROR(MAX('Pre-Board Exam'!G129,'Pre-Board Exam'!M129)/'Pre-Board Exam'!G$4*100,"")</f>
        <v>0</v>
      </c>
      <c r="T129" s="270">
        <f>IFERROR(MAX('Pre-Board Exam'!H129,'Pre-Board Exam'!N129)/'Pre-Board Exam'!H$4*100,"")</f>
        <v>0</v>
      </c>
      <c r="U129" s="270">
        <f>IF(OR(ISNUMBER(P129),ISNUMBER(Q129),ISNUMBER(#REF!),ISNUMBER(R129),ISNUMBER(S129),ISNUMBER(T129)),SUM(P129:T129),"")</f>
        <v>0</v>
      </c>
    </row>
    <row r="130" spans="1:21" x14ac:dyDescent="0.3">
      <c r="A130" s="312" t="str">
        <f>'STUDENT DETAILS'!A131</f>
        <v/>
      </c>
      <c r="B130" s="278" t="str">
        <f>IF(ISNUMBER('STUDENT DETAILS'!D131),('STUDENT DETAILS'!D131),"")</f>
        <v/>
      </c>
      <c r="C130" s="279" t="str">
        <f>IF('STUDENT DETAILS'!C131&gt;0,'STUDENT DETAILS'!C131,"")</f>
        <v/>
      </c>
      <c r="D130" s="270">
        <f>MAX(PWT!D130,PWT!P130)/PWT!D$4*100</f>
        <v>0</v>
      </c>
      <c r="E130" s="270">
        <f>MAX(PWT!E130,PWT!Q130)/PWT!E$4*100</f>
        <v>0</v>
      </c>
      <c r="F130" s="270">
        <f>MAX(PWT!F130,PWT!R130)/PWT!F$4*100</f>
        <v>0</v>
      </c>
      <c r="G130" s="270">
        <f>MAX(PWT!G130,PWT!S130)/PWT!G$4*100</f>
        <v>0</v>
      </c>
      <c r="H130" s="270">
        <f>MAX(PWT!H130,PWT!T130)/PWT!H$4*100</f>
        <v>0</v>
      </c>
      <c r="I130" s="270">
        <f>IF(OR(ISNUMBER(D130),ISNUMBER(E130),ISNUMBER(#REF!),ISNUMBER(F130),ISNUMBER(G130),ISNUMBER(H130)),SUM(D130:H130),"")</f>
        <v>0</v>
      </c>
      <c r="J130" s="270" t="str">
        <f>IF(ISNUMBER(PWT!J130),(PWT!J130/PWT!J$4)*100,"")</f>
        <v/>
      </c>
      <c r="K130" s="270" t="str">
        <f>IF(ISNUMBER(PWT!K130),(PWT!K130/PWT!K$4)*100,"")</f>
        <v/>
      </c>
      <c r="L130" s="270" t="str">
        <f>IF(ISNUMBER(PWT!L130),(PWT!L130/PWT!L$4)*100,"")</f>
        <v/>
      </c>
      <c r="M130" s="270" t="str">
        <f>IF(ISNUMBER(PWT!M130),(PWT!M130/PWT!M$4)*100,"")</f>
        <v/>
      </c>
      <c r="N130" s="270" t="str">
        <f>IF(ISNUMBER(PWT!N130),(PWT!N130/PWT!N$4)*100,"")</f>
        <v/>
      </c>
      <c r="O130" s="270" t="str">
        <f>IF(OR(ISNUMBER(J130),ISNUMBER(K130),ISNUMBER(#REF!),ISNUMBER(L130),ISNUMBER(M130),ISNUMBER(N130)),SUM(J130:N130),"")</f>
        <v/>
      </c>
      <c r="P130" s="270">
        <f>IFERROR(MAX('Pre-Board Exam'!D130,'Pre-Board Exam'!J130)/'Pre-Board Exam'!D$4*100,"")</f>
        <v>0</v>
      </c>
      <c r="Q130" s="270">
        <f>IFERROR(MAX('Pre-Board Exam'!E130,'Pre-Board Exam'!K130)/'Pre-Board Exam'!E$4*100,"")</f>
        <v>0</v>
      </c>
      <c r="R130" s="270">
        <f>IFERROR(MAX('Pre-Board Exam'!F130,'Pre-Board Exam'!L130)/'Pre-Board Exam'!F$4*100,"")</f>
        <v>0</v>
      </c>
      <c r="S130" s="270">
        <f>IFERROR(MAX('Pre-Board Exam'!G130,'Pre-Board Exam'!M130)/'Pre-Board Exam'!G$4*100,"")</f>
        <v>0</v>
      </c>
      <c r="T130" s="270">
        <f>IFERROR(MAX('Pre-Board Exam'!H130,'Pre-Board Exam'!N130)/'Pre-Board Exam'!H$4*100,"")</f>
        <v>0</v>
      </c>
      <c r="U130" s="270">
        <f>IF(OR(ISNUMBER(P130),ISNUMBER(Q130),ISNUMBER(#REF!),ISNUMBER(R130),ISNUMBER(S130),ISNUMBER(T130)),SUM(P130:T130),"")</f>
        <v>0</v>
      </c>
    </row>
    <row r="131" spans="1:21" x14ac:dyDescent="0.3">
      <c r="A131" s="312" t="str">
        <f>'STUDENT DETAILS'!A132</f>
        <v/>
      </c>
      <c r="B131" s="278" t="str">
        <f>IF(ISNUMBER('STUDENT DETAILS'!D132),('STUDENT DETAILS'!D132),"")</f>
        <v/>
      </c>
      <c r="C131" s="279" t="str">
        <f>IF('STUDENT DETAILS'!C132&gt;0,'STUDENT DETAILS'!C132,"")</f>
        <v/>
      </c>
      <c r="D131" s="270">
        <f>MAX(PWT!D131,PWT!P131)/PWT!D$4*100</f>
        <v>0</v>
      </c>
      <c r="E131" s="270">
        <f>MAX(PWT!E131,PWT!Q131)/PWT!E$4*100</f>
        <v>0</v>
      </c>
      <c r="F131" s="270">
        <f>MAX(PWT!F131,PWT!R131)/PWT!F$4*100</f>
        <v>0</v>
      </c>
      <c r="G131" s="270">
        <f>MAX(PWT!G131,PWT!S131)/PWT!G$4*100</f>
        <v>0</v>
      </c>
      <c r="H131" s="270">
        <f>MAX(PWT!H131,PWT!T131)/PWT!H$4*100</f>
        <v>0</v>
      </c>
      <c r="I131" s="270">
        <f>IF(OR(ISNUMBER(D131),ISNUMBER(E131),ISNUMBER(#REF!),ISNUMBER(F131),ISNUMBER(G131),ISNUMBER(H131)),SUM(D131:H131),"")</f>
        <v>0</v>
      </c>
      <c r="J131" s="270" t="str">
        <f>IF(ISNUMBER(PWT!J131),(PWT!J131/PWT!J$4)*100,"")</f>
        <v/>
      </c>
      <c r="K131" s="270" t="str">
        <f>IF(ISNUMBER(PWT!K131),(PWT!K131/PWT!K$4)*100,"")</f>
        <v/>
      </c>
      <c r="L131" s="270" t="str">
        <f>IF(ISNUMBER(PWT!L131),(PWT!L131/PWT!L$4)*100,"")</f>
        <v/>
      </c>
      <c r="M131" s="270" t="str">
        <f>IF(ISNUMBER(PWT!M131),(PWT!M131/PWT!M$4)*100,"")</f>
        <v/>
      </c>
      <c r="N131" s="270" t="str">
        <f>IF(ISNUMBER(PWT!N131),(PWT!N131/PWT!N$4)*100,"")</f>
        <v/>
      </c>
      <c r="O131" s="270" t="str">
        <f>IF(OR(ISNUMBER(J131),ISNUMBER(K131),ISNUMBER(#REF!),ISNUMBER(L131),ISNUMBER(M131),ISNUMBER(N131)),SUM(J131:N131),"")</f>
        <v/>
      </c>
      <c r="P131" s="270">
        <f>IFERROR(MAX('Pre-Board Exam'!D131,'Pre-Board Exam'!J131)/'Pre-Board Exam'!D$4*100,"")</f>
        <v>0</v>
      </c>
      <c r="Q131" s="270">
        <f>IFERROR(MAX('Pre-Board Exam'!E131,'Pre-Board Exam'!K131)/'Pre-Board Exam'!E$4*100,"")</f>
        <v>0</v>
      </c>
      <c r="R131" s="270">
        <f>IFERROR(MAX('Pre-Board Exam'!F131,'Pre-Board Exam'!L131)/'Pre-Board Exam'!F$4*100,"")</f>
        <v>0</v>
      </c>
      <c r="S131" s="270">
        <f>IFERROR(MAX('Pre-Board Exam'!G131,'Pre-Board Exam'!M131)/'Pre-Board Exam'!G$4*100,"")</f>
        <v>0</v>
      </c>
      <c r="T131" s="270">
        <f>IFERROR(MAX('Pre-Board Exam'!H131,'Pre-Board Exam'!N131)/'Pre-Board Exam'!H$4*100,"")</f>
        <v>0</v>
      </c>
      <c r="U131" s="270">
        <f>IF(OR(ISNUMBER(P131),ISNUMBER(Q131),ISNUMBER(#REF!),ISNUMBER(R131),ISNUMBER(S131),ISNUMBER(T131)),SUM(P131:T131),"")</f>
        <v>0</v>
      </c>
    </row>
    <row r="132" spans="1:21" x14ac:dyDescent="0.3">
      <c r="A132" s="312" t="str">
        <f>'STUDENT DETAILS'!A133</f>
        <v/>
      </c>
      <c r="B132" s="278" t="str">
        <f>IF(ISNUMBER('STUDENT DETAILS'!D133),('STUDENT DETAILS'!D133),"")</f>
        <v/>
      </c>
      <c r="C132" s="279" t="str">
        <f>IF('STUDENT DETAILS'!C133&gt;0,'STUDENT DETAILS'!C133,"")</f>
        <v/>
      </c>
      <c r="D132" s="270">
        <f>MAX(PWT!D132,PWT!P132)/PWT!D$4*100</f>
        <v>0</v>
      </c>
      <c r="E132" s="270">
        <f>MAX(PWT!E132,PWT!Q132)/PWT!E$4*100</f>
        <v>0</v>
      </c>
      <c r="F132" s="270">
        <f>MAX(PWT!F132,PWT!R132)/PWT!F$4*100</f>
        <v>0</v>
      </c>
      <c r="G132" s="270">
        <f>MAX(PWT!G132,PWT!S132)/PWT!G$4*100</f>
        <v>0</v>
      </c>
      <c r="H132" s="270">
        <f>MAX(PWT!H132,PWT!T132)/PWT!H$4*100</f>
        <v>0</v>
      </c>
      <c r="I132" s="270">
        <f>IF(OR(ISNUMBER(D132),ISNUMBER(E132),ISNUMBER(#REF!),ISNUMBER(F132),ISNUMBER(G132),ISNUMBER(H132)),SUM(D132:H132),"")</f>
        <v>0</v>
      </c>
      <c r="J132" s="270" t="str">
        <f>IF(ISNUMBER(PWT!J132),(PWT!J132/PWT!J$4)*100,"")</f>
        <v/>
      </c>
      <c r="K132" s="270" t="str">
        <f>IF(ISNUMBER(PWT!K132),(PWT!K132/PWT!K$4)*100,"")</f>
        <v/>
      </c>
      <c r="L132" s="270" t="str">
        <f>IF(ISNUMBER(PWT!L132),(PWT!L132/PWT!L$4)*100,"")</f>
        <v/>
      </c>
      <c r="M132" s="270" t="str">
        <f>IF(ISNUMBER(PWT!M132),(PWT!M132/PWT!M$4)*100,"")</f>
        <v/>
      </c>
      <c r="N132" s="270" t="str">
        <f>IF(ISNUMBER(PWT!N132),(PWT!N132/PWT!N$4)*100,"")</f>
        <v/>
      </c>
      <c r="O132" s="270" t="str">
        <f>IF(OR(ISNUMBER(J132),ISNUMBER(K132),ISNUMBER(#REF!),ISNUMBER(L132),ISNUMBER(M132),ISNUMBER(N132)),SUM(J132:N132),"")</f>
        <v/>
      </c>
      <c r="P132" s="270">
        <f>IFERROR(MAX('Pre-Board Exam'!D132,'Pre-Board Exam'!J132)/'Pre-Board Exam'!D$4*100,"")</f>
        <v>0</v>
      </c>
      <c r="Q132" s="270">
        <f>IFERROR(MAX('Pre-Board Exam'!E132,'Pre-Board Exam'!K132)/'Pre-Board Exam'!E$4*100,"")</f>
        <v>0</v>
      </c>
      <c r="R132" s="270">
        <f>IFERROR(MAX('Pre-Board Exam'!F132,'Pre-Board Exam'!L132)/'Pre-Board Exam'!F$4*100,"")</f>
        <v>0</v>
      </c>
      <c r="S132" s="270">
        <f>IFERROR(MAX('Pre-Board Exam'!G132,'Pre-Board Exam'!M132)/'Pre-Board Exam'!G$4*100,"")</f>
        <v>0</v>
      </c>
      <c r="T132" s="270">
        <f>IFERROR(MAX('Pre-Board Exam'!H132,'Pre-Board Exam'!N132)/'Pre-Board Exam'!H$4*100,"")</f>
        <v>0</v>
      </c>
      <c r="U132" s="270">
        <f>IF(OR(ISNUMBER(P132),ISNUMBER(Q132),ISNUMBER(#REF!),ISNUMBER(R132),ISNUMBER(S132),ISNUMBER(T132)),SUM(P132:T132),"")</f>
        <v>0</v>
      </c>
    </row>
    <row r="133" spans="1:21" x14ac:dyDescent="0.3">
      <c r="A133" s="312" t="str">
        <f>'STUDENT DETAILS'!A134</f>
        <v/>
      </c>
      <c r="B133" s="278" t="str">
        <f>IF(ISNUMBER('STUDENT DETAILS'!D134),('STUDENT DETAILS'!D134),"")</f>
        <v/>
      </c>
      <c r="C133" s="279" t="str">
        <f>IF('STUDENT DETAILS'!C134&gt;0,'STUDENT DETAILS'!C134,"")</f>
        <v/>
      </c>
      <c r="D133" s="270">
        <f>MAX(PWT!D133,PWT!P133)/PWT!D$4*100</f>
        <v>0</v>
      </c>
      <c r="E133" s="270">
        <f>MAX(PWT!E133,PWT!Q133)/PWT!E$4*100</f>
        <v>0</v>
      </c>
      <c r="F133" s="270">
        <f>MAX(PWT!F133,PWT!R133)/PWT!F$4*100</f>
        <v>0</v>
      </c>
      <c r="G133" s="270">
        <f>MAX(PWT!G133,PWT!S133)/PWT!G$4*100</f>
        <v>0</v>
      </c>
      <c r="H133" s="270">
        <f>MAX(PWT!H133,PWT!T133)/PWT!H$4*100</f>
        <v>0</v>
      </c>
      <c r="I133" s="270">
        <f>IF(OR(ISNUMBER(D133),ISNUMBER(E133),ISNUMBER(#REF!),ISNUMBER(F133),ISNUMBER(G133),ISNUMBER(H133)),SUM(D133:H133),"")</f>
        <v>0</v>
      </c>
      <c r="J133" s="270" t="str">
        <f>IF(ISNUMBER(PWT!J133),(PWT!J133/PWT!J$4)*100,"")</f>
        <v/>
      </c>
      <c r="K133" s="270" t="str">
        <f>IF(ISNUMBER(PWT!K133),(PWT!K133/PWT!K$4)*100,"")</f>
        <v/>
      </c>
      <c r="L133" s="270" t="str">
        <f>IF(ISNUMBER(PWT!L133),(PWT!L133/PWT!L$4)*100,"")</f>
        <v/>
      </c>
      <c r="M133" s="270" t="str">
        <f>IF(ISNUMBER(PWT!M133),(PWT!M133/PWT!M$4)*100,"")</f>
        <v/>
      </c>
      <c r="N133" s="270" t="str">
        <f>IF(ISNUMBER(PWT!N133),(PWT!N133/PWT!N$4)*100,"")</f>
        <v/>
      </c>
      <c r="O133" s="270" t="str">
        <f>IF(OR(ISNUMBER(J133),ISNUMBER(K133),ISNUMBER(#REF!),ISNUMBER(L133),ISNUMBER(M133),ISNUMBER(N133)),SUM(J133:N133),"")</f>
        <v/>
      </c>
      <c r="P133" s="270">
        <f>IFERROR(MAX('Pre-Board Exam'!D133,'Pre-Board Exam'!J133)/'Pre-Board Exam'!D$4*100,"")</f>
        <v>0</v>
      </c>
      <c r="Q133" s="270">
        <f>IFERROR(MAX('Pre-Board Exam'!E133,'Pre-Board Exam'!K133)/'Pre-Board Exam'!E$4*100,"")</f>
        <v>0</v>
      </c>
      <c r="R133" s="270">
        <f>IFERROR(MAX('Pre-Board Exam'!F133,'Pre-Board Exam'!L133)/'Pre-Board Exam'!F$4*100,"")</f>
        <v>0</v>
      </c>
      <c r="S133" s="270">
        <f>IFERROR(MAX('Pre-Board Exam'!G133,'Pre-Board Exam'!M133)/'Pre-Board Exam'!G$4*100,"")</f>
        <v>0</v>
      </c>
      <c r="T133" s="270">
        <f>IFERROR(MAX('Pre-Board Exam'!H133,'Pre-Board Exam'!N133)/'Pre-Board Exam'!H$4*100,"")</f>
        <v>0</v>
      </c>
      <c r="U133" s="270">
        <f>IF(OR(ISNUMBER(P133),ISNUMBER(Q133),ISNUMBER(#REF!),ISNUMBER(R133),ISNUMBER(S133),ISNUMBER(T133)),SUM(P133:T133),"")</f>
        <v>0</v>
      </c>
    </row>
    <row r="134" spans="1:21" x14ac:dyDescent="0.3">
      <c r="A134" s="312" t="str">
        <f>'STUDENT DETAILS'!A135</f>
        <v/>
      </c>
      <c r="B134" s="278" t="str">
        <f>IF(ISNUMBER('STUDENT DETAILS'!D135),('STUDENT DETAILS'!D135),"")</f>
        <v/>
      </c>
      <c r="C134" s="279" t="str">
        <f>IF('STUDENT DETAILS'!C135&gt;0,'STUDENT DETAILS'!C135,"")</f>
        <v/>
      </c>
      <c r="D134" s="270">
        <f>MAX(PWT!D134,PWT!P134)/PWT!D$4*100</f>
        <v>0</v>
      </c>
      <c r="E134" s="270">
        <f>MAX(PWT!E134,PWT!Q134)/PWT!E$4*100</f>
        <v>0</v>
      </c>
      <c r="F134" s="270">
        <f>MAX(PWT!F134,PWT!R134)/PWT!F$4*100</f>
        <v>0</v>
      </c>
      <c r="G134" s="270">
        <f>MAX(PWT!G134,PWT!S134)/PWT!G$4*100</f>
        <v>0</v>
      </c>
      <c r="H134" s="270">
        <f>MAX(PWT!H134,PWT!T134)/PWT!H$4*100</f>
        <v>0</v>
      </c>
      <c r="I134" s="270">
        <f>IF(OR(ISNUMBER(D134),ISNUMBER(E134),ISNUMBER(#REF!),ISNUMBER(F134),ISNUMBER(G134),ISNUMBER(H134)),SUM(D134:H134),"")</f>
        <v>0</v>
      </c>
      <c r="J134" s="270" t="str">
        <f>IF(ISNUMBER(PWT!J134),(PWT!J134/PWT!J$4)*100,"")</f>
        <v/>
      </c>
      <c r="K134" s="270" t="str">
        <f>IF(ISNUMBER(PWT!K134),(PWT!K134/PWT!K$4)*100,"")</f>
        <v/>
      </c>
      <c r="L134" s="270" t="str">
        <f>IF(ISNUMBER(PWT!L134),(PWT!L134/PWT!L$4)*100,"")</f>
        <v/>
      </c>
      <c r="M134" s="270" t="str">
        <f>IF(ISNUMBER(PWT!M134),(PWT!M134/PWT!M$4)*100,"")</f>
        <v/>
      </c>
      <c r="N134" s="270" t="str">
        <f>IF(ISNUMBER(PWT!N134),(PWT!N134/PWT!N$4)*100,"")</f>
        <v/>
      </c>
      <c r="O134" s="270" t="str">
        <f>IF(OR(ISNUMBER(J134),ISNUMBER(K134),ISNUMBER(#REF!),ISNUMBER(L134),ISNUMBER(M134),ISNUMBER(N134)),SUM(J134:N134),"")</f>
        <v/>
      </c>
      <c r="P134" s="270">
        <f>IFERROR(MAX('Pre-Board Exam'!D134,'Pre-Board Exam'!J134)/'Pre-Board Exam'!D$4*100,"")</f>
        <v>0</v>
      </c>
      <c r="Q134" s="270">
        <f>IFERROR(MAX('Pre-Board Exam'!E134,'Pre-Board Exam'!K134)/'Pre-Board Exam'!E$4*100,"")</f>
        <v>0</v>
      </c>
      <c r="R134" s="270">
        <f>IFERROR(MAX('Pre-Board Exam'!F134,'Pre-Board Exam'!L134)/'Pre-Board Exam'!F$4*100,"")</f>
        <v>0</v>
      </c>
      <c r="S134" s="270">
        <f>IFERROR(MAX('Pre-Board Exam'!G134,'Pre-Board Exam'!M134)/'Pre-Board Exam'!G$4*100,"")</f>
        <v>0</v>
      </c>
      <c r="T134" s="270">
        <f>IFERROR(MAX('Pre-Board Exam'!H134,'Pre-Board Exam'!N134)/'Pre-Board Exam'!H$4*100,"")</f>
        <v>0</v>
      </c>
      <c r="U134" s="270">
        <f>IF(OR(ISNUMBER(P134),ISNUMBER(Q134),ISNUMBER(#REF!),ISNUMBER(R134),ISNUMBER(S134),ISNUMBER(T134)),SUM(P134:T134),"")</f>
        <v>0</v>
      </c>
    </row>
    <row r="135" spans="1:21" x14ac:dyDescent="0.3">
      <c r="A135" s="312" t="str">
        <f>'STUDENT DETAILS'!A136</f>
        <v/>
      </c>
      <c r="B135" s="278" t="str">
        <f>IF(ISNUMBER('STUDENT DETAILS'!D136),('STUDENT DETAILS'!D136),"")</f>
        <v/>
      </c>
      <c r="C135" s="279" t="str">
        <f>IF('STUDENT DETAILS'!C136&gt;0,'STUDENT DETAILS'!C136,"")</f>
        <v/>
      </c>
      <c r="D135" s="270">
        <f>MAX(PWT!D135,PWT!P135)/PWT!D$4*100</f>
        <v>0</v>
      </c>
      <c r="E135" s="270">
        <f>MAX(PWT!E135,PWT!Q135)/PWT!E$4*100</f>
        <v>0</v>
      </c>
      <c r="F135" s="270">
        <f>MAX(PWT!F135,PWT!R135)/PWT!F$4*100</f>
        <v>0</v>
      </c>
      <c r="G135" s="270">
        <f>MAX(PWT!G135,PWT!S135)/PWT!G$4*100</f>
        <v>0</v>
      </c>
      <c r="H135" s="270">
        <f>MAX(PWT!H135,PWT!T135)/PWT!H$4*100</f>
        <v>0</v>
      </c>
      <c r="I135" s="270">
        <f>IF(OR(ISNUMBER(D135),ISNUMBER(E135),ISNUMBER(#REF!),ISNUMBER(F135),ISNUMBER(G135),ISNUMBER(H135)),SUM(D135:H135),"")</f>
        <v>0</v>
      </c>
      <c r="J135" s="270" t="str">
        <f>IF(ISNUMBER(PWT!J135),(PWT!J135/PWT!J$4)*100,"")</f>
        <v/>
      </c>
      <c r="K135" s="270" t="str">
        <f>IF(ISNUMBER(PWT!K135),(PWT!K135/PWT!K$4)*100,"")</f>
        <v/>
      </c>
      <c r="L135" s="270" t="str">
        <f>IF(ISNUMBER(PWT!L135),(PWT!L135/PWT!L$4)*100,"")</f>
        <v/>
      </c>
      <c r="M135" s="270" t="str">
        <f>IF(ISNUMBER(PWT!M135),(PWT!M135/PWT!M$4)*100,"")</f>
        <v/>
      </c>
      <c r="N135" s="270" t="str">
        <f>IF(ISNUMBER(PWT!N135),(PWT!N135/PWT!N$4)*100,"")</f>
        <v/>
      </c>
      <c r="O135" s="270" t="str">
        <f>IF(OR(ISNUMBER(J135),ISNUMBER(K135),ISNUMBER(#REF!),ISNUMBER(L135),ISNUMBER(M135),ISNUMBER(N135)),SUM(J135:N135),"")</f>
        <v/>
      </c>
      <c r="P135" s="270">
        <f>IFERROR(MAX('Pre-Board Exam'!D135,'Pre-Board Exam'!J135)/'Pre-Board Exam'!D$4*100,"")</f>
        <v>0</v>
      </c>
      <c r="Q135" s="270">
        <f>IFERROR(MAX('Pre-Board Exam'!E135,'Pre-Board Exam'!K135)/'Pre-Board Exam'!E$4*100,"")</f>
        <v>0</v>
      </c>
      <c r="R135" s="270">
        <f>IFERROR(MAX('Pre-Board Exam'!F135,'Pre-Board Exam'!L135)/'Pre-Board Exam'!F$4*100,"")</f>
        <v>0</v>
      </c>
      <c r="S135" s="270">
        <f>IFERROR(MAX('Pre-Board Exam'!G135,'Pre-Board Exam'!M135)/'Pre-Board Exam'!G$4*100,"")</f>
        <v>0</v>
      </c>
      <c r="T135" s="270">
        <f>IFERROR(MAX('Pre-Board Exam'!H135,'Pre-Board Exam'!N135)/'Pre-Board Exam'!H$4*100,"")</f>
        <v>0</v>
      </c>
      <c r="U135" s="270">
        <f>IF(OR(ISNUMBER(P135),ISNUMBER(Q135),ISNUMBER(#REF!),ISNUMBER(R135),ISNUMBER(S135),ISNUMBER(T135)),SUM(P135:T135),"")</f>
        <v>0</v>
      </c>
    </row>
    <row r="136" spans="1:21" x14ac:dyDescent="0.3">
      <c r="A136" s="312" t="str">
        <f>'STUDENT DETAILS'!A137</f>
        <v/>
      </c>
      <c r="B136" s="278" t="str">
        <f>IF(ISNUMBER('STUDENT DETAILS'!D137),('STUDENT DETAILS'!D137),"")</f>
        <v/>
      </c>
      <c r="C136" s="279" t="str">
        <f>IF('STUDENT DETAILS'!C137&gt;0,'STUDENT DETAILS'!C137,"")</f>
        <v/>
      </c>
      <c r="D136" s="270">
        <f>MAX(PWT!D136,PWT!P136)/PWT!D$4*100</f>
        <v>0</v>
      </c>
      <c r="E136" s="270">
        <f>MAX(PWT!E136,PWT!Q136)/PWT!E$4*100</f>
        <v>0</v>
      </c>
      <c r="F136" s="270">
        <f>MAX(PWT!F136,PWT!R136)/PWT!F$4*100</f>
        <v>0</v>
      </c>
      <c r="G136" s="270">
        <f>MAX(PWT!G136,PWT!S136)/PWT!G$4*100</f>
        <v>0</v>
      </c>
      <c r="H136" s="270">
        <f>MAX(PWT!H136,PWT!T136)/PWT!H$4*100</f>
        <v>0</v>
      </c>
      <c r="I136" s="270">
        <f>IF(OR(ISNUMBER(D136),ISNUMBER(E136),ISNUMBER(#REF!),ISNUMBER(F136),ISNUMBER(G136),ISNUMBER(H136)),SUM(D136:H136),"")</f>
        <v>0</v>
      </c>
      <c r="J136" s="270" t="str">
        <f>IF(ISNUMBER(PWT!J136),(PWT!J136/PWT!J$4)*100,"")</f>
        <v/>
      </c>
      <c r="K136" s="270" t="str">
        <f>IF(ISNUMBER(PWT!K136),(PWT!K136/PWT!K$4)*100,"")</f>
        <v/>
      </c>
      <c r="L136" s="270" t="str">
        <f>IF(ISNUMBER(PWT!L136),(PWT!L136/PWT!L$4)*100,"")</f>
        <v/>
      </c>
      <c r="M136" s="270" t="str">
        <f>IF(ISNUMBER(PWT!M136),(PWT!M136/PWT!M$4)*100,"")</f>
        <v/>
      </c>
      <c r="N136" s="270" t="str">
        <f>IF(ISNUMBER(PWT!N136),(PWT!N136/PWT!N$4)*100,"")</f>
        <v/>
      </c>
      <c r="O136" s="270" t="str">
        <f>IF(OR(ISNUMBER(J136),ISNUMBER(K136),ISNUMBER(#REF!),ISNUMBER(L136),ISNUMBER(M136),ISNUMBER(N136)),SUM(J136:N136),"")</f>
        <v/>
      </c>
      <c r="P136" s="270">
        <f>IFERROR(MAX('Pre-Board Exam'!D136,'Pre-Board Exam'!J136)/'Pre-Board Exam'!D$4*100,"")</f>
        <v>0</v>
      </c>
      <c r="Q136" s="270">
        <f>IFERROR(MAX('Pre-Board Exam'!E136,'Pre-Board Exam'!K136)/'Pre-Board Exam'!E$4*100,"")</f>
        <v>0</v>
      </c>
      <c r="R136" s="270">
        <f>IFERROR(MAX('Pre-Board Exam'!F136,'Pre-Board Exam'!L136)/'Pre-Board Exam'!F$4*100,"")</f>
        <v>0</v>
      </c>
      <c r="S136" s="270">
        <f>IFERROR(MAX('Pre-Board Exam'!G136,'Pre-Board Exam'!M136)/'Pre-Board Exam'!G$4*100,"")</f>
        <v>0</v>
      </c>
      <c r="T136" s="270">
        <f>IFERROR(MAX('Pre-Board Exam'!H136,'Pre-Board Exam'!N136)/'Pre-Board Exam'!H$4*100,"")</f>
        <v>0</v>
      </c>
      <c r="U136" s="270">
        <f>IF(OR(ISNUMBER(P136),ISNUMBER(Q136),ISNUMBER(#REF!),ISNUMBER(R136),ISNUMBER(S136),ISNUMBER(T136)),SUM(P136:T136),"")</f>
        <v>0</v>
      </c>
    </row>
    <row r="137" spans="1:21" x14ac:dyDescent="0.3">
      <c r="A137" s="312" t="str">
        <f>'STUDENT DETAILS'!A138</f>
        <v/>
      </c>
      <c r="B137" s="278" t="str">
        <f>IF(ISNUMBER('STUDENT DETAILS'!D138),('STUDENT DETAILS'!D138),"")</f>
        <v/>
      </c>
      <c r="C137" s="279" t="str">
        <f>IF('STUDENT DETAILS'!C138&gt;0,'STUDENT DETAILS'!C138,"")</f>
        <v/>
      </c>
      <c r="D137" s="270">
        <f>MAX(PWT!D137,PWT!P137)/PWT!D$4*100</f>
        <v>0</v>
      </c>
      <c r="E137" s="270">
        <f>MAX(PWT!E137,PWT!Q137)/PWT!E$4*100</f>
        <v>0</v>
      </c>
      <c r="F137" s="270">
        <f>MAX(PWT!F137,PWT!R137)/PWT!F$4*100</f>
        <v>0</v>
      </c>
      <c r="G137" s="270">
        <f>MAX(PWT!G137,PWT!S137)/PWT!G$4*100</f>
        <v>0</v>
      </c>
      <c r="H137" s="270">
        <f>MAX(PWT!H137,PWT!T137)/PWT!H$4*100</f>
        <v>0</v>
      </c>
      <c r="I137" s="270">
        <f>IF(OR(ISNUMBER(D137),ISNUMBER(E137),ISNUMBER(#REF!),ISNUMBER(F137),ISNUMBER(G137),ISNUMBER(H137)),SUM(D137:H137),"")</f>
        <v>0</v>
      </c>
      <c r="J137" s="270" t="str">
        <f>IF(ISNUMBER(PWT!J137),(PWT!J137/PWT!J$4)*100,"")</f>
        <v/>
      </c>
      <c r="K137" s="270" t="str">
        <f>IF(ISNUMBER(PWT!K137),(PWT!K137/PWT!K$4)*100,"")</f>
        <v/>
      </c>
      <c r="L137" s="270" t="str">
        <f>IF(ISNUMBER(PWT!L137),(PWT!L137/PWT!L$4)*100,"")</f>
        <v/>
      </c>
      <c r="M137" s="270" t="str">
        <f>IF(ISNUMBER(PWT!M137),(PWT!M137/PWT!M$4)*100,"")</f>
        <v/>
      </c>
      <c r="N137" s="270" t="str">
        <f>IF(ISNUMBER(PWT!N137),(PWT!N137/PWT!N$4)*100,"")</f>
        <v/>
      </c>
      <c r="O137" s="270" t="str">
        <f>IF(OR(ISNUMBER(J137),ISNUMBER(K137),ISNUMBER(#REF!),ISNUMBER(L137),ISNUMBER(M137),ISNUMBER(N137)),SUM(J137:N137),"")</f>
        <v/>
      </c>
      <c r="P137" s="270">
        <f>IFERROR(MAX('Pre-Board Exam'!D137,'Pre-Board Exam'!J137)/'Pre-Board Exam'!D$4*100,"")</f>
        <v>0</v>
      </c>
      <c r="Q137" s="270">
        <f>IFERROR(MAX('Pre-Board Exam'!E137,'Pre-Board Exam'!K137)/'Pre-Board Exam'!E$4*100,"")</f>
        <v>0</v>
      </c>
      <c r="R137" s="270">
        <f>IFERROR(MAX('Pre-Board Exam'!F137,'Pre-Board Exam'!L137)/'Pre-Board Exam'!F$4*100,"")</f>
        <v>0</v>
      </c>
      <c r="S137" s="270">
        <f>IFERROR(MAX('Pre-Board Exam'!G137,'Pre-Board Exam'!M137)/'Pre-Board Exam'!G$4*100,"")</f>
        <v>0</v>
      </c>
      <c r="T137" s="270">
        <f>IFERROR(MAX('Pre-Board Exam'!H137,'Pre-Board Exam'!N137)/'Pre-Board Exam'!H$4*100,"")</f>
        <v>0</v>
      </c>
      <c r="U137" s="270">
        <f>IF(OR(ISNUMBER(P137),ISNUMBER(Q137),ISNUMBER(#REF!),ISNUMBER(R137),ISNUMBER(S137),ISNUMBER(T137)),SUM(P137:T137),"")</f>
        <v>0</v>
      </c>
    </row>
    <row r="138" spans="1:21" x14ac:dyDescent="0.3">
      <c r="A138" s="312" t="str">
        <f>'STUDENT DETAILS'!A139</f>
        <v/>
      </c>
      <c r="B138" s="278" t="str">
        <f>IF(ISNUMBER('STUDENT DETAILS'!D139),('STUDENT DETAILS'!D139),"")</f>
        <v/>
      </c>
      <c r="C138" s="279" t="str">
        <f>IF('STUDENT DETAILS'!C139&gt;0,'STUDENT DETAILS'!C139,"")</f>
        <v/>
      </c>
      <c r="D138" s="270">
        <f>MAX(PWT!D138,PWT!P138)/PWT!D$4*100</f>
        <v>0</v>
      </c>
      <c r="E138" s="270">
        <f>MAX(PWT!E138,PWT!Q138)/PWT!E$4*100</f>
        <v>0</v>
      </c>
      <c r="F138" s="270">
        <f>MAX(PWT!F138,PWT!R138)/PWT!F$4*100</f>
        <v>0</v>
      </c>
      <c r="G138" s="270">
        <f>MAX(PWT!G138,PWT!S138)/PWT!G$4*100</f>
        <v>0</v>
      </c>
      <c r="H138" s="270">
        <f>MAX(PWT!H138,PWT!T138)/PWT!H$4*100</f>
        <v>0</v>
      </c>
      <c r="I138" s="270">
        <f>IF(OR(ISNUMBER(D138),ISNUMBER(E138),ISNUMBER(#REF!),ISNUMBER(F138),ISNUMBER(G138),ISNUMBER(H138)),SUM(D138:H138),"")</f>
        <v>0</v>
      </c>
      <c r="J138" s="270" t="str">
        <f>IF(ISNUMBER(PWT!J138),(PWT!J138/PWT!J$4)*100,"")</f>
        <v/>
      </c>
      <c r="K138" s="270" t="str">
        <f>IF(ISNUMBER(PWT!K138),(PWT!K138/PWT!K$4)*100,"")</f>
        <v/>
      </c>
      <c r="L138" s="270" t="str">
        <f>IF(ISNUMBER(PWT!L138),(PWT!L138/PWT!L$4)*100,"")</f>
        <v/>
      </c>
      <c r="M138" s="270" t="str">
        <f>IF(ISNUMBER(PWT!M138),(PWT!M138/PWT!M$4)*100,"")</f>
        <v/>
      </c>
      <c r="N138" s="270" t="str">
        <f>IF(ISNUMBER(PWT!N138),(PWT!N138/PWT!N$4)*100,"")</f>
        <v/>
      </c>
      <c r="O138" s="270" t="str">
        <f>IF(OR(ISNUMBER(J138),ISNUMBER(K138),ISNUMBER(#REF!),ISNUMBER(L138),ISNUMBER(M138),ISNUMBER(N138)),SUM(J138:N138),"")</f>
        <v/>
      </c>
      <c r="P138" s="270">
        <f>IFERROR(MAX('Pre-Board Exam'!D138,'Pre-Board Exam'!J138)/'Pre-Board Exam'!D$4*100,"")</f>
        <v>0</v>
      </c>
      <c r="Q138" s="270">
        <f>IFERROR(MAX('Pre-Board Exam'!E138,'Pre-Board Exam'!K138)/'Pre-Board Exam'!E$4*100,"")</f>
        <v>0</v>
      </c>
      <c r="R138" s="270">
        <f>IFERROR(MAX('Pre-Board Exam'!F138,'Pre-Board Exam'!L138)/'Pre-Board Exam'!F$4*100,"")</f>
        <v>0</v>
      </c>
      <c r="S138" s="270">
        <f>IFERROR(MAX('Pre-Board Exam'!G138,'Pre-Board Exam'!M138)/'Pre-Board Exam'!G$4*100,"")</f>
        <v>0</v>
      </c>
      <c r="T138" s="270">
        <f>IFERROR(MAX('Pre-Board Exam'!H138,'Pre-Board Exam'!N138)/'Pre-Board Exam'!H$4*100,"")</f>
        <v>0</v>
      </c>
      <c r="U138" s="270">
        <f>IF(OR(ISNUMBER(P138),ISNUMBER(Q138),ISNUMBER(#REF!),ISNUMBER(R138),ISNUMBER(S138),ISNUMBER(T138)),SUM(P138:T138),"")</f>
        <v>0</v>
      </c>
    </row>
    <row r="139" spans="1:21" x14ac:dyDescent="0.3">
      <c r="A139" s="312" t="str">
        <f>'STUDENT DETAILS'!A140</f>
        <v/>
      </c>
      <c r="B139" s="278" t="str">
        <f>IF(ISNUMBER('STUDENT DETAILS'!D140),('STUDENT DETAILS'!D140),"")</f>
        <v/>
      </c>
      <c r="C139" s="279" t="str">
        <f>IF('STUDENT DETAILS'!C140&gt;0,'STUDENT DETAILS'!C140,"")</f>
        <v/>
      </c>
      <c r="D139" s="270">
        <f>MAX(PWT!D139,PWT!P139)/PWT!D$4*100</f>
        <v>0</v>
      </c>
      <c r="E139" s="270">
        <f>MAX(PWT!E139,PWT!Q139)/PWT!E$4*100</f>
        <v>0</v>
      </c>
      <c r="F139" s="270">
        <f>MAX(PWT!F139,PWT!R139)/PWT!F$4*100</f>
        <v>0</v>
      </c>
      <c r="G139" s="270">
        <f>MAX(PWT!G139,PWT!S139)/PWT!G$4*100</f>
        <v>0</v>
      </c>
      <c r="H139" s="270">
        <f>MAX(PWT!H139,PWT!T139)/PWT!H$4*100</f>
        <v>0</v>
      </c>
      <c r="I139" s="270">
        <f>IF(OR(ISNUMBER(D139),ISNUMBER(E139),ISNUMBER(#REF!),ISNUMBER(F139),ISNUMBER(G139),ISNUMBER(H139)),SUM(D139:H139),"")</f>
        <v>0</v>
      </c>
      <c r="J139" s="270" t="str">
        <f>IF(ISNUMBER(PWT!J139),(PWT!J139/PWT!J$4)*100,"")</f>
        <v/>
      </c>
      <c r="K139" s="270" t="str">
        <f>IF(ISNUMBER(PWT!K139),(PWT!K139/PWT!K$4)*100,"")</f>
        <v/>
      </c>
      <c r="L139" s="270" t="str">
        <f>IF(ISNUMBER(PWT!L139),(PWT!L139/PWT!L$4)*100,"")</f>
        <v/>
      </c>
      <c r="M139" s="270" t="str">
        <f>IF(ISNUMBER(PWT!M139),(PWT!M139/PWT!M$4)*100,"")</f>
        <v/>
      </c>
      <c r="N139" s="270" t="str">
        <f>IF(ISNUMBER(PWT!N139),(PWT!N139/PWT!N$4)*100,"")</f>
        <v/>
      </c>
      <c r="O139" s="270" t="str">
        <f>IF(OR(ISNUMBER(J139),ISNUMBER(K139),ISNUMBER(#REF!),ISNUMBER(L139),ISNUMBER(M139),ISNUMBER(N139)),SUM(J139:N139),"")</f>
        <v/>
      </c>
      <c r="P139" s="270">
        <f>IFERROR(MAX('Pre-Board Exam'!D139,'Pre-Board Exam'!J139)/'Pre-Board Exam'!D$4*100,"")</f>
        <v>0</v>
      </c>
      <c r="Q139" s="270">
        <f>IFERROR(MAX('Pre-Board Exam'!E139,'Pre-Board Exam'!K139)/'Pre-Board Exam'!E$4*100,"")</f>
        <v>0</v>
      </c>
      <c r="R139" s="270">
        <f>IFERROR(MAX('Pre-Board Exam'!F139,'Pre-Board Exam'!L139)/'Pre-Board Exam'!F$4*100,"")</f>
        <v>0</v>
      </c>
      <c r="S139" s="270">
        <f>IFERROR(MAX('Pre-Board Exam'!G139,'Pre-Board Exam'!M139)/'Pre-Board Exam'!G$4*100,"")</f>
        <v>0</v>
      </c>
      <c r="T139" s="270">
        <f>IFERROR(MAX('Pre-Board Exam'!H139,'Pre-Board Exam'!N139)/'Pre-Board Exam'!H$4*100,"")</f>
        <v>0</v>
      </c>
      <c r="U139" s="270">
        <f>IF(OR(ISNUMBER(P139),ISNUMBER(Q139),ISNUMBER(#REF!),ISNUMBER(R139),ISNUMBER(S139),ISNUMBER(T139)),SUM(P139:T139),"")</f>
        <v>0</v>
      </c>
    </row>
    <row r="140" spans="1:21" x14ac:dyDescent="0.3">
      <c r="A140" s="312" t="str">
        <f>'STUDENT DETAILS'!A141</f>
        <v/>
      </c>
      <c r="B140" s="278" t="str">
        <f>IF(ISNUMBER('STUDENT DETAILS'!D141),('STUDENT DETAILS'!D141),"")</f>
        <v/>
      </c>
      <c r="C140" s="279" t="str">
        <f>IF('STUDENT DETAILS'!C141&gt;0,'STUDENT DETAILS'!C141,"")</f>
        <v/>
      </c>
      <c r="D140" s="270">
        <f>MAX(PWT!D140,PWT!P140)/PWT!D$4*100</f>
        <v>0</v>
      </c>
      <c r="E140" s="270">
        <f>MAX(PWT!E140,PWT!Q140)/PWT!E$4*100</f>
        <v>0</v>
      </c>
      <c r="F140" s="270">
        <f>MAX(PWT!F140,PWT!R140)/PWT!F$4*100</f>
        <v>0</v>
      </c>
      <c r="G140" s="270">
        <f>MAX(PWT!G140,PWT!S140)/PWT!G$4*100</f>
        <v>0</v>
      </c>
      <c r="H140" s="270">
        <f>MAX(PWT!H140,PWT!T140)/PWT!H$4*100</f>
        <v>0</v>
      </c>
      <c r="I140" s="270">
        <f>IF(OR(ISNUMBER(D140),ISNUMBER(E140),ISNUMBER(#REF!),ISNUMBER(F140),ISNUMBER(G140),ISNUMBER(H140)),SUM(D140:H140),"")</f>
        <v>0</v>
      </c>
      <c r="J140" s="270" t="str">
        <f>IF(ISNUMBER(PWT!J140),(PWT!J140/PWT!J$4)*100,"")</f>
        <v/>
      </c>
      <c r="K140" s="270" t="str">
        <f>IF(ISNUMBER(PWT!K140),(PWT!K140/PWT!K$4)*100,"")</f>
        <v/>
      </c>
      <c r="L140" s="270" t="str">
        <f>IF(ISNUMBER(PWT!L140),(PWT!L140/PWT!L$4)*100,"")</f>
        <v/>
      </c>
      <c r="M140" s="270" t="str">
        <f>IF(ISNUMBER(PWT!M140),(PWT!M140/PWT!M$4)*100,"")</f>
        <v/>
      </c>
      <c r="N140" s="270" t="str">
        <f>IF(ISNUMBER(PWT!N140),(PWT!N140/PWT!N$4)*100,"")</f>
        <v/>
      </c>
      <c r="O140" s="270" t="str">
        <f>IF(OR(ISNUMBER(J140),ISNUMBER(K140),ISNUMBER(#REF!),ISNUMBER(L140),ISNUMBER(M140),ISNUMBER(N140)),SUM(J140:N140),"")</f>
        <v/>
      </c>
      <c r="P140" s="270">
        <f>IFERROR(MAX('Pre-Board Exam'!D140,'Pre-Board Exam'!J140)/'Pre-Board Exam'!D$4*100,"")</f>
        <v>0</v>
      </c>
      <c r="Q140" s="270">
        <f>IFERROR(MAX('Pre-Board Exam'!E140,'Pre-Board Exam'!K140)/'Pre-Board Exam'!E$4*100,"")</f>
        <v>0</v>
      </c>
      <c r="R140" s="270">
        <f>IFERROR(MAX('Pre-Board Exam'!F140,'Pre-Board Exam'!L140)/'Pre-Board Exam'!F$4*100,"")</f>
        <v>0</v>
      </c>
      <c r="S140" s="270">
        <f>IFERROR(MAX('Pre-Board Exam'!G140,'Pre-Board Exam'!M140)/'Pre-Board Exam'!G$4*100,"")</f>
        <v>0</v>
      </c>
      <c r="T140" s="270">
        <f>IFERROR(MAX('Pre-Board Exam'!H140,'Pre-Board Exam'!N140)/'Pre-Board Exam'!H$4*100,"")</f>
        <v>0</v>
      </c>
      <c r="U140" s="270">
        <f>IF(OR(ISNUMBER(P140),ISNUMBER(Q140),ISNUMBER(#REF!),ISNUMBER(R140),ISNUMBER(S140),ISNUMBER(T140)),SUM(P140:T140),"")</f>
        <v>0</v>
      </c>
    </row>
    <row r="141" spans="1:21" x14ac:dyDescent="0.3">
      <c r="A141" s="312" t="str">
        <f>'STUDENT DETAILS'!A142</f>
        <v/>
      </c>
      <c r="B141" s="278" t="str">
        <f>IF(ISNUMBER('STUDENT DETAILS'!D142),('STUDENT DETAILS'!D142),"")</f>
        <v/>
      </c>
      <c r="C141" s="279" t="str">
        <f>IF('STUDENT DETAILS'!C142&gt;0,'STUDENT DETAILS'!C142,"")</f>
        <v/>
      </c>
      <c r="D141" s="270">
        <f>MAX(PWT!D141,PWT!P141)/PWT!D$4*100</f>
        <v>0</v>
      </c>
      <c r="E141" s="270">
        <f>MAX(PWT!E141,PWT!Q141)/PWT!E$4*100</f>
        <v>0</v>
      </c>
      <c r="F141" s="270">
        <f>MAX(PWT!F141,PWT!R141)/PWT!F$4*100</f>
        <v>0</v>
      </c>
      <c r="G141" s="270">
        <f>MAX(PWT!G141,PWT!S141)/PWT!G$4*100</f>
        <v>0</v>
      </c>
      <c r="H141" s="270">
        <f>MAX(PWT!H141,PWT!T141)/PWT!H$4*100</f>
        <v>0</v>
      </c>
      <c r="I141" s="270">
        <f>IF(OR(ISNUMBER(D141),ISNUMBER(E141),ISNUMBER(#REF!),ISNUMBER(F141),ISNUMBER(G141),ISNUMBER(H141)),SUM(D141:H141),"")</f>
        <v>0</v>
      </c>
      <c r="J141" s="270" t="str">
        <f>IF(ISNUMBER(PWT!J141),(PWT!J141/PWT!J$4)*100,"")</f>
        <v/>
      </c>
      <c r="K141" s="270" t="str">
        <f>IF(ISNUMBER(PWT!K141),(PWT!K141/PWT!K$4)*100,"")</f>
        <v/>
      </c>
      <c r="L141" s="270" t="str">
        <f>IF(ISNUMBER(PWT!L141),(PWT!L141/PWT!L$4)*100,"")</f>
        <v/>
      </c>
      <c r="M141" s="270" t="str">
        <f>IF(ISNUMBER(PWT!M141),(PWT!M141/PWT!M$4)*100,"")</f>
        <v/>
      </c>
      <c r="N141" s="270" t="str">
        <f>IF(ISNUMBER(PWT!N141),(PWT!N141/PWT!N$4)*100,"")</f>
        <v/>
      </c>
      <c r="O141" s="270" t="str">
        <f>IF(OR(ISNUMBER(J141),ISNUMBER(K141),ISNUMBER(#REF!),ISNUMBER(L141),ISNUMBER(M141),ISNUMBER(N141)),SUM(J141:N141),"")</f>
        <v/>
      </c>
      <c r="P141" s="270">
        <f>IFERROR(MAX('Pre-Board Exam'!D141,'Pre-Board Exam'!J141)/'Pre-Board Exam'!D$4*100,"")</f>
        <v>0</v>
      </c>
      <c r="Q141" s="270">
        <f>IFERROR(MAX('Pre-Board Exam'!E141,'Pre-Board Exam'!K141)/'Pre-Board Exam'!E$4*100,"")</f>
        <v>0</v>
      </c>
      <c r="R141" s="270">
        <f>IFERROR(MAX('Pre-Board Exam'!F141,'Pre-Board Exam'!L141)/'Pre-Board Exam'!F$4*100,"")</f>
        <v>0</v>
      </c>
      <c r="S141" s="270">
        <f>IFERROR(MAX('Pre-Board Exam'!G141,'Pre-Board Exam'!M141)/'Pre-Board Exam'!G$4*100,"")</f>
        <v>0</v>
      </c>
      <c r="T141" s="270">
        <f>IFERROR(MAX('Pre-Board Exam'!H141,'Pre-Board Exam'!N141)/'Pre-Board Exam'!H$4*100,"")</f>
        <v>0</v>
      </c>
      <c r="U141" s="270">
        <f>IF(OR(ISNUMBER(P141),ISNUMBER(Q141),ISNUMBER(#REF!),ISNUMBER(R141),ISNUMBER(S141),ISNUMBER(T141)),SUM(P141:T141),"")</f>
        <v>0</v>
      </c>
    </row>
    <row r="142" spans="1:21" x14ac:dyDescent="0.3">
      <c r="A142" s="312" t="str">
        <f>'STUDENT DETAILS'!A143</f>
        <v/>
      </c>
      <c r="B142" s="278" t="str">
        <f>IF(ISNUMBER('STUDENT DETAILS'!D143),('STUDENT DETAILS'!D143),"")</f>
        <v/>
      </c>
      <c r="C142" s="279" t="str">
        <f>IF('STUDENT DETAILS'!C143&gt;0,'STUDENT DETAILS'!C143,"")</f>
        <v/>
      </c>
      <c r="D142" s="270">
        <f>MAX(PWT!D142,PWT!P142)/PWT!D$4*100</f>
        <v>0</v>
      </c>
      <c r="E142" s="270">
        <f>MAX(PWT!E142,PWT!Q142)/PWT!E$4*100</f>
        <v>0</v>
      </c>
      <c r="F142" s="270">
        <f>MAX(PWT!F142,PWT!R142)/PWT!F$4*100</f>
        <v>0</v>
      </c>
      <c r="G142" s="270">
        <f>MAX(PWT!G142,PWT!S142)/PWT!G$4*100</f>
        <v>0</v>
      </c>
      <c r="H142" s="270">
        <f>MAX(PWT!H142,PWT!T142)/PWT!H$4*100</f>
        <v>0</v>
      </c>
      <c r="I142" s="270">
        <f>IF(OR(ISNUMBER(D142),ISNUMBER(E142),ISNUMBER(#REF!),ISNUMBER(F142),ISNUMBER(G142),ISNUMBER(H142)),SUM(D142:H142),"")</f>
        <v>0</v>
      </c>
      <c r="J142" s="270" t="str">
        <f>IF(ISNUMBER(PWT!J142),(PWT!J142/PWT!J$4)*100,"")</f>
        <v/>
      </c>
      <c r="K142" s="270" t="str">
        <f>IF(ISNUMBER(PWT!K142),(PWT!K142/PWT!K$4)*100,"")</f>
        <v/>
      </c>
      <c r="L142" s="270" t="str">
        <f>IF(ISNUMBER(PWT!L142),(PWT!L142/PWT!L$4)*100,"")</f>
        <v/>
      </c>
      <c r="M142" s="270" t="str">
        <f>IF(ISNUMBER(PWT!M142),(PWT!M142/PWT!M$4)*100,"")</f>
        <v/>
      </c>
      <c r="N142" s="270" t="str">
        <f>IF(ISNUMBER(PWT!N142),(PWT!N142/PWT!N$4)*100,"")</f>
        <v/>
      </c>
      <c r="O142" s="270" t="str">
        <f>IF(OR(ISNUMBER(J142),ISNUMBER(K142),ISNUMBER(#REF!),ISNUMBER(L142),ISNUMBER(M142),ISNUMBER(N142)),SUM(J142:N142),"")</f>
        <v/>
      </c>
      <c r="P142" s="270">
        <f>IFERROR(MAX('Pre-Board Exam'!D142,'Pre-Board Exam'!J142)/'Pre-Board Exam'!D$4*100,"")</f>
        <v>0</v>
      </c>
      <c r="Q142" s="270">
        <f>IFERROR(MAX('Pre-Board Exam'!E142,'Pre-Board Exam'!K142)/'Pre-Board Exam'!E$4*100,"")</f>
        <v>0</v>
      </c>
      <c r="R142" s="270">
        <f>IFERROR(MAX('Pre-Board Exam'!F142,'Pre-Board Exam'!L142)/'Pre-Board Exam'!F$4*100,"")</f>
        <v>0</v>
      </c>
      <c r="S142" s="270">
        <f>IFERROR(MAX('Pre-Board Exam'!G142,'Pre-Board Exam'!M142)/'Pre-Board Exam'!G$4*100,"")</f>
        <v>0</v>
      </c>
      <c r="T142" s="270">
        <f>IFERROR(MAX('Pre-Board Exam'!H142,'Pre-Board Exam'!N142)/'Pre-Board Exam'!H$4*100,"")</f>
        <v>0</v>
      </c>
      <c r="U142" s="270">
        <f>IF(OR(ISNUMBER(P142),ISNUMBER(Q142),ISNUMBER(#REF!),ISNUMBER(R142),ISNUMBER(S142),ISNUMBER(T142)),SUM(P142:T142),"")</f>
        <v>0</v>
      </c>
    </row>
    <row r="143" spans="1:21" x14ac:dyDescent="0.3">
      <c r="A143" s="312" t="str">
        <f>'STUDENT DETAILS'!A144</f>
        <v/>
      </c>
      <c r="B143" s="278" t="str">
        <f>IF(ISNUMBER('STUDENT DETAILS'!D144),('STUDENT DETAILS'!D144),"")</f>
        <v/>
      </c>
      <c r="C143" s="279" t="str">
        <f>IF('STUDENT DETAILS'!C144&gt;0,'STUDENT DETAILS'!C144,"")</f>
        <v/>
      </c>
      <c r="D143" s="270">
        <f>MAX(PWT!D143,PWT!P143)/PWT!D$4*100</f>
        <v>0</v>
      </c>
      <c r="E143" s="270">
        <f>MAX(PWT!E143,PWT!Q143)/PWT!E$4*100</f>
        <v>0</v>
      </c>
      <c r="F143" s="270">
        <f>MAX(PWT!F143,PWT!R143)/PWT!F$4*100</f>
        <v>0</v>
      </c>
      <c r="G143" s="270">
        <f>MAX(PWT!G143,PWT!S143)/PWT!G$4*100</f>
        <v>0</v>
      </c>
      <c r="H143" s="270">
        <f>MAX(PWT!H143,PWT!T143)/PWT!H$4*100</f>
        <v>0</v>
      </c>
      <c r="I143" s="270">
        <f>IF(OR(ISNUMBER(D143),ISNUMBER(E143),ISNUMBER(#REF!),ISNUMBER(F143),ISNUMBER(G143),ISNUMBER(H143)),SUM(D143:H143),"")</f>
        <v>0</v>
      </c>
      <c r="J143" s="270" t="str">
        <f>IF(ISNUMBER(PWT!J143),(PWT!J143/PWT!J$4)*100,"")</f>
        <v/>
      </c>
      <c r="K143" s="270" t="str">
        <f>IF(ISNUMBER(PWT!K143),(PWT!K143/PWT!K$4)*100,"")</f>
        <v/>
      </c>
      <c r="L143" s="270" t="str">
        <f>IF(ISNUMBER(PWT!L143),(PWT!L143/PWT!L$4)*100,"")</f>
        <v/>
      </c>
      <c r="M143" s="270" t="str">
        <f>IF(ISNUMBER(PWT!M143),(PWT!M143/PWT!M$4)*100,"")</f>
        <v/>
      </c>
      <c r="N143" s="270" t="str">
        <f>IF(ISNUMBER(PWT!N143),(PWT!N143/PWT!N$4)*100,"")</f>
        <v/>
      </c>
      <c r="O143" s="270" t="str">
        <f>IF(OR(ISNUMBER(J143),ISNUMBER(K143),ISNUMBER(#REF!),ISNUMBER(L143),ISNUMBER(M143),ISNUMBER(N143)),SUM(J143:N143),"")</f>
        <v/>
      </c>
      <c r="P143" s="270">
        <f>IFERROR(MAX('Pre-Board Exam'!D143,'Pre-Board Exam'!J143)/'Pre-Board Exam'!D$4*100,"")</f>
        <v>0</v>
      </c>
      <c r="Q143" s="270">
        <f>IFERROR(MAX('Pre-Board Exam'!E143,'Pre-Board Exam'!K143)/'Pre-Board Exam'!E$4*100,"")</f>
        <v>0</v>
      </c>
      <c r="R143" s="270">
        <f>IFERROR(MAX('Pre-Board Exam'!F143,'Pre-Board Exam'!L143)/'Pre-Board Exam'!F$4*100,"")</f>
        <v>0</v>
      </c>
      <c r="S143" s="270">
        <f>IFERROR(MAX('Pre-Board Exam'!G143,'Pre-Board Exam'!M143)/'Pre-Board Exam'!G$4*100,"")</f>
        <v>0</v>
      </c>
      <c r="T143" s="270">
        <f>IFERROR(MAX('Pre-Board Exam'!H143,'Pre-Board Exam'!N143)/'Pre-Board Exam'!H$4*100,"")</f>
        <v>0</v>
      </c>
      <c r="U143" s="270">
        <f>IF(OR(ISNUMBER(P143),ISNUMBER(Q143),ISNUMBER(#REF!),ISNUMBER(R143),ISNUMBER(S143),ISNUMBER(T143)),SUM(P143:T143),"")</f>
        <v>0</v>
      </c>
    </row>
    <row r="144" spans="1:21" x14ac:dyDescent="0.3">
      <c r="A144" s="312" t="str">
        <f>'STUDENT DETAILS'!A145</f>
        <v/>
      </c>
      <c r="B144" s="278" t="str">
        <f>IF(ISNUMBER('STUDENT DETAILS'!D145),('STUDENT DETAILS'!D145),"")</f>
        <v/>
      </c>
      <c r="C144" s="279" t="str">
        <f>IF('STUDENT DETAILS'!C145&gt;0,'STUDENT DETAILS'!C145,"")</f>
        <v/>
      </c>
      <c r="D144" s="270">
        <f>MAX(PWT!D144,PWT!P144)/PWT!D$4*100</f>
        <v>0</v>
      </c>
      <c r="E144" s="270">
        <f>MAX(PWT!E144,PWT!Q144)/PWT!E$4*100</f>
        <v>0</v>
      </c>
      <c r="F144" s="270">
        <f>MAX(PWT!F144,PWT!R144)/PWT!F$4*100</f>
        <v>0</v>
      </c>
      <c r="G144" s="270">
        <f>MAX(PWT!G144,PWT!S144)/PWT!G$4*100</f>
        <v>0</v>
      </c>
      <c r="H144" s="270">
        <f>MAX(PWT!H144,PWT!T144)/PWT!H$4*100</f>
        <v>0</v>
      </c>
      <c r="I144" s="270">
        <f>IF(OR(ISNUMBER(D144),ISNUMBER(E144),ISNUMBER(#REF!),ISNUMBER(F144),ISNUMBER(G144),ISNUMBER(H144)),SUM(D144:H144),"")</f>
        <v>0</v>
      </c>
      <c r="J144" s="270" t="str">
        <f>IF(ISNUMBER(PWT!J144),(PWT!J144/PWT!J$4)*100,"")</f>
        <v/>
      </c>
      <c r="K144" s="270" t="str">
        <f>IF(ISNUMBER(PWT!K144),(PWT!K144/PWT!K$4)*100,"")</f>
        <v/>
      </c>
      <c r="L144" s="270" t="str">
        <f>IF(ISNUMBER(PWT!L144),(PWT!L144/PWT!L$4)*100,"")</f>
        <v/>
      </c>
      <c r="M144" s="270" t="str">
        <f>IF(ISNUMBER(PWT!M144),(PWT!M144/PWT!M$4)*100,"")</f>
        <v/>
      </c>
      <c r="N144" s="270" t="str">
        <f>IF(ISNUMBER(PWT!N144),(PWT!N144/PWT!N$4)*100,"")</f>
        <v/>
      </c>
      <c r="O144" s="270" t="str">
        <f>IF(OR(ISNUMBER(J144),ISNUMBER(K144),ISNUMBER(#REF!),ISNUMBER(L144),ISNUMBER(M144),ISNUMBER(N144)),SUM(J144:N144),"")</f>
        <v/>
      </c>
      <c r="P144" s="270">
        <f>IFERROR(MAX('Pre-Board Exam'!D144,'Pre-Board Exam'!J144)/'Pre-Board Exam'!D$4*100,"")</f>
        <v>0</v>
      </c>
      <c r="Q144" s="270">
        <f>IFERROR(MAX('Pre-Board Exam'!E144,'Pre-Board Exam'!K144)/'Pre-Board Exam'!E$4*100,"")</f>
        <v>0</v>
      </c>
      <c r="R144" s="270">
        <f>IFERROR(MAX('Pre-Board Exam'!F144,'Pre-Board Exam'!L144)/'Pre-Board Exam'!F$4*100,"")</f>
        <v>0</v>
      </c>
      <c r="S144" s="270">
        <f>IFERROR(MAX('Pre-Board Exam'!G144,'Pre-Board Exam'!M144)/'Pre-Board Exam'!G$4*100,"")</f>
        <v>0</v>
      </c>
      <c r="T144" s="270">
        <f>IFERROR(MAX('Pre-Board Exam'!H144,'Pre-Board Exam'!N144)/'Pre-Board Exam'!H$4*100,"")</f>
        <v>0</v>
      </c>
      <c r="U144" s="270">
        <f>IF(OR(ISNUMBER(P144),ISNUMBER(Q144),ISNUMBER(#REF!),ISNUMBER(R144),ISNUMBER(S144),ISNUMBER(T144)),SUM(P144:T144),"")</f>
        <v>0</v>
      </c>
    </row>
    <row r="145" spans="1:21" x14ac:dyDescent="0.3">
      <c r="A145" s="312" t="str">
        <f>'STUDENT DETAILS'!A146</f>
        <v/>
      </c>
      <c r="B145" s="278" t="str">
        <f>IF(ISNUMBER('STUDENT DETAILS'!D146),('STUDENT DETAILS'!D146),"")</f>
        <v/>
      </c>
      <c r="C145" s="279" t="str">
        <f>IF('STUDENT DETAILS'!C146&gt;0,'STUDENT DETAILS'!C146,"")</f>
        <v/>
      </c>
      <c r="D145" s="270">
        <f>MAX(PWT!D145,PWT!P145)/PWT!D$4*100</f>
        <v>0</v>
      </c>
      <c r="E145" s="270">
        <f>MAX(PWT!E145,PWT!Q145)/PWT!E$4*100</f>
        <v>0</v>
      </c>
      <c r="F145" s="270">
        <f>MAX(PWT!F145,PWT!R145)/PWT!F$4*100</f>
        <v>0</v>
      </c>
      <c r="G145" s="270">
        <f>MAX(PWT!G145,PWT!S145)/PWT!G$4*100</f>
        <v>0</v>
      </c>
      <c r="H145" s="270">
        <f>MAX(PWT!H145,PWT!T145)/PWT!H$4*100</f>
        <v>0</v>
      </c>
      <c r="I145" s="270">
        <f>IF(OR(ISNUMBER(D145),ISNUMBER(E145),ISNUMBER(#REF!),ISNUMBER(F145),ISNUMBER(G145),ISNUMBER(H145)),SUM(D145:H145),"")</f>
        <v>0</v>
      </c>
      <c r="J145" s="270" t="str">
        <f>IF(ISNUMBER(PWT!J145),(PWT!J145/PWT!J$4)*100,"")</f>
        <v/>
      </c>
      <c r="K145" s="270" t="str">
        <f>IF(ISNUMBER(PWT!K145),(PWT!K145/PWT!K$4)*100,"")</f>
        <v/>
      </c>
      <c r="L145" s="270" t="str">
        <f>IF(ISNUMBER(PWT!L145),(PWT!L145/PWT!L$4)*100,"")</f>
        <v/>
      </c>
      <c r="M145" s="270" t="str">
        <f>IF(ISNUMBER(PWT!M145),(PWT!M145/PWT!M$4)*100,"")</f>
        <v/>
      </c>
      <c r="N145" s="270" t="str">
        <f>IF(ISNUMBER(PWT!N145),(PWT!N145/PWT!N$4)*100,"")</f>
        <v/>
      </c>
      <c r="O145" s="270" t="str">
        <f>IF(OR(ISNUMBER(J145),ISNUMBER(K145),ISNUMBER(#REF!),ISNUMBER(L145),ISNUMBER(M145),ISNUMBER(N145)),SUM(J145:N145),"")</f>
        <v/>
      </c>
      <c r="P145" s="270">
        <f>IFERROR(MAX('Pre-Board Exam'!D145,'Pre-Board Exam'!J145)/'Pre-Board Exam'!D$4*100,"")</f>
        <v>0</v>
      </c>
      <c r="Q145" s="270">
        <f>IFERROR(MAX('Pre-Board Exam'!E145,'Pre-Board Exam'!K145)/'Pre-Board Exam'!E$4*100,"")</f>
        <v>0</v>
      </c>
      <c r="R145" s="270">
        <f>IFERROR(MAX('Pre-Board Exam'!F145,'Pre-Board Exam'!L145)/'Pre-Board Exam'!F$4*100,"")</f>
        <v>0</v>
      </c>
      <c r="S145" s="270">
        <f>IFERROR(MAX('Pre-Board Exam'!G145,'Pre-Board Exam'!M145)/'Pre-Board Exam'!G$4*100,"")</f>
        <v>0</v>
      </c>
      <c r="T145" s="270">
        <f>IFERROR(MAX('Pre-Board Exam'!H145,'Pre-Board Exam'!N145)/'Pre-Board Exam'!H$4*100,"")</f>
        <v>0</v>
      </c>
      <c r="U145" s="270">
        <f>IF(OR(ISNUMBER(P145),ISNUMBER(Q145),ISNUMBER(#REF!),ISNUMBER(R145),ISNUMBER(S145),ISNUMBER(T145)),SUM(P145:T145),"")</f>
        <v>0</v>
      </c>
    </row>
    <row r="146" spans="1:21" x14ac:dyDescent="0.3">
      <c r="A146" s="312" t="str">
        <f>'STUDENT DETAILS'!A147</f>
        <v/>
      </c>
      <c r="B146" s="278" t="str">
        <f>IF(ISNUMBER('STUDENT DETAILS'!D147),('STUDENT DETAILS'!D147),"")</f>
        <v/>
      </c>
      <c r="C146" s="279" t="str">
        <f>IF('STUDENT DETAILS'!C147&gt;0,'STUDENT DETAILS'!C147,"")</f>
        <v/>
      </c>
      <c r="D146" s="270">
        <f>MAX(PWT!D146,PWT!P146)/PWT!D$4*100</f>
        <v>0</v>
      </c>
      <c r="E146" s="270">
        <f>MAX(PWT!E146,PWT!Q146)/PWT!E$4*100</f>
        <v>0</v>
      </c>
      <c r="F146" s="270">
        <f>MAX(PWT!F146,PWT!R146)/PWT!F$4*100</f>
        <v>0</v>
      </c>
      <c r="G146" s="270">
        <f>MAX(PWT!G146,PWT!S146)/PWT!G$4*100</f>
        <v>0</v>
      </c>
      <c r="H146" s="270">
        <f>MAX(PWT!H146,PWT!T146)/PWT!H$4*100</f>
        <v>0</v>
      </c>
      <c r="I146" s="270">
        <f>IF(OR(ISNUMBER(D146),ISNUMBER(E146),ISNUMBER(#REF!),ISNUMBER(F146),ISNUMBER(G146),ISNUMBER(H146)),SUM(D146:H146),"")</f>
        <v>0</v>
      </c>
      <c r="J146" s="270" t="str">
        <f>IF(ISNUMBER(PWT!J146),(PWT!J146/PWT!J$4)*100,"")</f>
        <v/>
      </c>
      <c r="K146" s="270" t="str">
        <f>IF(ISNUMBER(PWT!K146),(PWT!K146/PWT!K$4)*100,"")</f>
        <v/>
      </c>
      <c r="L146" s="270" t="str">
        <f>IF(ISNUMBER(PWT!L146),(PWT!L146/PWT!L$4)*100,"")</f>
        <v/>
      </c>
      <c r="M146" s="270" t="str">
        <f>IF(ISNUMBER(PWT!M146),(PWT!M146/PWT!M$4)*100,"")</f>
        <v/>
      </c>
      <c r="N146" s="270" t="str">
        <f>IF(ISNUMBER(PWT!N146),(PWT!N146/PWT!N$4)*100,"")</f>
        <v/>
      </c>
      <c r="O146" s="270" t="str">
        <f>IF(OR(ISNUMBER(J146),ISNUMBER(K146),ISNUMBER(#REF!),ISNUMBER(L146),ISNUMBER(M146),ISNUMBER(N146)),SUM(J146:N146),"")</f>
        <v/>
      </c>
      <c r="P146" s="270">
        <f>IFERROR(MAX('Pre-Board Exam'!D146,'Pre-Board Exam'!J146)/'Pre-Board Exam'!D$4*100,"")</f>
        <v>0</v>
      </c>
      <c r="Q146" s="270">
        <f>IFERROR(MAX('Pre-Board Exam'!E146,'Pre-Board Exam'!K146)/'Pre-Board Exam'!E$4*100,"")</f>
        <v>0</v>
      </c>
      <c r="R146" s="270">
        <f>IFERROR(MAX('Pre-Board Exam'!F146,'Pre-Board Exam'!L146)/'Pre-Board Exam'!F$4*100,"")</f>
        <v>0</v>
      </c>
      <c r="S146" s="270">
        <f>IFERROR(MAX('Pre-Board Exam'!G146,'Pre-Board Exam'!M146)/'Pre-Board Exam'!G$4*100,"")</f>
        <v>0</v>
      </c>
      <c r="T146" s="270">
        <f>IFERROR(MAX('Pre-Board Exam'!H146,'Pre-Board Exam'!N146)/'Pre-Board Exam'!H$4*100,"")</f>
        <v>0</v>
      </c>
      <c r="U146" s="270">
        <f>IF(OR(ISNUMBER(P146),ISNUMBER(Q146),ISNUMBER(#REF!),ISNUMBER(R146),ISNUMBER(S146),ISNUMBER(T146)),SUM(P146:T146),"")</f>
        <v>0</v>
      </c>
    </row>
    <row r="147" spans="1:21" x14ac:dyDescent="0.3">
      <c r="A147" s="312" t="str">
        <f>'STUDENT DETAILS'!A148</f>
        <v/>
      </c>
      <c r="B147" s="278" t="str">
        <f>IF(ISNUMBER('STUDENT DETAILS'!D148),('STUDENT DETAILS'!D148),"")</f>
        <v/>
      </c>
      <c r="C147" s="279" t="str">
        <f>IF('STUDENT DETAILS'!C148&gt;0,'STUDENT DETAILS'!C148,"")</f>
        <v/>
      </c>
      <c r="D147" s="270">
        <f>MAX(PWT!D147,PWT!P147)/PWT!D$4*100</f>
        <v>0</v>
      </c>
      <c r="E147" s="270">
        <f>MAX(PWT!E147,PWT!Q147)/PWT!E$4*100</f>
        <v>0</v>
      </c>
      <c r="F147" s="270">
        <f>MAX(PWT!F147,PWT!R147)/PWT!F$4*100</f>
        <v>0</v>
      </c>
      <c r="G147" s="270">
        <f>MAX(PWT!G147,PWT!S147)/PWT!G$4*100</f>
        <v>0</v>
      </c>
      <c r="H147" s="270">
        <f>MAX(PWT!H147,PWT!T147)/PWT!H$4*100</f>
        <v>0</v>
      </c>
      <c r="I147" s="270">
        <f>IF(OR(ISNUMBER(D147),ISNUMBER(E147),ISNUMBER(#REF!),ISNUMBER(F147),ISNUMBER(G147),ISNUMBER(H147)),SUM(D147:H147),"")</f>
        <v>0</v>
      </c>
      <c r="J147" s="270" t="str">
        <f>IF(ISNUMBER(PWT!J147),(PWT!J147/PWT!J$4)*100,"")</f>
        <v/>
      </c>
      <c r="K147" s="270" t="str">
        <f>IF(ISNUMBER(PWT!K147),(PWT!K147/PWT!K$4)*100,"")</f>
        <v/>
      </c>
      <c r="L147" s="270" t="str">
        <f>IF(ISNUMBER(PWT!L147),(PWT!L147/PWT!L$4)*100,"")</f>
        <v/>
      </c>
      <c r="M147" s="270" t="str">
        <f>IF(ISNUMBER(PWT!M147),(PWT!M147/PWT!M$4)*100,"")</f>
        <v/>
      </c>
      <c r="N147" s="270" t="str">
        <f>IF(ISNUMBER(PWT!N147),(PWT!N147/PWT!N$4)*100,"")</f>
        <v/>
      </c>
      <c r="O147" s="270" t="str">
        <f>IF(OR(ISNUMBER(J147),ISNUMBER(K147),ISNUMBER(#REF!),ISNUMBER(L147),ISNUMBER(M147),ISNUMBER(N147)),SUM(J147:N147),"")</f>
        <v/>
      </c>
      <c r="P147" s="270">
        <f>IFERROR(MAX('Pre-Board Exam'!D147,'Pre-Board Exam'!J147)/'Pre-Board Exam'!D$4*100,"")</f>
        <v>0</v>
      </c>
      <c r="Q147" s="270">
        <f>IFERROR(MAX('Pre-Board Exam'!E147,'Pre-Board Exam'!K147)/'Pre-Board Exam'!E$4*100,"")</f>
        <v>0</v>
      </c>
      <c r="R147" s="270">
        <f>IFERROR(MAX('Pre-Board Exam'!F147,'Pre-Board Exam'!L147)/'Pre-Board Exam'!F$4*100,"")</f>
        <v>0</v>
      </c>
      <c r="S147" s="270">
        <f>IFERROR(MAX('Pre-Board Exam'!G147,'Pre-Board Exam'!M147)/'Pre-Board Exam'!G$4*100,"")</f>
        <v>0</v>
      </c>
      <c r="T147" s="270">
        <f>IFERROR(MAX('Pre-Board Exam'!H147,'Pre-Board Exam'!N147)/'Pre-Board Exam'!H$4*100,"")</f>
        <v>0</v>
      </c>
      <c r="U147" s="270">
        <f>IF(OR(ISNUMBER(P147),ISNUMBER(Q147),ISNUMBER(#REF!),ISNUMBER(R147),ISNUMBER(S147),ISNUMBER(T147)),SUM(P147:T147),"")</f>
        <v>0</v>
      </c>
    </row>
    <row r="148" spans="1:21" x14ac:dyDescent="0.3">
      <c r="A148" s="312" t="str">
        <f>'STUDENT DETAILS'!A149</f>
        <v/>
      </c>
      <c r="B148" s="278" t="str">
        <f>IF(ISNUMBER('STUDENT DETAILS'!D149),('STUDENT DETAILS'!D149),"")</f>
        <v/>
      </c>
      <c r="C148" s="279" t="str">
        <f>IF('STUDENT DETAILS'!C149&gt;0,'STUDENT DETAILS'!C149,"")</f>
        <v/>
      </c>
      <c r="D148" s="270">
        <f>MAX(PWT!D148,PWT!P148)/PWT!D$4*100</f>
        <v>0</v>
      </c>
      <c r="E148" s="270">
        <f>MAX(PWT!E148,PWT!Q148)/PWT!E$4*100</f>
        <v>0</v>
      </c>
      <c r="F148" s="270">
        <f>MAX(PWT!F148,PWT!R148)/PWT!F$4*100</f>
        <v>0</v>
      </c>
      <c r="G148" s="270">
        <f>MAX(PWT!G148,PWT!S148)/PWT!G$4*100</f>
        <v>0</v>
      </c>
      <c r="H148" s="270">
        <f>MAX(PWT!H148,PWT!T148)/PWT!H$4*100</f>
        <v>0</v>
      </c>
      <c r="I148" s="270">
        <f>IF(OR(ISNUMBER(D148),ISNUMBER(E148),ISNUMBER(#REF!),ISNUMBER(F148),ISNUMBER(G148),ISNUMBER(H148)),SUM(D148:H148),"")</f>
        <v>0</v>
      </c>
      <c r="J148" s="270" t="str">
        <f>IF(ISNUMBER(PWT!J148),(PWT!J148/PWT!J$4)*100,"")</f>
        <v/>
      </c>
      <c r="K148" s="270" t="str">
        <f>IF(ISNUMBER(PWT!K148),(PWT!K148/PWT!K$4)*100,"")</f>
        <v/>
      </c>
      <c r="L148" s="270" t="str">
        <f>IF(ISNUMBER(PWT!L148),(PWT!L148/PWT!L$4)*100,"")</f>
        <v/>
      </c>
      <c r="M148" s="270" t="str">
        <f>IF(ISNUMBER(PWT!M148),(PWT!M148/PWT!M$4)*100,"")</f>
        <v/>
      </c>
      <c r="N148" s="270" t="str">
        <f>IF(ISNUMBER(PWT!N148),(PWT!N148/PWT!N$4)*100,"")</f>
        <v/>
      </c>
      <c r="O148" s="270" t="str">
        <f>IF(OR(ISNUMBER(J148),ISNUMBER(K148),ISNUMBER(#REF!),ISNUMBER(L148),ISNUMBER(M148),ISNUMBER(N148)),SUM(J148:N148),"")</f>
        <v/>
      </c>
      <c r="P148" s="270">
        <f>IFERROR(MAX('Pre-Board Exam'!D148,'Pre-Board Exam'!J148)/'Pre-Board Exam'!D$4*100,"")</f>
        <v>0</v>
      </c>
      <c r="Q148" s="270">
        <f>IFERROR(MAX('Pre-Board Exam'!E148,'Pre-Board Exam'!K148)/'Pre-Board Exam'!E$4*100,"")</f>
        <v>0</v>
      </c>
      <c r="R148" s="270">
        <f>IFERROR(MAX('Pre-Board Exam'!F148,'Pre-Board Exam'!L148)/'Pre-Board Exam'!F$4*100,"")</f>
        <v>0</v>
      </c>
      <c r="S148" s="270">
        <f>IFERROR(MAX('Pre-Board Exam'!G148,'Pre-Board Exam'!M148)/'Pre-Board Exam'!G$4*100,"")</f>
        <v>0</v>
      </c>
      <c r="T148" s="270">
        <f>IFERROR(MAX('Pre-Board Exam'!H148,'Pre-Board Exam'!N148)/'Pre-Board Exam'!H$4*100,"")</f>
        <v>0</v>
      </c>
      <c r="U148" s="270">
        <f>IF(OR(ISNUMBER(P148),ISNUMBER(Q148),ISNUMBER(#REF!),ISNUMBER(R148),ISNUMBER(S148),ISNUMBER(T148)),SUM(P148:T148),"")</f>
        <v>0</v>
      </c>
    </row>
    <row r="149" spans="1:21" x14ac:dyDescent="0.3">
      <c r="A149" s="312" t="str">
        <f>'STUDENT DETAILS'!A150</f>
        <v/>
      </c>
      <c r="B149" s="278" t="str">
        <f>IF(ISNUMBER('STUDENT DETAILS'!D150),('STUDENT DETAILS'!D150),"")</f>
        <v/>
      </c>
      <c r="C149" s="279" t="str">
        <f>IF('STUDENT DETAILS'!C150&gt;0,'STUDENT DETAILS'!C150,"")</f>
        <v/>
      </c>
      <c r="D149" s="270">
        <f>MAX(PWT!D149,PWT!P149)/PWT!D$4*100</f>
        <v>0</v>
      </c>
      <c r="E149" s="270">
        <f>MAX(PWT!E149,PWT!Q149)/PWT!E$4*100</f>
        <v>0</v>
      </c>
      <c r="F149" s="270">
        <f>MAX(PWT!F149,PWT!R149)/PWT!F$4*100</f>
        <v>0</v>
      </c>
      <c r="G149" s="270">
        <f>MAX(PWT!G149,PWT!S149)/PWT!G$4*100</f>
        <v>0</v>
      </c>
      <c r="H149" s="270">
        <f>MAX(PWT!H149,PWT!T149)/PWT!H$4*100</f>
        <v>0</v>
      </c>
      <c r="I149" s="270">
        <f>IF(OR(ISNUMBER(D149),ISNUMBER(E149),ISNUMBER(#REF!),ISNUMBER(F149),ISNUMBER(G149),ISNUMBER(H149)),SUM(D149:H149),"")</f>
        <v>0</v>
      </c>
      <c r="J149" s="270" t="str">
        <f>IF(ISNUMBER(PWT!J149),(PWT!J149/PWT!J$4)*100,"")</f>
        <v/>
      </c>
      <c r="K149" s="270" t="str">
        <f>IF(ISNUMBER(PWT!K149),(PWT!K149/PWT!K$4)*100,"")</f>
        <v/>
      </c>
      <c r="L149" s="270" t="str">
        <f>IF(ISNUMBER(PWT!L149),(PWT!L149/PWT!L$4)*100,"")</f>
        <v/>
      </c>
      <c r="M149" s="270" t="str">
        <f>IF(ISNUMBER(PWT!M149),(PWT!M149/PWT!M$4)*100,"")</f>
        <v/>
      </c>
      <c r="N149" s="270" t="str">
        <f>IF(ISNUMBER(PWT!N149),(PWT!N149/PWT!N$4)*100,"")</f>
        <v/>
      </c>
      <c r="O149" s="270" t="str">
        <f>IF(OR(ISNUMBER(J149),ISNUMBER(K149),ISNUMBER(#REF!),ISNUMBER(L149),ISNUMBER(M149),ISNUMBER(N149)),SUM(J149:N149),"")</f>
        <v/>
      </c>
      <c r="P149" s="270">
        <f>IFERROR(MAX('Pre-Board Exam'!D149,'Pre-Board Exam'!J149)/'Pre-Board Exam'!D$4*100,"")</f>
        <v>0</v>
      </c>
      <c r="Q149" s="270">
        <f>IFERROR(MAX('Pre-Board Exam'!E149,'Pre-Board Exam'!K149)/'Pre-Board Exam'!E$4*100,"")</f>
        <v>0</v>
      </c>
      <c r="R149" s="270">
        <f>IFERROR(MAX('Pre-Board Exam'!F149,'Pre-Board Exam'!L149)/'Pre-Board Exam'!F$4*100,"")</f>
        <v>0</v>
      </c>
      <c r="S149" s="270">
        <f>IFERROR(MAX('Pre-Board Exam'!G149,'Pre-Board Exam'!M149)/'Pre-Board Exam'!G$4*100,"")</f>
        <v>0</v>
      </c>
      <c r="T149" s="270">
        <f>IFERROR(MAX('Pre-Board Exam'!H149,'Pre-Board Exam'!N149)/'Pre-Board Exam'!H$4*100,"")</f>
        <v>0</v>
      </c>
      <c r="U149" s="270">
        <f>IF(OR(ISNUMBER(P149),ISNUMBER(Q149),ISNUMBER(#REF!),ISNUMBER(R149),ISNUMBER(S149),ISNUMBER(T149)),SUM(P149:T149),"")</f>
        <v>0</v>
      </c>
    </row>
    <row r="150" spans="1:21" x14ac:dyDescent="0.3">
      <c r="A150" s="312" t="str">
        <f>'STUDENT DETAILS'!A151</f>
        <v/>
      </c>
      <c r="B150" s="278" t="str">
        <f>IF(ISNUMBER('STUDENT DETAILS'!D151),('STUDENT DETAILS'!D151),"")</f>
        <v/>
      </c>
      <c r="C150" s="279" t="str">
        <f>IF('STUDENT DETAILS'!C151&gt;0,'STUDENT DETAILS'!C151,"")</f>
        <v/>
      </c>
      <c r="D150" s="270">
        <f>MAX(PWT!D150,PWT!P150)/PWT!D$4*100</f>
        <v>0</v>
      </c>
      <c r="E150" s="270">
        <f>MAX(PWT!E150,PWT!Q150)/PWT!E$4*100</f>
        <v>0</v>
      </c>
      <c r="F150" s="270">
        <f>MAX(PWT!F150,PWT!R150)/PWT!F$4*100</f>
        <v>0</v>
      </c>
      <c r="G150" s="270">
        <f>MAX(PWT!G150,PWT!S150)/PWT!G$4*100</f>
        <v>0</v>
      </c>
      <c r="H150" s="270">
        <f>MAX(PWT!H150,PWT!T150)/PWT!H$4*100</f>
        <v>0</v>
      </c>
      <c r="I150" s="270">
        <f>IF(OR(ISNUMBER(D150),ISNUMBER(E150),ISNUMBER(#REF!),ISNUMBER(F150),ISNUMBER(G150),ISNUMBER(H150)),SUM(D150:H150),"")</f>
        <v>0</v>
      </c>
      <c r="J150" s="270" t="str">
        <f>IF(ISNUMBER(PWT!J150),(PWT!J150/PWT!J$4)*100,"")</f>
        <v/>
      </c>
      <c r="K150" s="270" t="str">
        <f>IF(ISNUMBER(PWT!K150),(PWT!K150/PWT!K$4)*100,"")</f>
        <v/>
      </c>
      <c r="L150" s="270" t="str">
        <f>IF(ISNUMBER(PWT!L150),(PWT!L150/PWT!L$4)*100,"")</f>
        <v/>
      </c>
      <c r="M150" s="270" t="str">
        <f>IF(ISNUMBER(PWT!M150),(PWT!M150/PWT!M$4)*100,"")</f>
        <v/>
      </c>
      <c r="N150" s="270" t="str">
        <f>IF(ISNUMBER(PWT!N150),(PWT!N150/PWT!N$4)*100,"")</f>
        <v/>
      </c>
      <c r="O150" s="270" t="str">
        <f>IF(OR(ISNUMBER(J150),ISNUMBER(K150),ISNUMBER(#REF!),ISNUMBER(L150),ISNUMBER(M150),ISNUMBER(N150)),SUM(J150:N150),"")</f>
        <v/>
      </c>
      <c r="P150" s="270">
        <f>IFERROR(MAX('Pre-Board Exam'!D150,'Pre-Board Exam'!J150)/'Pre-Board Exam'!D$4*100,"")</f>
        <v>0</v>
      </c>
      <c r="Q150" s="270">
        <f>IFERROR(MAX('Pre-Board Exam'!E150,'Pre-Board Exam'!K150)/'Pre-Board Exam'!E$4*100,"")</f>
        <v>0</v>
      </c>
      <c r="R150" s="270">
        <f>IFERROR(MAX('Pre-Board Exam'!F150,'Pre-Board Exam'!L150)/'Pre-Board Exam'!F$4*100,"")</f>
        <v>0</v>
      </c>
      <c r="S150" s="270">
        <f>IFERROR(MAX('Pre-Board Exam'!G150,'Pre-Board Exam'!M150)/'Pre-Board Exam'!G$4*100,"")</f>
        <v>0</v>
      </c>
      <c r="T150" s="270">
        <f>IFERROR(MAX('Pre-Board Exam'!H150,'Pre-Board Exam'!N150)/'Pre-Board Exam'!H$4*100,"")</f>
        <v>0</v>
      </c>
      <c r="U150" s="270">
        <f>IF(OR(ISNUMBER(P150),ISNUMBER(Q150),ISNUMBER(#REF!),ISNUMBER(R150),ISNUMBER(S150),ISNUMBER(T150)),SUM(P150:T150),"")</f>
        <v>0</v>
      </c>
    </row>
    <row r="151" spans="1:21" x14ac:dyDescent="0.3">
      <c r="A151" s="312" t="str">
        <f>'STUDENT DETAILS'!A152</f>
        <v/>
      </c>
      <c r="B151" s="278" t="str">
        <f>IF(ISNUMBER('STUDENT DETAILS'!D152),('STUDENT DETAILS'!D152),"")</f>
        <v/>
      </c>
      <c r="C151" s="279" t="str">
        <f>IF('STUDENT DETAILS'!C152&gt;0,'STUDENT DETAILS'!C152,"")</f>
        <v/>
      </c>
      <c r="D151" s="270">
        <f>MAX(PWT!D151,PWT!P151)/PWT!D$4*100</f>
        <v>0</v>
      </c>
      <c r="E151" s="270">
        <f>MAX(PWT!E151,PWT!Q151)/PWT!E$4*100</f>
        <v>0</v>
      </c>
      <c r="F151" s="270">
        <f>MAX(PWT!F151,PWT!R151)/PWT!F$4*100</f>
        <v>0</v>
      </c>
      <c r="G151" s="270">
        <f>MAX(PWT!G151,PWT!S151)/PWT!G$4*100</f>
        <v>0</v>
      </c>
      <c r="H151" s="270">
        <f>MAX(PWT!H151,PWT!T151)/PWT!H$4*100</f>
        <v>0</v>
      </c>
      <c r="I151" s="270">
        <f>IF(OR(ISNUMBER(D151),ISNUMBER(E151),ISNUMBER(#REF!),ISNUMBER(F151),ISNUMBER(G151),ISNUMBER(H151)),SUM(D151:H151),"")</f>
        <v>0</v>
      </c>
      <c r="J151" s="270" t="str">
        <f>IF(ISNUMBER(PWT!J151),(PWT!J151/PWT!J$4)*100,"")</f>
        <v/>
      </c>
      <c r="K151" s="270" t="str">
        <f>IF(ISNUMBER(PWT!K151),(PWT!K151/PWT!K$4)*100,"")</f>
        <v/>
      </c>
      <c r="L151" s="270" t="str">
        <f>IF(ISNUMBER(PWT!L151),(PWT!L151/PWT!L$4)*100,"")</f>
        <v/>
      </c>
      <c r="M151" s="270" t="str">
        <f>IF(ISNUMBER(PWT!M151),(PWT!M151/PWT!M$4)*100,"")</f>
        <v/>
      </c>
      <c r="N151" s="270" t="str">
        <f>IF(ISNUMBER(PWT!N151),(PWT!N151/PWT!N$4)*100,"")</f>
        <v/>
      </c>
      <c r="O151" s="270" t="str">
        <f>IF(OR(ISNUMBER(J151),ISNUMBER(K151),ISNUMBER(#REF!),ISNUMBER(L151),ISNUMBER(M151),ISNUMBER(N151)),SUM(J151:N151),"")</f>
        <v/>
      </c>
      <c r="P151" s="270">
        <f>IFERROR(MAX('Pre-Board Exam'!D151,'Pre-Board Exam'!J151)/'Pre-Board Exam'!D$4*100,"")</f>
        <v>0</v>
      </c>
      <c r="Q151" s="270">
        <f>IFERROR(MAX('Pre-Board Exam'!E151,'Pre-Board Exam'!K151)/'Pre-Board Exam'!E$4*100,"")</f>
        <v>0</v>
      </c>
      <c r="R151" s="270">
        <f>IFERROR(MAX('Pre-Board Exam'!F151,'Pre-Board Exam'!L151)/'Pre-Board Exam'!F$4*100,"")</f>
        <v>0</v>
      </c>
      <c r="S151" s="270">
        <f>IFERROR(MAX('Pre-Board Exam'!G151,'Pre-Board Exam'!M151)/'Pre-Board Exam'!G$4*100,"")</f>
        <v>0</v>
      </c>
      <c r="T151" s="270">
        <f>IFERROR(MAX('Pre-Board Exam'!H151,'Pre-Board Exam'!N151)/'Pre-Board Exam'!H$4*100,"")</f>
        <v>0</v>
      </c>
      <c r="U151" s="270">
        <f>IF(OR(ISNUMBER(P151),ISNUMBER(Q151),ISNUMBER(#REF!),ISNUMBER(R151),ISNUMBER(S151),ISNUMBER(T151)),SUM(P151:T151),"")</f>
        <v>0</v>
      </c>
    </row>
    <row r="152" spans="1:21" x14ac:dyDescent="0.3">
      <c r="A152" s="312" t="str">
        <f>'STUDENT DETAILS'!A153</f>
        <v/>
      </c>
      <c r="B152" s="278" t="str">
        <f>IF(ISNUMBER('STUDENT DETAILS'!D153),('STUDENT DETAILS'!D153),"")</f>
        <v/>
      </c>
      <c r="C152" s="279" t="str">
        <f>IF('STUDENT DETAILS'!C153&gt;0,'STUDENT DETAILS'!C153,"")</f>
        <v/>
      </c>
      <c r="D152" s="270">
        <f>MAX(PWT!D152,PWT!P152)/PWT!D$4*100</f>
        <v>0</v>
      </c>
      <c r="E152" s="270">
        <f>MAX(PWT!E152,PWT!Q152)/PWT!E$4*100</f>
        <v>0</v>
      </c>
      <c r="F152" s="270">
        <f>MAX(PWT!F152,PWT!R152)/PWT!F$4*100</f>
        <v>0</v>
      </c>
      <c r="G152" s="270">
        <f>MAX(PWT!G152,PWT!S152)/PWT!G$4*100</f>
        <v>0</v>
      </c>
      <c r="H152" s="270">
        <f>MAX(PWT!H152,PWT!T152)/PWT!H$4*100</f>
        <v>0</v>
      </c>
      <c r="I152" s="270">
        <f>IF(OR(ISNUMBER(D152),ISNUMBER(E152),ISNUMBER(#REF!),ISNUMBER(F152),ISNUMBER(G152),ISNUMBER(H152)),SUM(D152:H152),"")</f>
        <v>0</v>
      </c>
      <c r="J152" s="270" t="str">
        <f>IF(ISNUMBER(PWT!J152),(PWT!J152/PWT!J$4)*100,"")</f>
        <v/>
      </c>
      <c r="K152" s="270" t="str">
        <f>IF(ISNUMBER(PWT!K152),(PWT!K152/PWT!K$4)*100,"")</f>
        <v/>
      </c>
      <c r="L152" s="270" t="str">
        <f>IF(ISNUMBER(PWT!L152),(PWT!L152/PWT!L$4)*100,"")</f>
        <v/>
      </c>
      <c r="M152" s="270" t="str">
        <f>IF(ISNUMBER(PWT!M152),(PWT!M152/PWT!M$4)*100,"")</f>
        <v/>
      </c>
      <c r="N152" s="270" t="str">
        <f>IF(ISNUMBER(PWT!N152),(PWT!N152/PWT!N$4)*100,"")</f>
        <v/>
      </c>
      <c r="O152" s="270" t="str">
        <f>IF(OR(ISNUMBER(J152),ISNUMBER(K152),ISNUMBER(#REF!),ISNUMBER(L152),ISNUMBER(M152),ISNUMBER(N152)),SUM(J152:N152),"")</f>
        <v/>
      </c>
      <c r="P152" s="270">
        <f>IFERROR(MAX('Pre-Board Exam'!D152,'Pre-Board Exam'!J152)/'Pre-Board Exam'!D$4*100,"")</f>
        <v>0</v>
      </c>
      <c r="Q152" s="270">
        <f>IFERROR(MAX('Pre-Board Exam'!E152,'Pre-Board Exam'!K152)/'Pre-Board Exam'!E$4*100,"")</f>
        <v>0</v>
      </c>
      <c r="R152" s="270">
        <f>IFERROR(MAX('Pre-Board Exam'!F152,'Pre-Board Exam'!L152)/'Pre-Board Exam'!F$4*100,"")</f>
        <v>0</v>
      </c>
      <c r="S152" s="270">
        <f>IFERROR(MAX('Pre-Board Exam'!G152,'Pre-Board Exam'!M152)/'Pre-Board Exam'!G$4*100,"")</f>
        <v>0</v>
      </c>
      <c r="T152" s="270">
        <f>IFERROR(MAX('Pre-Board Exam'!H152,'Pre-Board Exam'!N152)/'Pre-Board Exam'!H$4*100,"")</f>
        <v>0</v>
      </c>
      <c r="U152" s="270">
        <f>IF(OR(ISNUMBER(P152),ISNUMBER(Q152),ISNUMBER(#REF!),ISNUMBER(R152),ISNUMBER(S152),ISNUMBER(T152)),SUM(P152:T152),"")</f>
        <v>0</v>
      </c>
    </row>
    <row r="153" spans="1:21" x14ac:dyDescent="0.3">
      <c r="A153" s="312" t="str">
        <f>'STUDENT DETAILS'!A154</f>
        <v/>
      </c>
      <c r="B153" s="278" t="str">
        <f>IF(ISNUMBER('STUDENT DETAILS'!D154),('STUDENT DETAILS'!D154),"")</f>
        <v/>
      </c>
      <c r="C153" s="279" t="str">
        <f>IF('STUDENT DETAILS'!C154&gt;0,'STUDENT DETAILS'!C154,"")</f>
        <v/>
      </c>
      <c r="D153" s="270">
        <f>MAX(PWT!D153,PWT!P153)/PWT!D$4*100</f>
        <v>0</v>
      </c>
      <c r="E153" s="270">
        <f>MAX(PWT!E153,PWT!Q153)/PWT!E$4*100</f>
        <v>0</v>
      </c>
      <c r="F153" s="270">
        <f>MAX(PWT!F153,PWT!R153)/PWT!F$4*100</f>
        <v>0</v>
      </c>
      <c r="G153" s="270">
        <f>MAX(PWT!G153,PWT!S153)/PWT!G$4*100</f>
        <v>0</v>
      </c>
      <c r="H153" s="270">
        <f>MAX(PWT!H153,PWT!T153)/PWT!H$4*100</f>
        <v>0</v>
      </c>
      <c r="I153" s="270">
        <f>IF(OR(ISNUMBER(D153),ISNUMBER(E153),ISNUMBER(#REF!),ISNUMBER(F153),ISNUMBER(G153),ISNUMBER(H153)),SUM(D153:H153),"")</f>
        <v>0</v>
      </c>
      <c r="J153" s="270" t="str">
        <f>IF(ISNUMBER(PWT!J153),(PWT!J153/PWT!J$4)*100,"")</f>
        <v/>
      </c>
      <c r="K153" s="270" t="str">
        <f>IF(ISNUMBER(PWT!K153),(PWT!K153/PWT!K$4)*100,"")</f>
        <v/>
      </c>
      <c r="L153" s="270" t="str">
        <f>IF(ISNUMBER(PWT!L153),(PWT!L153/PWT!L$4)*100,"")</f>
        <v/>
      </c>
      <c r="M153" s="270" t="str">
        <f>IF(ISNUMBER(PWT!M153),(PWT!M153/PWT!M$4)*100,"")</f>
        <v/>
      </c>
      <c r="N153" s="270" t="str">
        <f>IF(ISNUMBER(PWT!N153),(PWT!N153/PWT!N$4)*100,"")</f>
        <v/>
      </c>
      <c r="O153" s="270" t="str">
        <f>IF(OR(ISNUMBER(J153),ISNUMBER(K153),ISNUMBER(#REF!),ISNUMBER(L153),ISNUMBER(M153),ISNUMBER(N153)),SUM(J153:N153),"")</f>
        <v/>
      </c>
      <c r="P153" s="270">
        <f>IFERROR(MAX('Pre-Board Exam'!D153,'Pre-Board Exam'!J153)/'Pre-Board Exam'!D$4*100,"")</f>
        <v>0</v>
      </c>
      <c r="Q153" s="270">
        <f>IFERROR(MAX('Pre-Board Exam'!E153,'Pre-Board Exam'!K153)/'Pre-Board Exam'!E$4*100,"")</f>
        <v>0</v>
      </c>
      <c r="R153" s="270">
        <f>IFERROR(MAX('Pre-Board Exam'!F153,'Pre-Board Exam'!L153)/'Pre-Board Exam'!F$4*100,"")</f>
        <v>0</v>
      </c>
      <c r="S153" s="270">
        <f>IFERROR(MAX('Pre-Board Exam'!G153,'Pre-Board Exam'!M153)/'Pre-Board Exam'!G$4*100,"")</f>
        <v>0</v>
      </c>
      <c r="T153" s="270">
        <f>IFERROR(MAX('Pre-Board Exam'!H153,'Pre-Board Exam'!N153)/'Pre-Board Exam'!H$4*100,"")</f>
        <v>0</v>
      </c>
      <c r="U153" s="270">
        <f>IF(OR(ISNUMBER(P153),ISNUMBER(Q153),ISNUMBER(#REF!),ISNUMBER(R153),ISNUMBER(S153),ISNUMBER(T153)),SUM(P153:T153),"")</f>
        <v>0</v>
      </c>
    </row>
    <row r="154" spans="1:21" x14ac:dyDescent="0.3">
      <c r="A154" s="312" t="str">
        <f>'STUDENT DETAILS'!A155</f>
        <v/>
      </c>
      <c r="B154" s="278" t="str">
        <f>IF(ISNUMBER('STUDENT DETAILS'!D155),('STUDENT DETAILS'!D155),"")</f>
        <v/>
      </c>
      <c r="C154" s="279" t="str">
        <f>IF('STUDENT DETAILS'!C155&gt;0,'STUDENT DETAILS'!C155,"")</f>
        <v/>
      </c>
      <c r="D154" s="270">
        <f>MAX(PWT!D154,PWT!P154)/PWT!D$4*100</f>
        <v>0</v>
      </c>
      <c r="E154" s="270">
        <f>MAX(PWT!E154,PWT!Q154)/PWT!E$4*100</f>
        <v>0</v>
      </c>
      <c r="F154" s="270">
        <f>MAX(PWT!F154,PWT!R154)/PWT!F$4*100</f>
        <v>0</v>
      </c>
      <c r="G154" s="270">
        <f>MAX(PWT!G154,PWT!S154)/PWT!G$4*100</f>
        <v>0</v>
      </c>
      <c r="H154" s="270">
        <f>MAX(PWT!H154,PWT!T154)/PWT!H$4*100</f>
        <v>0</v>
      </c>
      <c r="I154" s="270">
        <f>IF(OR(ISNUMBER(D154),ISNUMBER(E154),ISNUMBER(#REF!),ISNUMBER(F154),ISNUMBER(G154),ISNUMBER(H154)),SUM(D154:H154),"")</f>
        <v>0</v>
      </c>
      <c r="J154" s="270" t="str">
        <f>IF(ISNUMBER(PWT!J154),(PWT!J154/PWT!J$4)*100,"")</f>
        <v/>
      </c>
      <c r="K154" s="270" t="str">
        <f>IF(ISNUMBER(PWT!K154),(PWT!K154/PWT!K$4)*100,"")</f>
        <v/>
      </c>
      <c r="L154" s="270" t="str">
        <f>IF(ISNUMBER(PWT!L154),(PWT!L154/PWT!L$4)*100,"")</f>
        <v/>
      </c>
      <c r="M154" s="270" t="str">
        <f>IF(ISNUMBER(PWT!M154),(PWT!M154/PWT!M$4)*100,"")</f>
        <v/>
      </c>
      <c r="N154" s="270" t="str">
        <f>IF(ISNUMBER(PWT!N154),(PWT!N154/PWT!N$4)*100,"")</f>
        <v/>
      </c>
      <c r="O154" s="270" t="str">
        <f>IF(OR(ISNUMBER(J154),ISNUMBER(K154),ISNUMBER(#REF!),ISNUMBER(L154),ISNUMBER(M154),ISNUMBER(N154)),SUM(J154:N154),"")</f>
        <v/>
      </c>
      <c r="P154" s="270">
        <f>IFERROR(MAX('Pre-Board Exam'!D154,'Pre-Board Exam'!J154)/'Pre-Board Exam'!D$4*100,"")</f>
        <v>0</v>
      </c>
      <c r="Q154" s="270">
        <f>IFERROR(MAX('Pre-Board Exam'!E154,'Pre-Board Exam'!K154)/'Pre-Board Exam'!E$4*100,"")</f>
        <v>0</v>
      </c>
      <c r="R154" s="270">
        <f>IFERROR(MAX('Pre-Board Exam'!F154,'Pre-Board Exam'!L154)/'Pre-Board Exam'!F$4*100,"")</f>
        <v>0</v>
      </c>
      <c r="S154" s="270">
        <f>IFERROR(MAX('Pre-Board Exam'!G154,'Pre-Board Exam'!M154)/'Pre-Board Exam'!G$4*100,"")</f>
        <v>0</v>
      </c>
      <c r="T154" s="270">
        <f>IFERROR(MAX('Pre-Board Exam'!H154,'Pre-Board Exam'!N154)/'Pre-Board Exam'!H$4*100,"")</f>
        <v>0</v>
      </c>
      <c r="U154" s="270">
        <f>IF(OR(ISNUMBER(P154),ISNUMBER(Q154),ISNUMBER(#REF!),ISNUMBER(R154),ISNUMBER(S154),ISNUMBER(T154)),SUM(P154:T154),"")</f>
        <v>0</v>
      </c>
    </row>
    <row r="155" spans="1:21" x14ac:dyDescent="0.3">
      <c r="A155" s="312" t="str">
        <f>'STUDENT DETAILS'!A156</f>
        <v/>
      </c>
      <c r="B155" s="278" t="str">
        <f>IF(ISNUMBER('STUDENT DETAILS'!D156),('STUDENT DETAILS'!D156),"")</f>
        <v/>
      </c>
      <c r="C155" s="279" t="str">
        <f>IF('STUDENT DETAILS'!C156&gt;0,'STUDENT DETAILS'!C156,"")</f>
        <v/>
      </c>
      <c r="D155" s="270">
        <f>MAX(PWT!D155,PWT!P155)/PWT!D$4*100</f>
        <v>0</v>
      </c>
      <c r="E155" s="270">
        <f>MAX(PWT!E155,PWT!Q155)/PWT!E$4*100</f>
        <v>0</v>
      </c>
      <c r="F155" s="270">
        <f>MAX(PWT!F155,PWT!R155)/PWT!F$4*100</f>
        <v>0</v>
      </c>
      <c r="G155" s="270">
        <f>MAX(PWT!G155,PWT!S155)/PWT!G$4*100</f>
        <v>0</v>
      </c>
      <c r="H155" s="270">
        <f>MAX(PWT!H155,PWT!T155)/PWT!H$4*100</f>
        <v>0</v>
      </c>
      <c r="I155" s="270">
        <f>IF(OR(ISNUMBER(D155),ISNUMBER(E155),ISNUMBER(#REF!),ISNUMBER(F155),ISNUMBER(G155),ISNUMBER(H155)),SUM(D155:H155),"")</f>
        <v>0</v>
      </c>
      <c r="J155" s="270" t="str">
        <f>IF(ISNUMBER(PWT!J155),(PWT!J155/PWT!J$4)*100,"")</f>
        <v/>
      </c>
      <c r="K155" s="270" t="str">
        <f>IF(ISNUMBER(PWT!K155),(PWT!K155/PWT!K$4)*100,"")</f>
        <v/>
      </c>
      <c r="L155" s="270" t="str">
        <f>IF(ISNUMBER(PWT!L155),(PWT!L155/PWT!L$4)*100,"")</f>
        <v/>
      </c>
      <c r="M155" s="270" t="str">
        <f>IF(ISNUMBER(PWT!M155),(PWT!M155/PWT!M$4)*100,"")</f>
        <v/>
      </c>
      <c r="N155" s="270" t="str">
        <f>IF(ISNUMBER(PWT!N155),(PWT!N155/PWT!N$4)*100,"")</f>
        <v/>
      </c>
      <c r="O155" s="270" t="str">
        <f>IF(OR(ISNUMBER(J155),ISNUMBER(K155),ISNUMBER(#REF!),ISNUMBER(L155),ISNUMBER(M155),ISNUMBER(N155)),SUM(J155:N155),"")</f>
        <v/>
      </c>
      <c r="P155" s="270">
        <f>IFERROR(MAX('Pre-Board Exam'!D155,'Pre-Board Exam'!J155)/'Pre-Board Exam'!D$4*100,"")</f>
        <v>0</v>
      </c>
      <c r="Q155" s="270">
        <f>IFERROR(MAX('Pre-Board Exam'!E155,'Pre-Board Exam'!K155)/'Pre-Board Exam'!E$4*100,"")</f>
        <v>0</v>
      </c>
      <c r="R155" s="270">
        <f>IFERROR(MAX('Pre-Board Exam'!F155,'Pre-Board Exam'!L155)/'Pre-Board Exam'!F$4*100,"")</f>
        <v>0</v>
      </c>
      <c r="S155" s="270">
        <f>IFERROR(MAX('Pre-Board Exam'!G155,'Pre-Board Exam'!M155)/'Pre-Board Exam'!G$4*100,"")</f>
        <v>0</v>
      </c>
      <c r="T155" s="270">
        <f>IFERROR(MAX('Pre-Board Exam'!H155,'Pre-Board Exam'!N155)/'Pre-Board Exam'!H$4*100,"")</f>
        <v>0</v>
      </c>
      <c r="U155" s="270">
        <f>IF(OR(ISNUMBER(P155),ISNUMBER(Q155),ISNUMBER(#REF!),ISNUMBER(R155),ISNUMBER(S155),ISNUMBER(T155)),SUM(P155:T155),"")</f>
        <v>0</v>
      </c>
    </row>
    <row r="156" spans="1:21" x14ac:dyDescent="0.3">
      <c r="A156" s="312" t="str">
        <f>'STUDENT DETAILS'!A157</f>
        <v/>
      </c>
      <c r="B156" s="278" t="str">
        <f>IF(ISNUMBER('STUDENT DETAILS'!D157),('STUDENT DETAILS'!D157),"")</f>
        <v/>
      </c>
      <c r="C156" s="279" t="str">
        <f>IF('STUDENT DETAILS'!C157&gt;0,'STUDENT DETAILS'!C157,"")</f>
        <v/>
      </c>
      <c r="D156" s="270">
        <f>MAX(PWT!D156,PWT!P156)/PWT!D$4*100</f>
        <v>0</v>
      </c>
      <c r="E156" s="270">
        <f>MAX(PWT!E156,PWT!Q156)/PWT!E$4*100</f>
        <v>0</v>
      </c>
      <c r="F156" s="270">
        <f>MAX(PWT!F156,PWT!R156)/PWT!F$4*100</f>
        <v>0</v>
      </c>
      <c r="G156" s="270">
        <f>MAX(PWT!G156,PWT!S156)/PWT!G$4*100</f>
        <v>0</v>
      </c>
      <c r="H156" s="270">
        <f>MAX(PWT!H156,PWT!T156)/PWT!H$4*100</f>
        <v>0</v>
      </c>
      <c r="I156" s="270">
        <f>IF(OR(ISNUMBER(D156),ISNUMBER(E156),ISNUMBER(#REF!),ISNUMBER(F156),ISNUMBER(G156),ISNUMBER(H156)),SUM(D156:H156),"")</f>
        <v>0</v>
      </c>
      <c r="J156" s="270" t="str">
        <f>IF(ISNUMBER(PWT!J156),(PWT!J156/PWT!J$4)*100,"")</f>
        <v/>
      </c>
      <c r="K156" s="270" t="str">
        <f>IF(ISNUMBER(PWT!K156),(PWT!K156/PWT!K$4)*100,"")</f>
        <v/>
      </c>
      <c r="L156" s="270" t="str">
        <f>IF(ISNUMBER(PWT!L156),(PWT!L156/PWT!L$4)*100,"")</f>
        <v/>
      </c>
      <c r="M156" s="270" t="str">
        <f>IF(ISNUMBER(PWT!M156),(PWT!M156/PWT!M$4)*100,"")</f>
        <v/>
      </c>
      <c r="N156" s="270" t="str">
        <f>IF(ISNUMBER(PWT!N156),(PWT!N156/PWT!N$4)*100,"")</f>
        <v/>
      </c>
      <c r="O156" s="270" t="str">
        <f>IF(OR(ISNUMBER(J156),ISNUMBER(K156),ISNUMBER(#REF!),ISNUMBER(L156),ISNUMBER(M156),ISNUMBER(N156)),SUM(J156:N156),"")</f>
        <v/>
      </c>
      <c r="P156" s="270">
        <f>IFERROR(MAX('Pre-Board Exam'!D156,'Pre-Board Exam'!J156)/'Pre-Board Exam'!D$4*100,"")</f>
        <v>0</v>
      </c>
      <c r="Q156" s="270">
        <f>IFERROR(MAX('Pre-Board Exam'!E156,'Pre-Board Exam'!K156)/'Pre-Board Exam'!E$4*100,"")</f>
        <v>0</v>
      </c>
      <c r="R156" s="270">
        <f>IFERROR(MAX('Pre-Board Exam'!F156,'Pre-Board Exam'!L156)/'Pre-Board Exam'!F$4*100,"")</f>
        <v>0</v>
      </c>
      <c r="S156" s="270">
        <f>IFERROR(MAX('Pre-Board Exam'!G156,'Pre-Board Exam'!M156)/'Pre-Board Exam'!G$4*100,"")</f>
        <v>0</v>
      </c>
      <c r="T156" s="270">
        <f>IFERROR(MAX('Pre-Board Exam'!H156,'Pre-Board Exam'!N156)/'Pre-Board Exam'!H$4*100,"")</f>
        <v>0</v>
      </c>
      <c r="U156" s="270">
        <f>IF(OR(ISNUMBER(P156),ISNUMBER(Q156),ISNUMBER(#REF!),ISNUMBER(R156),ISNUMBER(S156),ISNUMBER(T156)),SUM(P156:T156),"")</f>
        <v>0</v>
      </c>
    </row>
    <row r="157" spans="1:21" x14ac:dyDescent="0.3">
      <c r="A157" s="312" t="str">
        <f>'STUDENT DETAILS'!A158</f>
        <v/>
      </c>
      <c r="B157" s="278" t="str">
        <f>IF(ISNUMBER('STUDENT DETAILS'!D158),('STUDENT DETAILS'!D158),"")</f>
        <v/>
      </c>
      <c r="C157" s="279" t="str">
        <f>IF('STUDENT DETAILS'!C158&gt;0,'STUDENT DETAILS'!C158,"")</f>
        <v/>
      </c>
      <c r="D157" s="270">
        <f>MAX(PWT!D157,PWT!P157)/PWT!D$4*100</f>
        <v>0</v>
      </c>
      <c r="E157" s="270">
        <f>MAX(PWT!E157,PWT!Q157)/PWT!E$4*100</f>
        <v>0</v>
      </c>
      <c r="F157" s="270">
        <f>MAX(PWT!F157,PWT!R157)/PWT!F$4*100</f>
        <v>0</v>
      </c>
      <c r="G157" s="270">
        <f>MAX(PWT!G157,PWT!S157)/PWT!G$4*100</f>
        <v>0</v>
      </c>
      <c r="H157" s="270">
        <f>MAX(PWT!H157,PWT!T157)/PWT!H$4*100</f>
        <v>0</v>
      </c>
      <c r="I157" s="270">
        <f>IF(OR(ISNUMBER(D157),ISNUMBER(E157),ISNUMBER(#REF!),ISNUMBER(F157),ISNUMBER(G157),ISNUMBER(H157)),SUM(D157:H157),"")</f>
        <v>0</v>
      </c>
      <c r="J157" s="270" t="str">
        <f>IF(ISNUMBER(PWT!J157),(PWT!J157/PWT!J$4)*100,"")</f>
        <v/>
      </c>
      <c r="K157" s="270" t="str">
        <f>IF(ISNUMBER(PWT!K157),(PWT!K157/PWT!K$4)*100,"")</f>
        <v/>
      </c>
      <c r="L157" s="270" t="str">
        <f>IF(ISNUMBER(PWT!L157),(PWT!L157/PWT!L$4)*100,"")</f>
        <v/>
      </c>
      <c r="M157" s="270" t="str">
        <f>IF(ISNUMBER(PWT!M157),(PWT!M157/PWT!M$4)*100,"")</f>
        <v/>
      </c>
      <c r="N157" s="270" t="str">
        <f>IF(ISNUMBER(PWT!N157),(PWT!N157/PWT!N$4)*100,"")</f>
        <v/>
      </c>
      <c r="O157" s="270" t="str">
        <f>IF(OR(ISNUMBER(J157),ISNUMBER(K157),ISNUMBER(#REF!),ISNUMBER(L157),ISNUMBER(M157),ISNUMBER(N157)),SUM(J157:N157),"")</f>
        <v/>
      </c>
      <c r="P157" s="270">
        <f>IFERROR(MAX('Pre-Board Exam'!D157,'Pre-Board Exam'!J157)/'Pre-Board Exam'!D$4*100,"")</f>
        <v>0</v>
      </c>
      <c r="Q157" s="270">
        <f>IFERROR(MAX('Pre-Board Exam'!E157,'Pre-Board Exam'!K157)/'Pre-Board Exam'!E$4*100,"")</f>
        <v>0</v>
      </c>
      <c r="R157" s="270">
        <f>IFERROR(MAX('Pre-Board Exam'!F157,'Pre-Board Exam'!L157)/'Pre-Board Exam'!F$4*100,"")</f>
        <v>0</v>
      </c>
      <c r="S157" s="270">
        <f>IFERROR(MAX('Pre-Board Exam'!G157,'Pre-Board Exam'!M157)/'Pre-Board Exam'!G$4*100,"")</f>
        <v>0</v>
      </c>
      <c r="T157" s="270">
        <f>IFERROR(MAX('Pre-Board Exam'!H157,'Pre-Board Exam'!N157)/'Pre-Board Exam'!H$4*100,"")</f>
        <v>0</v>
      </c>
      <c r="U157" s="270">
        <f>IF(OR(ISNUMBER(P157),ISNUMBER(Q157),ISNUMBER(#REF!),ISNUMBER(R157),ISNUMBER(S157),ISNUMBER(T157)),SUM(P157:T157),"")</f>
        <v>0</v>
      </c>
    </row>
    <row r="158" spans="1:21" x14ac:dyDescent="0.3">
      <c r="A158" s="312" t="str">
        <f>'STUDENT DETAILS'!A159</f>
        <v/>
      </c>
      <c r="B158" s="278" t="str">
        <f>IF(ISNUMBER('STUDENT DETAILS'!D159),('STUDENT DETAILS'!D159),"")</f>
        <v/>
      </c>
      <c r="C158" s="279" t="str">
        <f>IF('STUDENT DETAILS'!C159&gt;0,'STUDENT DETAILS'!C159,"")</f>
        <v/>
      </c>
      <c r="D158" s="270">
        <f>MAX(PWT!D158,PWT!P158)/PWT!D$4*100</f>
        <v>0</v>
      </c>
      <c r="E158" s="270">
        <f>MAX(PWT!E158,PWT!Q158)/PWT!E$4*100</f>
        <v>0</v>
      </c>
      <c r="F158" s="270">
        <f>MAX(PWT!F158,PWT!R158)/PWT!F$4*100</f>
        <v>0</v>
      </c>
      <c r="G158" s="270">
        <f>MAX(PWT!G158,PWT!S158)/PWT!G$4*100</f>
        <v>0</v>
      </c>
      <c r="H158" s="270">
        <f>MAX(PWT!H158,PWT!T158)/PWT!H$4*100</f>
        <v>0</v>
      </c>
      <c r="I158" s="270">
        <f>IF(OR(ISNUMBER(D158),ISNUMBER(E158),ISNUMBER(#REF!),ISNUMBER(F158),ISNUMBER(G158),ISNUMBER(H158)),SUM(D158:H158),"")</f>
        <v>0</v>
      </c>
      <c r="J158" s="270" t="str">
        <f>IF(ISNUMBER(PWT!J158),(PWT!J158/PWT!J$4)*100,"")</f>
        <v/>
      </c>
      <c r="K158" s="270" t="str">
        <f>IF(ISNUMBER(PWT!K158),(PWT!K158/PWT!K$4)*100,"")</f>
        <v/>
      </c>
      <c r="L158" s="270" t="str">
        <f>IF(ISNUMBER(PWT!L158),(PWT!L158/PWT!L$4)*100,"")</f>
        <v/>
      </c>
      <c r="M158" s="270" t="str">
        <f>IF(ISNUMBER(PWT!M158),(PWT!M158/PWT!M$4)*100,"")</f>
        <v/>
      </c>
      <c r="N158" s="270" t="str">
        <f>IF(ISNUMBER(PWT!N158),(PWT!N158/PWT!N$4)*100,"")</f>
        <v/>
      </c>
      <c r="O158" s="270" t="str">
        <f>IF(OR(ISNUMBER(J158),ISNUMBER(K158),ISNUMBER(#REF!),ISNUMBER(L158),ISNUMBER(M158),ISNUMBER(N158)),SUM(J158:N158),"")</f>
        <v/>
      </c>
      <c r="P158" s="270">
        <f>IFERROR(MAX('Pre-Board Exam'!D158,'Pre-Board Exam'!J158)/'Pre-Board Exam'!D$4*100,"")</f>
        <v>0</v>
      </c>
      <c r="Q158" s="270">
        <f>IFERROR(MAX('Pre-Board Exam'!E158,'Pre-Board Exam'!K158)/'Pre-Board Exam'!E$4*100,"")</f>
        <v>0</v>
      </c>
      <c r="R158" s="270">
        <f>IFERROR(MAX('Pre-Board Exam'!F158,'Pre-Board Exam'!L158)/'Pre-Board Exam'!F$4*100,"")</f>
        <v>0</v>
      </c>
      <c r="S158" s="270">
        <f>IFERROR(MAX('Pre-Board Exam'!G158,'Pre-Board Exam'!M158)/'Pre-Board Exam'!G$4*100,"")</f>
        <v>0</v>
      </c>
      <c r="T158" s="270">
        <f>IFERROR(MAX('Pre-Board Exam'!H158,'Pre-Board Exam'!N158)/'Pre-Board Exam'!H$4*100,"")</f>
        <v>0</v>
      </c>
      <c r="U158" s="270">
        <f>IF(OR(ISNUMBER(P158),ISNUMBER(Q158),ISNUMBER(#REF!),ISNUMBER(R158),ISNUMBER(S158),ISNUMBER(T158)),SUM(P158:T158),"")</f>
        <v>0</v>
      </c>
    </row>
    <row r="159" spans="1:21" x14ac:dyDescent="0.3">
      <c r="A159" s="312" t="str">
        <f>'STUDENT DETAILS'!A160</f>
        <v/>
      </c>
      <c r="B159" s="278" t="str">
        <f>IF(ISNUMBER('STUDENT DETAILS'!D160),('STUDENT DETAILS'!D160),"")</f>
        <v/>
      </c>
      <c r="C159" s="279" t="str">
        <f>IF('STUDENT DETAILS'!C160&gt;0,'STUDENT DETAILS'!C160,"")</f>
        <v/>
      </c>
      <c r="D159" s="270">
        <f>MAX(PWT!D159,PWT!P159)/PWT!D$4*100</f>
        <v>0</v>
      </c>
      <c r="E159" s="270">
        <f>MAX(PWT!E159,PWT!Q159)/PWT!E$4*100</f>
        <v>0</v>
      </c>
      <c r="F159" s="270">
        <f>MAX(PWT!F159,PWT!R159)/PWT!F$4*100</f>
        <v>0</v>
      </c>
      <c r="G159" s="270">
        <f>MAX(PWT!G159,PWT!S159)/PWT!G$4*100</f>
        <v>0</v>
      </c>
      <c r="H159" s="270">
        <f>MAX(PWT!H159,PWT!T159)/PWT!H$4*100</f>
        <v>0</v>
      </c>
      <c r="I159" s="270">
        <f>IF(OR(ISNUMBER(D159),ISNUMBER(E159),ISNUMBER(#REF!),ISNUMBER(F159),ISNUMBER(G159),ISNUMBER(H159)),SUM(D159:H159),"")</f>
        <v>0</v>
      </c>
      <c r="J159" s="270" t="str">
        <f>IF(ISNUMBER(PWT!J159),(PWT!J159/PWT!J$4)*100,"")</f>
        <v/>
      </c>
      <c r="K159" s="270" t="str">
        <f>IF(ISNUMBER(PWT!K159),(PWT!K159/PWT!K$4)*100,"")</f>
        <v/>
      </c>
      <c r="L159" s="270" t="str">
        <f>IF(ISNUMBER(PWT!L159),(PWT!L159/PWT!L$4)*100,"")</f>
        <v/>
      </c>
      <c r="M159" s="270" t="str">
        <f>IF(ISNUMBER(PWT!M159),(PWT!M159/PWT!M$4)*100,"")</f>
        <v/>
      </c>
      <c r="N159" s="270" t="str">
        <f>IF(ISNUMBER(PWT!N159),(PWT!N159/PWT!N$4)*100,"")</f>
        <v/>
      </c>
      <c r="O159" s="270" t="str">
        <f>IF(OR(ISNUMBER(J159),ISNUMBER(K159),ISNUMBER(#REF!),ISNUMBER(L159),ISNUMBER(M159),ISNUMBER(N159)),SUM(J159:N159),"")</f>
        <v/>
      </c>
      <c r="P159" s="270">
        <f>IFERROR(MAX('Pre-Board Exam'!D159,'Pre-Board Exam'!J159)/'Pre-Board Exam'!D$4*100,"")</f>
        <v>0</v>
      </c>
      <c r="Q159" s="270">
        <f>IFERROR(MAX('Pre-Board Exam'!E159,'Pre-Board Exam'!K159)/'Pre-Board Exam'!E$4*100,"")</f>
        <v>0</v>
      </c>
      <c r="R159" s="270">
        <f>IFERROR(MAX('Pre-Board Exam'!F159,'Pre-Board Exam'!L159)/'Pre-Board Exam'!F$4*100,"")</f>
        <v>0</v>
      </c>
      <c r="S159" s="270">
        <f>IFERROR(MAX('Pre-Board Exam'!G159,'Pre-Board Exam'!M159)/'Pre-Board Exam'!G$4*100,"")</f>
        <v>0</v>
      </c>
      <c r="T159" s="270">
        <f>IFERROR(MAX('Pre-Board Exam'!H159,'Pre-Board Exam'!N159)/'Pre-Board Exam'!H$4*100,"")</f>
        <v>0</v>
      </c>
      <c r="U159" s="270">
        <f>IF(OR(ISNUMBER(P159),ISNUMBER(Q159),ISNUMBER(#REF!),ISNUMBER(R159),ISNUMBER(S159),ISNUMBER(T159)),SUM(P159:T159),"")</f>
        <v>0</v>
      </c>
    </row>
    <row r="160" spans="1:21" x14ac:dyDescent="0.3">
      <c r="A160" s="312" t="str">
        <f>'STUDENT DETAILS'!A161</f>
        <v/>
      </c>
      <c r="B160" s="278" t="str">
        <f>IF(ISNUMBER('STUDENT DETAILS'!D161),('STUDENT DETAILS'!D161),"")</f>
        <v/>
      </c>
      <c r="C160" s="279" t="str">
        <f>IF('STUDENT DETAILS'!C161&gt;0,'STUDENT DETAILS'!C161,"")</f>
        <v/>
      </c>
      <c r="D160" s="270">
        <f>MAX(PWT!D160,PWT!P160)/PWT!D$4*100</f>
        <v>0</v>
      </c>
      <c r="E160" s="270">
        <f>MAX(PWT!E160,PWT!Q160)/PWT!E$4*100</f>
        <v>0</v>
      </c>
      <c r="F160" s="270">
        <f>MAX(PWT!F160,PWT!R160)/PWT!F$4*100</f>
        <v>0</v>
      </c>
      <c r="G160" s="270">
        <f>MAX(PWT!G160,PWT!S160)/PWT!G$4*100</f>
        <v>0</v>
      </c>
      <c r="H160" s="270">
        <f>MAX(PWT!H160,PWT!T160)/PWT!H$4*100</f>
        <v>0</v>
      </c>
      <c r="I160" s="270">
        <f>IF(OR(ISNUMBER(D160),ISNUMBER(E160),ISNUMBER(#REF!),ISNUMBER(F160),ISNUMBER(G160),ISNUMBER(H160)),SUM(D160:H160),"")</f>
        <v>0</v>
      </c>
      <c r="J160" s="270" t="str">
        <f>IF(ISNUMBER(PWT!J160),(PWT!J160/PWT!J$4)*100,"")</f>
        <v/>
      </c>
      <c r="K160" s="270" t="str">
        <f>IF(ISNUMBER(PWT!K160),(PWT!K160/PWT!K$4)*100,"")</f>
        <v/>
      </c>
      <c r="L160" s="270" t="str">
        <f>IF(ISNUMBER(PWT!L160),(PWT!L160/PWT!L$4)*100,"")</f>
        <v/>
      </c>
      <c r="M160" s="270" t="str">
        <f>IF(ISNUMBER(PWT!M160),(PWT!M160/PWT!M$4)*100,"")</f>
        <v/>
      </c>
      <c r="N160" s="270" t="str">
        <f>IF(ISNUMBER(PWT!N160),(PWT!N160/PWT!N$4)*100,"")</f>
        <v/>
      </c>
      <c r="O160" s="270" t="str">
        <f>IF(OR(ISNUMBER(J160),ISNUMBER(K160),ISNUMBER(#REF!),ISNUMBER(L160),ISNUMBER(M160),ISNUMBER(N160)),SUM(J160:N160),"")</f>
        <v/>
      </c>
      <c r="P160" s="270">
        <f>IFERROR(MAX('Pre-Board Exam'!D160,'Pre-Board Exam'!J160)/'Pre-Board Exam'!D$4*100,"")</f>
        <v>0</v>
      </c>
      <c r="Q160" s="270">
        <f>IFERROR(MAX('Pre-Board Exam'!E160,'Pre-Board Exam'!K160)/'Pre-Board Exam'!E$4*100,"")</f>
        <v>0</v>
      </c>
      <c r="R160" s="270">
        <f>IFERROR(MAX('Pre-Board Exam'!F160,'Pre-Board Exam'!L160)/'Pre-Board Exam'!F$4*100,"")</f>
        <v>0</v>
      </c>
      <c r="S160" s="270">
        <f>IFERROR(MAX('Pre-Board Exam'!G160,'Pre-Board Exam'!M160)/'Pre-Board Exam'!G$4*100,"")</f>
        <v>0</v>
      </c>
      <c r="T160" s="270">
        <f>IFERROR(MAX('Pre-Board Exam'!H160,'Pre-Board Exam'!N160)/'Pre-Board Exam'!H$4*100,"")</f>
        <v>0</v>
      </c>
      <c r="U160" s="270">
        <f>IF(OR(ISNUMBER(P160),ISNUMBER(Q160),ISNUMBER(#REF!),ISNUMBER(R160),ISNUMBER(S160),ISNUMBER(T160)),SUM(P160:T160),"")</f>
        <v>0</v>
      </c>
    </row>
    <row r="161" spans="1:21" x14ac:dyDescent="0.3">
      <c r="A161" s="312" t="str">
        <f>'STUDENT DETAILS'!A162</f>
        <v/>
      </c>
      <c r="B161" s="278" t="str">
        <f>IF(ISNUMBER('STUDENT DETAILS'!D162),('STUDENT DETAILS'!D162),"")</f>
        <v/>
      </c>
      <c r="C161" s="279" t="str">
        <f>IF('STUDENT DETAILS'!C162&gt;0,'STUDENT DETAILS'!C162,"")</f>
        <v/>
      </c>
      <c r="D161" s="270">
        <f>MAX(PWT!D161,PWT!P161)/PWT!D$4*100</f>
        <v>0</v>
      </c>
      <c r="E161" s="270">
        <f>MAX(PWT!E161,PWT!Q161)/PWT!E$4*100</f>
        <v>0</v>
      </c>
      <c r="F161" s="270">
        <f>MAX(PWT!F161,PWT!R161)/PWT!F$4*100</f>
        <v>0</v>
      </c>
      <c r="G161" s="270">
        <f>MAX(PWT!G161,PWT!S161)/PWT!G$4*100</f>
        <v>0</v>
      </c>
      <c r="H161" s="270">
        <f>MAX(PWT!H161,PWT!T161)/PWT!H$4*100</f>
        <v>0</v>
      </c>
      <c r="I161" s="270">
        <f>IF(OR(ISNUMBER(D161),ISNUMBER(E161),ISNUMBER(#REF!),ISNUMBER(F161),ISNUMBER(G161),ISNUMBER(H161)),SUM(D161:H161),"")</f>
        <v>0</v>
      </c>
      <c r="J161" s="270" t="str">
        <f>IF(ISNUMBER(PWT!J161),(PWT!J161/PWT!J$4)*100,"")</f>
        <v/>
      </c>
      <c r="K161" s="270" t="str">
        <f>IF(ISNUMBER(PWT!K161),(PWT!K161/PWT!K$4)*100,"")</f>
        <v/>
      </c>
      <c r="L161" s="270" t="str">
        <f>IF(ISNUMBER(PWT!L161),(PWT!L161/PWT!L$4)*100,"")</f>
        <v/>
      </c>
      <c r="M161" s="270" t="str">
        <f>IF(ISNUMBER(PWT!M161),(PWT!M161/PWT!M$4)*100,"")</f>
        <v/>
      </c>
      <c r="N161" s="270" t="str">
        <f>IF(ISNUMBER(PWT!N161),(PWT!N161/PWT!N$4)*100,"")</f>
        <v/>
      </c>
      <c r="O161" s="270" t="str">
        <f>IF(OR(ISNUMBER(J161),ISNUMBER(K161),ISNUMBER(#REF!),ISNUMBER(L161),ISNUMBER(M161),ISNUMBER(N161)),SUM(J161:N161),"")</f>
        <v/>
      </c>
      <c r="P161" s="270">
        <f>IFERROR(MAX('Pre-Board Exam'!D161,'Pre-Board Exam'!J161)/'Pre-Board Exam'!D$4*100,"")</f>
        <v>0</v>
      </c>
      <c r="Q161" s="270">
        <f>IFERROR(MAX('Pre-Board Exam'!E161,'Pre-Board Exam'!K161)/'Pre-Board Exam'!E$4*100,"")</f>
        <v>0</v>
      </c>
      <c r="R161" s="270">
        <f>IFERROR(MAX('Pre-Board Exam'!F161,'Pre-Board Exam'!L161)/'Pre-Board Exam'!F$4*100,"")</f>
        <v>0</v>
      </c>
      <c r="S161" s="270">
        <f>IFERROR(MAX('Pre-Board Exam'!G161,'Pre-Board Exam'!M161)/'Pre-Board Exam'!G$4*100,"")</f>
        <v>0</v>
      </c>
      <c r="T161" s="270">
        <f>IFERROR(MAX('Pre-Board Exam'!H161,'Pre-Board Exam'!N161)/'Pre-Board Exam'!H$4*100,"")</f>
        <v>0</v>
      </c>
      <c r="U161" s="270">
        <f>IF(OR(ISNUMBER(P161),ISNUMBER(Q161),ISNUMBER(#REF!),ISNUMBER(R161),ISNUMBER(S161),ISNUMBER(T161)),SUM(P161:T161),"")</f>
        <v>0</v>
      </c>
    </row>
    <row r="162" spans="1:21" x14ac:dyDescent="0.3">
      <c r="A162" s="312" t="str">
        <f>'STUDENT DETAILS'!A163</f>
        <v/>
      </c>
      <c r="B162" s="278" t="str">
        <f>IF(ISNUMBER('STUDENT DETAILS'!D163),('STUDENT DETAILS'!D163),"")</f>
        <v/>
      </c>
      <c r="C162" s="279" t="str">
        <f>IF('STUDENT DETAILS'!C163&gt;0,'STUDENT DETAILS'!C163,"")</f>
        <v/>
      </c>
      <c r="D162" s="270">
        <f>MAX(PWT!D162,PWT!P162)/PWT!D$4*100</f>
        <v>0</v>
      </c>
      <c r="E162" s="270">
        <f>MAX(PWT!E162,PWT!Q162)/PWT!E$4*100</f>
        <v>0</v>
      </c>
      <c r="F162" s="270">
        <f>MAX(PWT!F162,PWT!R162)/PWT!F$4*100</f>
        <v>0</v>
      </c>
      <c r="G162" s="270">
        <f>MAX(PWT!G162,PWT!S162)/PWT!G$4*100</f>
        <v>0</v>
      </c>
      <c r="H162" s="270">
        <f>MAX(PWT!H162,PWT!T162)/PWT!H$4*100</f>
        <v>0</v>
      </c>
      <c r="I162" s="270">
        <f>IF(OR(ISNUMBER(D162),ISNUMBER(E162),ISNUMBER(#REF!),ISNUMBER(F162),ISNUMBER(G162),ISNUMBER(H162)),SUM(D162:H162),"")</f>
        <v>0</v>
      </c>
      <c r="J162" s="270" t="str">
        <f>IF(ISNUMBER(PWT!J162),(PWT!J162/PWT!J$4)*100,"")</f>
        <v/>
      </c>
      <c r="K162" s="270" t="str">
        <f>IF(ISNUMBER(PWT!K162),(PWT!K162/PWT!K$4)*100,"")</f>
        <v/>
      </c>
      <c r="L162" s="270" t="str">
        <f>IF(ISNUMBER(PWT!L162),(PWT!L162/PWT!L$4)*100,"")</f>
        <v/>
      </c>
      <c r="M162" s="270" t="str">
        <f>IF(ISNUMBER(PWT!M162),(PWT!M162/PWT!M$4)*100,"")</f>
        <v/>
      </c>
      <c r="N162" s="270" t="str">
        <f>IF(ISNUMBER(PWT!N162),(PWT!N162/PWT!N$4)*100,"")</f>
        <v/>
      </c>
      <c r="O162" s="270" t="str">
        <f>IF(OR(ISNUMBER(J162),ISNUMBER(K162),ISNUMBER(#REF!),ISNUMBER(L162),ISNUMBER(M162),ISNUMBER(N162)),SUM(J162:N162),"")</f>
        <v/>
      </c>
      <c r="P162" s="270">
        <f>IFERROR(MAX('Pre-Board Exam'!D162,'Pre-Board Exam'!J162)/'Pre-Board Exam'!D$4*100,"")</f>
        <v>0</v>
      </c>
      <c r="Q162" s="270">
        <f>IFERROR(MAX('Pre-Board Exam'!E162,'Pre-Board Exam'!K162)/'Pre-Board Exam'!E$4*100,"")</f>
        <v>0</v>
      </c>
      <c r="R162" s="270">
        <f>IFERROR(MAX('Pre-Board Exam'!F162,'Pre-Board Exam'!L162)/'Pre-Board Exam'!F$4*100,"")</f>
        <v>0</v>
      </c>
      <c r="S162" s="270">
        <f>IFERROR(MAX('Pre-Board Exam'!G162,'Pre-Board Exam'!M162)/'Pre-Board Exam'!G$4*100,"")</f>
        <v>0</v>
      </c>
      <c r="T162" s="270">
        <f>IFERROR(MAX('Pre-Board Exam'!H162,'Pre-Board Exam'!N162)/'Pre-Board Exam'!H$4*100,"")</f>
        <v>0</v>
      </c>
      <c r="U162" s="270">
        <f>IF(OR(ISNUMBER(P162),ISNUMBER(Q162),ISNUMBER(#REF!),ISNUMBER(R162),ISNUMBER(S162),ISNUMBER(T162)),SUM(P162:T162),"")</f>
        <v>0</v>
      </c>
    </row>
    <row r="163" spans="1:21" x14ac:dyDescent="0.3">
      <c r="A163" s="312" t="str">
        <f>'STUDENT DETAILS'!A164</f>
        <v/>
      </c>
      <c r="B163" s="278" t="str">
        <f>IF(ISNUMBER('STUDENT DETAILS'!D164),('STUDENT DETAILS'!D164),"")</f>
        <v/>
      </c>
      <c r="C163" s="279" t="str">
        <f>IF('STUDENT DETAILS'!C164&gt;0,'STUDENT DETAILS'!C164,"")</f>
        <v/>
      </c>
      <c r="D163" s="270">
        <f>MAX(PWT!D163,PWT!P163)/PWT!D$4*100</f>
        <v>0</v>
      </c>
      <c r="E163" s="270">
        <f>MAX(PWT!E163,PWT!Q163)/PWT!E$4*100</f>
        <v>0</v>
      </c>
      <c r="F163" s="270">
        <f>MAX(PWT!F163,PWT!R163)/PWT!F$4*100</f>
        <v>0</v>
      </c>
      <c r="G163" s="270">
        <f>MAX(PWT!G163,PWT!S163)/PWT!G$4*100</f>
        <v>0</v>
      </c>
      <c r="H163" s="270">
        <f>MAX(PWT!H163,PWT!T163)/PWT!H$4*100</f>
        <v>0</v>
      </c>
      <c r="I163" s="270">
        <f>IF(OR(ISNUMBER(D163),ISNUMBER(E163),ISNUMBER(#REF!),ISNUMBER(F163),ISNUMBER(G163),ISNUMBER(H163)),SUM(D163:H163),"")</f>
        <v>0</v>
      </c>
      <c r="J163" s="270" t="str">
        <f>IF(ISNUMBER(PWT!J163),(PWT!J163/PWT!J$4)*100,"")</f>
        <v/>
      </c>
      <c r="K163" s="270" t="str">
        <f>IF(ISNUMBER(PWT!K163),(PWT!K163/PWT!K$4)*100,"")</f>
        <v/>
      </c>
      <c r="L163" s="270" t="str">
        <f>IF(ISNUMBER(PWT!L163),(PWT!L163/PWT!L$4)*100,"")</f>
        <v/>
      </c>
      <c r="M163" s="270" t="str">
        <f>IF(ISNUMBER(PWT!M163),(PWT!M163/PWT!M$4)*100,"")</f>
        <v/>
      </c>
      <c r="N163" s="270" t="str">
        <f>IF(ISNUMBER(PWT!N163),(PWT!N163/PWT!N$4)*100,"")</f>
        <v/>
      </c>
      <c r="O163" s="270" t="str">
        <f>IF(OR(ISNUMBER(J163),ISNUMBER(K163),ISNUMBER(#REF!),ISNUMBER(L163),ISNUMBER(M163),ISNUMBER(N163)),SUM(J163:N163),"")</f>
        <v/>
      </c>
      <c r="P163" s="270">
        <f>IFERROR(MAX('Pre-Board Exam'!D163,'Pre-Board Exam'!J163)/'Pre-Board Exam'!D$4*100,"")</f>
        <v>0</v>
      </c>
      <c r="Q163" s="270">
        <f>IFERROR(MAX('Pre-Board Exam'!E163,'Pre-Board Exam'!K163)/'Pre-Board Exam'!E$4*100,"")</f>
        <v>0</v>
      </c>
      <c r="R163" s="270">
        <f>IFERROR(MAX('Pre-Board Exam'!F163,'Pre-Board Exam'!L163)/'Pre-Board Exam'!F$4*100,"")</f>
        <v>0</v>
      </c>
      <c r="S163" s="270">
        <f>IFERROR(MAX('Pre-Board Exam'!G163,'Pre-Board Exam'!M163)/'Pre-Board Exam'!G$4*100,"")</f>
        <v>0</v>
      </c>
      <c r="T163" s="270">
        <f>IFERROR(MAX('Pre-Board Exam'!H163,'Pre-Board Exam'!N163)/'Pre-Board Exam'!H$4*100,"")</f>
        <v>0</v>
      </c>
      <c r="U163" s="270">
        <f>IF(OR(ISNUMBER(P163),ISNUMBER(Q163),ISNUMBER(#REF!),ISNUMBER(R163),ISNUMBER(S163),ISNUMBER(T163)),SUM(P163:T163),"")</f>
        <v>0</v>
      </c>
    </row>
    <row r="164" spans="1:21" x14ac:dyDescent="0.3">
      <c r="A164" s="312" t="str">
        <f>'STUDENT DETAILS'!A165</f>
        <v/>
      </c>
      <c r="B164" s="278" t="str">
        <f>IF(ISNUMBER('STUDENT DETAILS'!D165),('STUDENT DETAILS'!D165),"")</f>
        <v/>
      </c>
      <c r="C164" s="279" t="str">
        <f>IF('STUDENT DETAILS'!C165&gt;0,'STUDENT DETAILS'!C165,"")</f>
        <v/>
      </c>
      <c r="D164" s="270">
        <f>MAX(PWT!D164,PWT!P164)/PWT!D$4*100</f>
        <v>0</v>
      </c>
      <c r="E164" s="270">
        <f>MAX(PWT!E164,PWT!Q164)/PWT!E$4*100</f>
        <v>0</v>
      </c>
      <c r="F164" s="270">
        <f>MAX(PWT!F164,PWT!R164)/PWT!F$4*100</f>
        <v>0</v>
      </c>
      <c r="G164" s="270">
        <f>MAX(PWT!G164,PWT!S164)/PWT!G$4*100</f>
        <v>0</v>
      </c>
      <c r="H164" s="270">
        <f>MAX(PWT!H164,PWT!T164)/PWT!H$4*100</f>
        <v>0</v>
      </c>
      <c r="I164" s="270">
        <f>IF(OR(ISNUMBER(D164),ISNUMBER(E164),ISNUMBER(#REF!),ISNUMBER(F164),ISNUMBER(G164),ISNUMBER(H164)),SUM(D164:H164),"")</f>
        <v>0</v>
      </c>
      <c r="J164" s="270" t="str">
        <f>IF(ISNUMBER(PWT!J164),(PWT!J164/PWT!J$4)*100,"")</f>
        <v/>
      </c>
      <c r="K164" s="270" t="str">
        <f>IF(ISNUMBER(PWT!K164),(PWT!K164/PWT!K$4)*100,"")</f>
        <v/>
      </c>
      <c r="L164" s="270" t="str">
        <f>IF(ISNUMBER(PWT!L164),(PWT!L164/PWT!L$4)*100,"")</f>
        <v/>
      </c>
      <c r="M164" s="270" t="str">
        <f>IF(ISNUMBER(PWT!M164),(PWT!M164/PWT!M$4)*100,"")</f>
        <v/>
      </c>
      <c r="N164" s="270" t="str">
        <f>IF(ISNUMBER(PWT!N164),(PWT!N164/PWT!N$4)*100,"")</f>
        <v/>
      </c>
      <c r="O164" s="270" t="str">
        <f>IF(OR(ISNUMBER(J164),ISNUMBER(K164),ISNUMBER(#REF!),ISNUMBER(L164),ISNUMBER(M164),ISNUMBER(N164)),SUM(J164:N164),"")</f>
        <v/>
      </c>
      <c r="P164" s="270">
        <f>IFERROR(MAX('Pre-Board Exam'!D164,'Pre-Board Exam'!J164)/'Pre-Board Exam'!D$4*100,"")</f>
        <v>0</v>
      </c>
      <c r="Q164" s="270">
        <f>IFERROR(MAX('Pre-Board Exam'!E164,'Pre-Board Exam'!K164)/'Pre-Board Exam'!E$4*100,"")</f>
        <v>0</v>
      </c>
      <c r="R164" s="270">
        <f>IFERROR(MAX('Pre-Board Exam'!F164,'Pre-Board Exam'!L164)/'Pre-Board Exam'!F$4*100,"")</f>
        <v>0</v>
      </c>
      <c r="S164" s="270">
        <f>IFERROR(MAX('Pre-Board Exam'!G164,'Pre-Board Exam'!M164)/'Pre-Board Exam'!G$4*100,"")</f>
        <v>0</v>
      </c>
      <c r="T164" s="270">
        <f>IFERROR(MAX('Pre-Board Exam'!H164,'Pre-Board Exam'!N164)/'Pre-Board Exam'!H$4*100,"")</f>
        <v>0</v>
      </c>
      <c r="U164" s="270">
        <f>IF(OR(ISNUMBER(P164),ISNUMBER(Q164),ISNUMBER(#REF!),ISNUMBER(R164),ISNUMBER(S164),ISNUMBER(T164)),SUM(P164:T164),"")</f>
        <v>0</v>
      </c>
    </row>
    <row r="165" spans="1:21" x14ac:dyDescent="0.3">
      <c r="A165" s="312" t="str">
        <f>'STUDENT DETAILS'!A166</f>
        <v/>
      </c>
      <c r="B165" s="278" t="str">
        <f>IF(ISNUMBER('STUDENT DETAILS'!D166),('STUDENT DETAILS'!D166),"")</f>
        <v/>
      </c>
      <c r="C165" s="279" t="str">
        <f>IF('STUDENT DETAILS'!C166&gt;0,'STUDENT DETAILS'!C166,"")</f>
        <v/>
      </c>
      <c r="D165" s="270">
        <f>MAX(PWT!D165,PWT!P165)/PWT!D$4*100</f>
        <v>0</v>
      </c>
      <c r="E165" s="270">
        <f>MAX(PWT!E165,PWT!Q165)/PWT!E$4*100</f>
        <v>0</v>
      </c>
      <c r="F165" s="270">
        <f>MAX(PWT!F165,PWT!R165)/PWT!F$4*100</f>
        <v>0</v>
      </c>
      <c r="G165" s="270">
        <f>MAX(PWT!G165,PWT!S165)/PWT!G$4*100</f>
        <v>0</v>
      </c>
      <c r="H165" s="270">
        <f>MAX(PWT!H165,PWT!T165)/PWT!H$4*100</f>
        <v>0</v>
      </c>
      <c r="I165" s="270">
        <f>IF(OR(ISNUMBER(D165),ISNUMBER(E165),ISNUMBER(#REF!),ISNUMBER(F165),ISNUMBER(G165),ISNUMBER(H165)),SUM(D165:H165),"")</f>
        <v>0</v>
      </c>
      <c r="J165" s="270" t="str">
        <f>IF(ISNUMBER(PWT!J165),(PWT!J165/PWT!J$4)*100,"")</f>
        <v/>
      </c>
      <c r="K165" s="270" t="str">
        <f>IF(ISNUMBER(PWT!K165),(PWT!K165/PWT!K$4)*100,"")</f>
        <v/>
      </c>
      <c r="L165" s="270" t="str">
        <f>IF(ISNUMBER(PWT!L165),(PWT!L165/PWT!L$4)*100,"")</f>
        <v/>
      </c>
      <c r="M165" s="270" t="str">
        <f>IF(ISNUMBER(PWT!M165),(PWT!M165/PWT!M$4)*100,"")</f>
        <v/>
      </c>
      <c r="N165" s="270" t="str">
        <f>IF(ISNUMBER(PWT!N165),(PWT!N165/PWT!N$4)*100,"")</f>
        <v/>
      </c>
      <c r="O165" s="270" t="str">
        <f>IF(OR(ISNUMBER(J165),ISNUMBER(K165),ISNUMBER(#REF!),ISNUMBER(L165),ISNUMBER(M165),ISNUMBER(N165)),SUM(J165:N165),"")</f>
        <v/>
      </c>
      <c r="P165" s="270">
        <f>IFERROR(MAX('Pre-Board Exam'!D165,'Pre-Board Exam'!J165)/'Pre-Board Exam'!D$4*100,"")</f>
        <v>0</v>
      </c>
      <c r="Q165" s="270">
        <f>IFERROR(MAX('Pre-Board Exam'!E165,'Pre-Board Exam'!K165)/'Pre-Board Exam'!E$4*100,"")</f>
        <v>0</v>
      </c>
      <c r="R165" s="270">
        <f>IFERROR(MAX('Pre-Board Exam'!F165,'Pre-Board Exam'!L165)/'Pre-Board Exam'!F$4*100,"")</f>
        <v>0</v>
      </c>
      <c r="S165" s="270">
        <f>IFERROR(MAX('Pre-Board Exam'!G165,'Pre-Board Exam'!M165)/'Pre-Board Exam'!G$4*100,"")</f>
        <v>0</v>
      </c>
      <c r="T165" s="270">
        <f>IFERROR(MAX('Pre-Board Exam'!H165,'Pre-Board Exam'!N165)/'Pre-Board Exam'!H$4*100,"")</f>
        <v>0</v>
      </c>
      <c r="U165" s="270">
        <f>IF(OR(ISNUMBER(P165),ISNUMBER(Q165),ISNUMBER(#REF!),ISNUMBER(R165),ISNUMBER(S165),ISNUMBER(T165)),SUM(P165:T165),"")</f>
        <v>0</v>
      </c>
    </row>
    <row r="166" spans="1:21" x14ac:dyDescent="0.3">
      <c r="A166" s="312" t="str">
        <f>'STUDENT DETAILS'!A167</f>
        <v/>
      </c>
      <c r="B166" s="278" t="str">
        <f>IF(ISNUMBER('STUDENT DETAILS'!D167),('STUDENT DETAILS'!D167),"")</f>
        <v/>
      </c>
      <c r="C166" s="279" t="str">
        <f>IF('STUDENT DETAILS'!C167&gt;0,'STUDENT DETAILS'!C167,"")</f>
        <v/>
      </c>
      <c r="D166" s="270">
        <f>MAX(PWT!D166,PWT!P166)/PWT!D$4*100</f>
        <v>0</v>
      </c>
      <c r="E166" s="270">
        <f>MAX(PWT!E166,PWT!Q166)/PWT!E$4*100</f>
        <v>0</v>
      </c>
      <c r="F166" s="270">
        <f>MAX(PWT!F166,PWT!R166)/PWT!F$4*100</f>
        <v>0</v>
      </c>
      <c r="G166" s="270">
        <f>MAX(PWT!G166,PWT!S166)/PWT!G$4*100</f>
        <v>0</v>
      </c>
      <c r="H166" s="270">
        <f>MAX(PWT!H166,PWT!T166)/PWT!H$4*100</f>
        <v>0</v>
      </c>
      <c r="I166" s="270">
        <f>IF(OR(ISNUMBER(D166),ISNUMBER(E166),ISNUMBER(#REF!),ISNUMBER(F166),ISNUMBER(G166),ISNUMBER(H166)),SUM(D166:H166),"")</f>
        <v>0</v>
      </c>
      <c r="J166" s="270" t="str">
        <f>IF(ISNUMBER(PWT!J166),(PWT!J166/PWT!J$4)*100,"")</f>
        <v/>
      </c>
      <c r="K166" s="270" t="str">
        <f>IF(ISNUMBER(PWT!K166),(PWT!K166/PWT!K$4)*100,"")</f>
        <v/>
      </c>
      <c r="L166" s="270" t="str">
        <f>IF(ISNUMBER(PWT!L166),(PWT!L166/PWT!L$4)*100,"")</f>
        <v/>
      </c>
      <c r="M166" s="270" t="str">
        <f>IF(ISNUMBER(PWT!M166),(PWT!M166/PWT!M$4)*100,"")</f>
        <v/>
      </c>
      <c r="N166" s="270" t="str">
        <f>IF(ISNUMBER(PWT!N166),(PWT!N166/PWT!N$4)*100,"")</f>
        <v/>
      </c>
      <c r="O166" s="270" t="str">
        <f>IF(OR(ISNUMBER(J166),ISNUMBER(K166),ISNUMBER(#REF!),ISNUMBER(L166),ISNUMBER(M166),ISNUMBER(N166)),SUM(J166:N166),"")</f>
        <v/>
      </c>
      <c r="P166" s="270">
        <f>IFERROR(MAX('Pre-Board Exam'!D166,'Pre-Board Exam'!J166)/'Pre-Board Exam'!D$4*100,"")</f>
        <v>0</v>
      </c>
      <c r="Q166" s="270">
        <f>IFERROR(MAX('Pre-Board Exam'!E166,'Pre-Board Exam'!K166)/'Pre-Board Exam'!E$4*100,"")</f>
        <v>0</v>
      </c>
      <c r="R166" s="270">
        <f>IFERROR(MAX('Pre-Board Exam'!F166,'Pre-Board Exam'!L166)/'Pre-Board Exam'!F$4*100,"")</f>
        <v>0</v>
      </c>
      <c r="S166" s="270">
        <f>IFERROR(MAX('Pre-Board Exam'!G166,'Pre-Board Exam'!M166)/'Pre-Board Exam'!G$4*100,"")</f>
        <v>0</v>
      </c>
      <c r="T166" s="270">
        <f>IFERROR(MAX('Pre-Board Exam'!H166,'Pre-Board Exam'!N166)/'Pre-Board Exam'!H$4*100,"")</f>
        <v>0</v>
      </c>
      <c r="U166" s="270">
        <f>IF(OR(ISNUMBER(P166),ISNUMBER(Q166),ISNUMBER(#REF!),ISNUMBER(R166),ISNUMBER(S166),ISNUMBER(T166)),SUM(P166:T166),"")</f>
        <v>0</v>
      </c>
    </row>
    <row r="167" spans="1:21" x14ac:dyDescent="0.3">
      <c r="A167" s="312" t="str">
        <f>'STUDENT DETAILS'!A168</f>
        <v/>
      </c>
      <c r="B167" s="278" t="str">
        <f>IF(ISNUMBER('STUDENT DETAILS'!D168),('STUDENT DETAILS'!D168),"")</f>
        <v/>
      </c>
      <c r="C167" s="279" t="str">
        <f>IF('STUDENT DETAILS'!C168&gt;0,'STUDENT DETAILS'!C168,"")</f>
        <v/>
      </c>
      <c r="D167" s="270">
        <f>MAX(PWT!D167,PWT!P167)/PWT!D$4*100</f>
        <v>0</v>
      </c>
      <c r="E167" s="270">
        <f>MAX(PWT!E167,PWT!Q167)/PWT!E$4*100</f>
        <v>0</v>
      </c>
      <c r="F167" s="270">
        <f>MAX(PWT!F167,PWT!R167)/PWT!F$4*100</f>
        <v>0</v>
      </c>
      <c r="G167" s="270">
        <f>MAX(PWT!G167,PWT!S167)/PWT!G$4*100</f>
        <v>0</v>
      </c>
      <c r="H167" s="270">
        <f>MAX(PWT!H167,PWT!T167)/PWT!H$4*100</f>
        <v>0</v>
      </c>
      <c r="I167" s="270">
        <f>IF(OR(ISNUMBER(D167),ISNUMBER(E167),ISNUMBER(#REF!),ISNUMBER(F167),ISNUMBER(G167),ISNUMBER(H167)),SUM(D167:H167),"")</f>
        <v>0</v>
      </c>
      <c r="J167" s="270" t="str">
        <f>IF(ISNUMBER(PWT!J167),(PWT!J167/PWT!J$4)*100,"")</f>
        <v/>
      </c>
      <c r="K167" s="270" t="str">
        <f>IF(ISNUMBER(PWT!K167),(PWT!K167/PWT!K$4)*100,"")</f>
        <v/>
      </c>
      <c r="L167" s="270" t="str">
        <f>IF(ISNUMBER(PWT!L167),(PWT!L167/PWT!L$4)*100,"")</f>
        <v/>
      </c>
      <c r="M167" s="270" t="str">
        <f>IF(ISNUMBER(PWT!M167),(PWT!M167/PWT!M$4)*100,"")</f>
        <v/>
      </c>
      <c r="N167" s="270" t="str">
        <f>IF(ISNUMBER(PWT!N167),(PWT!N167/PWT!N$4)*100,"")</f>
        <v/>
      </c>
      <c r="O167" s="270" t="str">
        <f>IF(OR(ISNUMBER(J167),ISNUMBER(K167),ISNUMBER(#REF!),ISNUMBER(L167),ISNUMBER(M167),ISNUMBER(N167)),SUM(J167:N167),"")</f>
        <v/>
      </c>
      <c r="P167" s="270">
        <f>IFERROR(MAX('Pre-Board Exam'!D167,'Pre-Board Exam'!J167)/'Pre-Board Exam'!D$4*100,"")</f>
        <v>0</v>
      </c>
      <c r="Q167" s="270">
        <f>IFERROR(MAX('Pre-Board Exam'!E167,'Pre-Board Exam'!K167)/'Pre-Board Exam'!E$4*100,"")</f>
        <v>0</v>
      </c>
      <c r="R167" s="270">
        <f>IFERROR(MAX('Pre-Board Exam'!F167,'Pre-Board Exam'!L167)/'Pre-Board Exam'!F$4*100,"")</f>
        <v>0</v>
      </c>
      <c r="S167" s="270">
        <f>IFERROR(MAX('Pre-Board Exam'!G167,'Pre-Board Exam'!M167)/'Pre-Board Exam'!G$4*100,"")</f>
        <v>0</v>
      </c>
      <c r="T167" s="270">
        <f>IFERROR(MAX('Pre-Board Exam'!H167,'Pre-Board Exam'!N167)/'Pre-Board Exam'!H$4*100,"")</f>
        <v>0</v>
      </c>
      <c r="U167" s="270">
        <f>IF(OR(ISNUMBER(P167),ISNUMBER(Q167),ISNUMBER(#REF!),ISNUMBER(R167),ISNUMBER(S167),ISNUMBER(T167)),SUM(P167:T167),"")</f>
        <v>0</v>
      </c>
    </row>
    <row r="168" spans="1:21" x14ac:dyDescent="0.3">
      <c r="A168" s="312" t="str">
        <f>'STUDENT DETAILS'!A169</f>
        <v/>
      </c>
      <c r="B168" s="278" t="str">
        <f>IF(ISNUMBER('STUDENT DETAILS'!D169),('STUDENT DETAILS'!D169),"")</f>
        <v/>
      </c>
      <c r="C168" s="279" t="str">
        <f>IF('STUDENT DETAILS'!C169&gt;0,'STUDENT DETAILS'!C169,"")</f>
        <v/>
      </c>
      <c r="D168" s="270">
        <f>MAX(PWT!D168,PWT!P168)/PWT!D$4*100</f>
        <v>0</v>
      </c>
      <c r="E168" s="270">
        <f>MAX(PWT!E168,PWT!Q168)/PWT!E$4*100</f>
        <v>0</v>
      </c>
      <c r="F168" s="270">
        <f>MAX(PWT!F168,PWT!R168)/PWT!F$4*100</f>
        <v>0</v>
      </c>
      <c r="G168" s="270">
        <f>MAX(PWT!G168,PWT!S168)/PWT!G$4*100</f>
        <v>0</v>
      </c>
      <c r="H168" s="270">
        <f>MAX(PWT!H168,PWT!T168)/PWT!H$4*100</f>
        <v>0</v>
      </c>
      <c r="I168" s="270">
        <f>IF(OR(ISNUMBER(D168),ISNUMBER(E168),ISNUMBER(#REF!),ISNUMBER(F168),ISNUMBER(G168),ISNUMBER(H168)),SUM(D168:H168),"")</f>
        <v>0</v>
      </c>
      <c r="J168" s="270" t="str">
        <f>IF(ISNUMBER(PWT!J168),(PWT!J168/PWT!J$4)*100,"")</f>
        <v/>
      </c>
      <c r="K168" s="270" t="str">
        <f>IF(ISNUMBER(PWT!K168),(PWT!K168/PWT!K$4)*100,"")</f>
        <v/>
      </c>
      <c r="L168" s="270" t="str">
        <f>IF(ISNUMBER(PWT!L168),(PWT!L168/PWT!L$4)*100,"")</f>
        <v/>
      </c>
      <c r="M168" s="270" t="str">
        <f>IF(ISNUMBER(PWT!M168),(PWT!M168/PWT!M$4)*100,"")</f>
        <v/>
      </c>
      <c r="N168" s="270" t="str">
        <f>IF(ISNUMBER(PWT!N168),(PWT!N168/PWT!N$4)*100,"")</f>
        <v/>
      </c>
      <c r="O168" s="270" t="str">
        <f>IF(OR(ISNUMBER(J168),ISNUMBER(K168),ISNUMBER(#REF!),ISNUMBER(L168),ISNUMBER(M168),ISNUMBER(N168)),SUM(J168:N168),"")</f>
        <v/>
      </c>
      <c r="P168" s="270">
        <f>IFERROR(MAX('Pre-Board Exam'!D168,'Pre-Board Exam'!J168)/'Pre-Board Exam'!D$4*100,"")</f>
        <v>0</v>
      </c>
      <c r="Q168" s="270">
        <f>IFERROR(MAX('Pre-Board Exam'!E168,'Pre-Board Exam'!K168)/'Pre-Board Exam'!E$4*100,"")</f>
        <v>0</v>
      </c>
      <c r="R168" s="270">
        <f>IFERROR(MAX('Pre-Board Exam'!F168,'Pre-Board Exam'!L168)/'Pre-Board Exam'!F$4*100,"")</f>
        <v>0</v>
      </c>
      <c r="S168" s="270">
        <f>IFERROR(MAX('Pre-Board Exam'!G168,'Pre-Board Exam'!M168)/'Pre-Board Exam'!G$4*100,"")</f>
        <v>0</v>
      </c>
      <c r="T168" s="270">
        <f>IFERROR(MAX('Pre-Board Exam'!H168,'Pre-Board Exam'!N168)/'Pre-Board Exam'!H$4*100,"")</f>
        <v>0</v>
      </c>
      <c r="U168" s="270">
        <f>IF(OR(ISNUMBER(P168),ISNUMBER(Q168),ISNUMBER(#REF!),ISNUMBER(R168),ISNUMBER(S168),ISNUMBER(T168)),SUM(P168:T168),"")</f>
        <v>0</v>
      </c>
    </row>
    <row r="169" spans="1:21" x14ac:dyDescent="0.3">
      <c r="A169" s="312" t="str">
        <f>'STUDENT DETAILS'!A170</f>
        <v/>
      </c>
      <c r="B169" s="278" t="str">
        <f>IF(ISNUMBER('STUDENT DETAILS'!D170),('STUDENT DETAILS'!D170),"")</f>
        <v/>
      </c>
      <c r="C169" s="279" t="str">
        <f>IF('STUDENT DETAILS'!C170&gt;0,'STUDENT DETAILS'!C170,"")</f>
        <v/>
      </c>
      <c r="D169" s="270">
        <f>MAX(PWT!D169,PWT!P169)/PWT!D$4*100</f>
        <v>0</v>
      </c>
      <c r="E169" s="270">
        <f>MAX(PWT!E169,PWT!Q169)/PWT!E$4*100</f>
        <v>0</v>
      </c>
      <c r="F169" s="270">
        <f>MAX(PWT!F169,PWT!R169)/PWT!F$4*100</f>
        <v>0</v>
      </c>
      <c r="G169" s="270">
        <f>MAX(PWT!G169,PWT!S169)/PWT!G$4*100</f>
        <v>0</v>
      </c>
      <c r="H169" s="270">
        <f>MAX(PWT!H169,PWT!T169)/PWT!H$4*100</f>
        <v>0</v>
      </c>
      <c r="I169" s="270">
        <f>IF(OR(ISNUMBER(D169),ISNUMBER(E169),ISNUMBER(#REF!),ISNUMBER(F169),ISNUMBER(G169),ISNUMBER(H169)),SUM(D169:H169),"")</f>
        <v>0</v>
      </c>
      <c r="J169" s="270" t="str">
        <f>IF(ISNUMBER(PWT!J169),(PWT!J169/PWT!J$4)*100,"")</f>
        <v/>
      </c>
      <c r="K169" s="270" t="str">
        <f>IF(ISNUMBER(PWT!K169),(PWT!K169/PWT!K$4)*100,"")</f>
        <v/>
      </c>
      <c r="L169" s="270" t="str">
        <f>IF(ISNUMBER(PWT!L169),(PWT!L169/PWT!L$4)*100,"")</f>
        <v/>
      </c>
      <c r="M169" s="270" t="str">
        <f>IF(ISNUMBER(PWT!M169),(PWT!M169/PWT!M$4)*100,"")</f>
        <v/>
      </c>
      <c r="N169" s="270" t="str">
        <f>IF(ISNUMBER(PWT!N169),(PWT!N169/PWT!N$4)*100,"")</f>
        <v/>
      </c>
      <c r="O169" s="270" t="str">
        <f>IF(OR(ISNUMBER(J169),ISNUMBER(K169),ISNUMBER(#REF!),ISNUMBER(L169),ISNUMBER(M169),ISNUMBER(N169)),SUM(J169:N169),"")</f>
        <v/>
      </c>
      <c r="P169" s="270">
        <f>IFERROR(MAX('Pre-Board Exam'!D169,'Pre-Board Exam'!J169)/'Pre-Board Exam'!D$4*100,"")</f>
        <v>0</v>
      </c>
      <c r="Q169" s="270">
        <f>IFERROR(MAX('Pre-Board Exam'!E169,'Pre-Board Exam'!K169)/'Pre-Board Exam'!E$4*100,"")</f>
        <v>0</v>
      </c>
      <c r="R169" s="270">
        <f>IFERROR(MAX('Pre-Board Exam'!F169,'Pre-Board Exam'!L169)/'Pre-Board Exam'!F$4*100,"")</f>
        <v>0</v>
      </c>
      <c r="S169" s="270">
        <f>IFERROR(MAX('Pre-Board Exam'!G169,'Pre-Board Exam'!M169)/'Pre-Board Exam'!G$4*100,"")</f>
        <v>0</v>
      </c>
      <c r="T169" s="270">
        <f>IFERROR(MAX('Pre-Board Exam'!H169,'Pre-Board Exam'!N169)/'Pre-Board Exam'!H$4*100,"")</f>
        <v>0</v>
      </c>
      <c r="U169" s="270">
        <f>IF(OR(ISNUMBER(P169),ISNUMBER(Q169),ISNUMBER(#REF!),ISNUMBER(R169),ISNUMBER(S169),ISNUMBER(T169)),SUM(P169:T169),"")</f>
        <v>0</v>
      </c>
    </row>
    <row r="170" spans="1:21" x14ac:dyDescent="0.3">
      <c r="A170" s="312" t="str">
        <f>'STUDENT DETAILS'!A171</f>
        <v/>
      </c>
      <c r="B170" s="278" t="str">
        <f>IF(ISNUMBER('STUDENT DETAILS'!D171),('STUDENT DETAILS'!D171),"")</f>
        <v/>
      </c>
      <c r="C170" s="279" t="str">
        <f>IF('STUDENT DETAILS'!C171&gt;0,'STUDENT DETAILS'!C171,"")</f>
        <v/>
      </c>
      <c r="D170" s="270">
        <f>MAX(PWT!D170,PWT!P170)/PWT!D$4*100</f>
        <v>0</v>
      </c>
      <c r="E170" s="270">
        <f>MAX(PWT!E170,PWT!Q170)/PWT!E$4*100</f>
        <v>0</v>
      </c>
      <c r="F170" s="270">
        <f>MAX(PWT!F170,PWT!R170)/PWT!F$4*100</f>
        <v>0</v>
      </c>
      <c r="G170" s="270">
        <f>MAX(PWT!G170,PWT!S170)/PWT!G$4*100</f>
        <v>0</v>
      </c>
      <c r="H170" s="270">
        <f>MAX(PWT!H170,PWT!T170)/PWT!H$4*100</f>
        <v>0</v>
      </c>
      <c r="I170" s="270">
        <f>IF(OR(ISNUMBER(D170),ISNUMBER(E170),ISNUMBER(#REF!),ISNUMBER(F170),ISNUMBER(G170),ISNUMBER(H170)),SUM(D170:H170),"")</f>
        <v>0</v>
      </c>
      <c r="J170" s="270" t="str">
        <f>IF(ISNUMBER(PWT!J170),(PWT!J170/PWT!J$4)*100,"")</f>
        <v/>
      </c>
      <c r="K170" s="270" t="str">
        <f>IF(ISNUMBER(PWT!K170),(PWT!K170/PWT!K$4)*100,"")</f>
        <v/>
      </c>
      <c r="L170" s="270" t="str">
        <f>IF(ISNUMBER(PWT!L170),(PWT!L170/PWT!L$4)*100,"")</f>
        <v/>
      </c>
      <c r="M170" s="270" t="str">
        <f>IF(ISNUMBER(PWT!M170),(PWT!M170/PWT!M$4)*100,"")</f>
        <v/>
      </c>
      <c r="N170" s="270" t="str">
        <f>IF(ISNUMBER(PWT!N170),(PWT!N170/PWT!N$4)*100,"")</f>
        <v/>
      </c>
      <c r="O170" s="270" t="str">
        <f>IF(OR(ISNUMBER(J170),ISNUMBER(K170),ISNUMBER(#REF!),ISNUMBER(L170),ISNUMBER(M170),ISNUMBER(N170)),SUM(J170:N170),"")</f>
        <v/>
      </c>
      <c r="P170" s="270">
        <f>IFERROR(MAX('Pre-Board Exam'!D170,'Pre-Board Exam'!J170)/'Pre-Board Exam'!D$4*100,"")</f>
        <v>0</v>
      </c>
      <c r="Q170" s="270">
        <f>IFERROR(MAX('Pre-Board Exam'!E170,'Pre-Board Exam'!K170)/'Pre-Board Exam'!E$4*100,"")</f>
        <v>0</v>
      </c>
      <c r="R170" s="270">
        <f>IFERROR(MAX('Pre-Board Exam'!F170,'Pre-Board Exam'!L170)/'Pre-Board Exam'!F$4*100,"")</f>
        <v>0</v>
      </c>
      <c r="S170" s="270">
        <f>IFERROR(MAX('Pre-Board Exam'!G170,'Pre-Board Exam'!M170)/'Pre-Board Exam'!G$4*100,"")</f>
        <v>0</v>
      </c>
      <c r="T170" s="270">
        <f>IFERROR(MAX('Pre-Board Exam'!H170,'Pre-Board Exam'!N170)/'Pre-Board Exam'!H$4*100,"")</f>
        <v>0</v>
      </c>
      <c r="U170" s="270">
        <f>IF(OR(ISNUMBER(P170),ISNUMBER(Q170),ISNUMBER(#REF!),ISNUMBER(R170),ISNUMBER(S170),ISNUMBER(T170)),SUM(P170:T170),"")</f>
        <v>0</v>
      </c>
    </row>
    <row r="171" spans="1:21" x14ac:dyDescent="0.3">
      <c r="A171" s="312" t="str">
        <f>'STUDENT DETAILS'!A172</f>
        <v/>
      </c>
      <c r="B171" s="278" t="str">
        <f>IF(ISNUMBER('STUDENT DETAILS'!D172),('STUDENT DETAILS'!D172),"")</f>
        <v/>
      </c>
      <c r="C171" s="279" t="str">
        <f>IF('STUDENT DETAILS'!C172&gt;0,'STUDENT DETAILS'!C172,"")</f>
        <v/>
      </c>
      <c r="D171" s="270">
        <f>MAX(PWT!D171,PWT!P171)/PWT!D$4*100</f>
        <v>0</v>
      </c>
      <c r="E171" s="270">
        <f>MAX(PWT!E171,PWT!Q171)/PWT!E$4*100</f>
        <v>0</v>
      </c>
      <c r="F171" s="270">
        <f>MAX(PWT!F171,PWT!R171)/PWT!F$4*100</f>
        <v>0</v>
      </c>
      <c r="G171" s="270">
        <f>MAX(PWT!G171,PWT!S171)/PWT!G$4*100</f>
        <v>0</v>
      </c>
      <c r="H171" s="270">
        <f>MAX(PWT!H171,PWT!T171)/PWT!H$4*100</f>
        <v>0</v>
      </c>
      <c r="I171" s="270">
        <f>IF(OR(ISNUMBER(D171),ISNUMBER(E171),ISNUMBER(#REF!),ISNUMBER(F171),ISNUMBER(G171),ISNUMBER(H171)),SUM(D171:H171),"")</f>
        <v>0</v>
      </c>
      <c r="J171" s="270" t="str">
        <f>IF(ISNUMBER(PWT!J171),(PWT!J171/PWT!J$4)*100,"")</f>
        <v/>
      </c>
      <c r="K171" s="270" t="str">
        <f>IF(ISNUMBER(PWT!K171),(PWT!K171/PWT!K$4)*100,"")</f>
        <v/>
      </c>
      <c r="L171" s="270" t="str">
        <f>IF(ISNUMBER(PWT!L171),(PWT!L171/PWT!L$4)*100,"")</f>
        <v/>
      </c>
      <c r="M171" s="270" t="str">
        <f>IF(ISNUMBER(PWT!M171),(PWT!M171/PWT!M$4)*100,"")</f>
        <v/>
      </c>
      <c r="N171" s="270" t="str">
        <f>IF(ISNUMBER(PWT!N171),(PWT!N171/PWT!N$4)*100,"")</f>
        <v/>
      </c>
      <c r="O171" s="270" t="str">
        <f>IF(OR(ISNUMBER(J171),ISNUMBER(K171),ISNUMBER(#REF!),ISNUMBER(L171),ISNUMBER(M171),ISNUMBER(N171)),SUM(J171:N171),"")</f>
        <v/>
      </c>
      <c r="P171" s="270">
        <f>IFERROR(MAX('Pre-Board Exam'!D171,'Pre-Board Exam'!J171)/'Pre-Board Exam'!D$4*100,"")</f>
        <v>0</v>
      </c>
      <c r="Q171" s="270">
        <f>IFERROR(MAX('Pre-Board Exam'!E171,'Pre-Board Exam'!K171)/'Pre-Board Exam'!E$4*100,"")</f>
        <v>0</v>
      </c>
      <c r="R171" s="270">
        <f>IFERROR(MAX('Pre-Board Exam'!F171,'Pre-Board Exam'!L171)/'Pre-Board Exam'!F$4*100,"")</f>
        <v>0</v>
      </c>
      <c r="S171" s="270">
        <f>IFERROR(MAX('Pre-Board Exam'!G171,'Pre-Board Exam'!M171)/'Pre-Board Exam'!G$4*100,"")</f>
        <v>0</v>
      </c>
      <c r="T171" s="270">
        <f>IFERROR(MAX('Pre-Board Exam'!H171,'Pre-Board Exam'!N171)/'Pre-Board Exam'!H$4*100,"")</f>
        <v>0</v>
      </c>
      <c r="U171" s="270">
        <f>IF(OR(ISNUMBER(P171),ISNUMBER(Q171),ISNUMBER(#REF!),ISNUMBER(R171),ISNUMBER(S171),ISNUMBER(T171)),SUM(P171:T171),"")</f>
        <v>0</v>
      </c>
    </row>
    <row r="172" spans="1:21" x14ac:dyDescent="0.3">
      <c r="A172" s="312" t="str">
        <f>'STUDENT DETAILS'!A173</f>
        <v/>
      </c>
      <c r="B172" s="278" t="str">
        <f>IF(ISNUMBER('STUDENT DETAILS'!D173),('STUDENT DETAILS'!D173),"")</f>
        <v/>
      </c>
      <c r="C172" s="279" t="str">
        <f>IF('STUDENT DETAILS'!C173&gt;0,'STUDENT DETAILS'!C173,"")</f>
        <v/>
      </c>
      <c r="D172" s="270">
        <f>MAX(PWT!D172,PWT!P172)/PWT!D$4*100</f>
        <v>0</v>
      </c>
      <c r="E172" s="270">
        <f>MAX(PWT!E172,PWT!Q172)/PWT!E$4*100</f>
        <v>0</v>
      </c>
      <c r="F172" s="270">
        <f>MAX(PWT!F172,PWT!R172)/PWT!F$4*100</f>
        <v>0</v>
      </c>
      <c r="G172" s="270">
        <f>MAX(PWT!G172,PWT!S172)/PWT!G$4*100</f>
        <v>0</v>
      </c>
      <c r="H172" s="270">
        <f>MAX(PWT!H172,PWT!T172)/PWT!H$4*100</f>
        <v>0</v>
      </c>
      <c r="I172" s="270">
        <f>IF(OR(ISNUMBER(D172),ISNUMBER(E172),ISNUMBER(#REF!),ISNUMBER(F172),ISNUMBER(G172),ISNUMBER(H172)),SUM(D172:H172),"")</f>
        <v>0</v>
      </c>
      <c r="J172" s="270" t="str">
        <f>IF(ISNUMBER(PWT!J172),(PWT!J172/PWT!J$4)*100,"")</f>
        <v/>
      </c>
      <c r="K172" s="270" t="str">
        <f>IF(ISNUMBER(PWT!K172),(PWT!K172/PWT!K$4)*100,"")</f>
        <v/>
      </c>
      <c r="L172" s="270" t="str">
        <f>IF(ISNUMBER(PWT!L172),(PWT!L172/PWT!L$4)*100,"")</f>
        <v/>
      </c>
      <c r="M172" s="270" t="str">
        <f>IF(ISNUMBER(PWT!M172),(PWT!M172/PWT!M$4)*100,"")</f>
        <v/>
      </c>
      <c r="N172" s="270" t="str">
        <f>IF(ISNUMBER(PWT!N172),(PWT!N172/PWT!N$4)*100,"")</f>
        <v/>
      </c>
      <c r="O172" s="270" t="str">
        <f>IF(OR(ISNUMBER(J172),ISNUMBER(K172),ISNUMBER(#REF!),ISNUMBER(L172),ISNUMBER(M172),ISNUMBER(N172)),SUM(J172:N172),"")</f>
        <v/>
      </c>
      <c r="P172" s="270">
        <f>IFERROR(MAX('Pre-Board Exam'!D172,'Pre-Board Exam'!J172)/'Pre-Board Exam'!D$4*100,"")</f>
        <v>0</v>
      </c>
      <c r="Q172" s="270">
        <f>IFERROR(MAX('Pre-Board Exam'!E172,'Pre-Board Exam'!K172)/'Pre-Board Exam'!E$4*100,"")</f>
        <v>0</v>
      </c>
      <c r="R172" s="270">
        <f>IFERROR(MAX('Pre-Board Exam'!F172,'Pre-Board Exam'!L172)/'Pre-Board Exam'!F$4*100,"")</f>
        <v>0</v>
      </c>
      <c r="S172" s="270">
        <f>IFERROR(MAX('Pre-Board Exam'!G172,'Pre-Board Exam'!M172)/'Pre-Board Exam'!G$4*100,"")</f>
        <v>0</v>
      </c>
      <c r="T172" s="270">
        <f>IFERROR(MAX('Pre-Board Exam'!H172,'Pre-Board Exam'!N172)/'Pre-Board Exam'!H$4*100,"")</f>
        <v>0</v>
      </c>
      <c r="U172" s="270">
        <f>IF(OR(ISNUMBER(P172),ISNUMBER(Q172),ISNUMBER(#REF!),ISNUMBER(R172),ISNUMBER(S172),ISNUMBER(T172)),SUM(P172:T172),"")</f>
        <v>0</v>
      </c>
    </row>
    <row r="173" spans="1:21" x14ac:dyDescent="0.3">
      <c r="A173" s="312" t="str">
        <f>'STUDENT DETAILS'!A174</f>
        <v/>
      </c>
      <c r="B173" s="278" t="str">
        <f>IF(ISNUMBER('STUDENT DETAILS'!D174),('STUDENT DETAILS'!D174),"")</f>
        <v/>
      </c>
      <c r="C173" s="279" t="str">
        <f>IF('STUDENT DETAILS'!C174&gt;0,'STUDENT DETAILS'!C174,"")</f>
        <v/>
      </c>
      <c r="D173" s="270">
        <f>MAX(PWT!D173,PWT!P173)/PWT!D$4*100</f>
        <v>0</v>
      </c>
      <c r="E173" s="270">
        <f>MAX(PWT!E173,PWT!Q173)/PWT!E$4*100</f>
        <v>0</v>
      </c>
      <c r="F173" s="270">
        <f>MAX(PWT!F173,PWT!R173)/PWT!F$4*100</f>
        <v>0</v>
      </c>
      <c r="G173" s="270">
        <f>MAX(PWT!G173,PWT!S173)/PWT!G$4*100</f>
        <v>0</v>
      </c>
      <c r="H173" s="270">
        <f>MAX(PWT!H173,PWT!T173)/PWT!H$4*100</f>
        <v>0</v>
      </c>
      <c r="I173" s="270">
        <f>IF(OR(ISNUMBER(D173),ISNUMBER(E173),ISNUMBER(#REF!),ISNUMBER(F173),ISNUMBER(G173),ISNUMBER(H173)),SUM(D173:H173),"")</f>
        <v>0</v>
      </c>
      <c r="J173" s="270" t="str">
        <f>IF(ISNUMBER(PWT!J173),(PWT!J173/PWT!J$4)*100,"")</f>
        <v/>
      </c>
      <c r="K173" s="270" t="str">
        <f>IF(ISNUMBER(PWT!K173),(PWT!K173/PWT!K$4)*100,"")</f>
        <v/>
      </c>
      <c r="L173" s="270" t="str">
        <f>IF(ISNUMBER(PWT!L173),(PWT!L173/PWT!L$4)*100,"")</f>
        <v/>
      </c>
      <c r="M173" s="270" t="str">
        <f>IF(ISNUMBER(PWT!M173),(PWT!M173/PWT!M$4)*100,"")</f>
        <v/>
      </c>
      <c r="N173" s="270" t="str">
        <f>IF(ISNUMBER(PWT!N173),(PWT!N173/PWT!N$4)*100,"")</f>
        <v/>
      </c>
      <c r="O173" s="270" t="str">
        <f>IF(OR(ISNUMBER(J173),ISNUMBER(K173),ISNUMBER(#REF!),ISNUMBER(L173),ISNUMBER(M173),ISNUMBER(N173)),SUM(J173:N173),"")</f>
        <v/>
      </c>
      <c r="P173" s="270">
        <f>IFERROR(MAX('Pre-Board Exam'!D173,'Pre-Board Exam'!J173)/'Pre-Board Exam'!D$4*100,"")</f>
        <v>0</v>
      </c>
      <c r="Q173" s="270">
        <f>IFERROR(MAX('Pre-Board Exam'!E173,'Pre-Board Exam'!K173)/'Pre-Board Exam'!E$4*100,"")</f>
        <v>0</v>
      </c>
      <c r="R173" s="270">
        <f>IFERROR(MAX('Pre-Board Exam'!F173,'Pre-Board Exam'!L173)/'Pre-Board Exam'!F$4*100,"")</f>
        <v>0</v>
      </c>
      <c r="S173" s="270">
        <f>IFERROR(MAX('Pre-Board Exam'!G173,'Pre-Board Exam'!M173)/'Pre-Board Exam'!G$4*100,"")</f>
        <v>0</v>
      </c>
      <c r="T173" s="270">
        <f>IFERROR(MAX('Pre-Board Exam'!H173,'Pre-Board Exam'!N173)/'Pre-Board Exam'!H$4*100,"")</f>
        <v>0</v>
      </c>
      <c r="U173" s="270">
        <f>IF(OR(ISNUMBER(P173),ISNUMBER(Q173),ISNUMBER(#REF!),ISNUMBER(R173),ISNUMBER(S173),ISNUMBER(T173)),SUM(P173:T173),"")</f>
        <v>0</v>
      </c>
    </row>
    <row r="174" spans="1:21" x14ac:dyDescent="0.3">
      <c r="A174" s="312" t="str">
        <f>'STUDENT DETAILS'!A175</f>
        <v/>
      </c>
      <c r="B174" s="278" t="str">
        <f>IF(ISNUMBER('STUDENT DETAILS'!D175),('STUDENT DETAILS'!D175),"")</f>
        <v/>
      </c>
      <c r="C174" s="279" t="str">
        <f>IF('STUDENT DETAILS'!C175&gt;0,'STUDENT DETAILS'!C175,"")</f>
        <v/>
      </c>
      <c r="D174" s="270">
        <f>MAX(PWT!D174,PWT!P174)/PWT!D$4*100</f>
        <v>0</v>
      </c>
      <c r="E174" s="270">
        <f>MAX(PWT!E174,PWT!Q174)/PWT!E$4*100</f>
        <v>0</v>
      </c>
      <c r="F174" s="270">
        <f>MAX(PWT!F174,PWT!R174)/PWT!F$4*100</f>
        <v>0</v>
      </c>
      <c r="G174" s="270">
        <f>MAX(PWT!G174,PWT!S174)/PWT!G$4*100</f>
        <v>0</v>
      </c>
      <c r="H174" s="270">
        <f>MAX(PWT!H174,PWT!T174)/PWT!H$4*100</f>
        <v>0</v>
      </c>
      <c r="I174" s="270">
        <f>IF(OR(ISNUMBER(D174),ISNUMBER(E174),ISNUMBER(#REF!),ISNUMBER(F174),ISNUMBER(G174),ISNUMBER(H174)),SUM(D174:H174),"")</f>
        <v>0</v>
      </c>
      <c r="J174" s="270" t="str">
        <f>IF(ISNUMBER(PWT!J174),(PWT!J174/PWT!J$4)*100,"")</f>
        <v/>
      </c>
      <c r="K174" s="270" t="str">
        <f>IF(ISNUMBER(PWT!K174),(PWT!K174/PWT!K$4)*100,"")</f>
        <v/>
      </c>
      <c r="L174" s="270" t="str">
        <f>IF(ISNUMBER(PWT!L174),(PWT!L174/PWT!L$4)*100,"")</f>
        <v/>
      </c>
      <c r="M174" s="270" t="str">
        <f>IF(ISNUMBER(PWT!M174),(PWT!M174/PWT!M$4)*100,"")</f>
        <v/>
      </c>
      <c r="N174" s="270" t="str">
        <f>IF(ISNUMBER(PWT!N174),(PWT!N174/PWT!N$4)*100,"")</f>
        <v/>
      </c>
      <c r="O174" s="270" t="str">
        <f>IF(OR(ISNUMBER(J174),ISNUMBER(K174),ISNUMBER(#REF!),ISNUMBER(L174),ISNUMBER(M174),ISNUMBER(N174)),SUM(J174:N174),"")</f>
        <v/>
      </c>
      <c r="P174" s="270">
        <f>IFERROR(MAX('Pre-Board Exam'!D174,'Pre-Board Exam'!J174)/'Pre-Board Exam'!D$4*100,"")</f>
        <v>0</v>
      </c>
      <c r="Q174" s="270">
        <f>IFERROR(MAX('Pre-Board Exam'!E174,'Pre-Board Exam'!K174)/'Pre-Board Exam'!E$4*100,"")</f>
        <v>0</v>
      </c>
      <c r="R174" s="270">
        <f>IFERROR(MAX('Pre-Board Exam'!F174,'Pre-Board Exam'!L174)/'Pre-Board Exam'!F$4*100,"")</f>
        <v>0</v>
      </c>
      <c r="S174" s="270">
        <f>IFERROR(MAX('Pre-Board Exam'!G174,'Pre-Board Exam'!M174)/'Pre-Board Exam'!G$4*100,"")</f>
        <v>0</v>
      </c>
      <c r="T174" s="270">
        <f>IFERROR(MAX('Pre-Board Exam'!H174,'Pre-Board Exam'!N174)/'Pre-Board Exam'!H$4*100,"")</f>
        <v>0</v>
      </c>
      <c r="U174" s="270">
        <f>IF(OR(ISNUMBER(P174),ISNUMBER(Q174),ISNUMBER(#REF!),ISNUMBER(R174),ISNUMBER(S174),ISNUMBER(T174)),SUM(P174:T174),"")</f>
        <v>0</v>
      </c>
    </row>
    <row r="175" spans="1:21" x14ac:dyDescent="0.3">
      <c r="A175" s="312" t="str">
        <f>'STUDENT DETAILS'!A176</f>
        <v/>
      </c>
      <c r="B175" s="278" t="str">
        <f>IF(ISNUMBER('STUDENT DETAILS'!D176),('STUDENT DETAILS'!D176),"")</f>
        <v/>
      </c>
      <c r="C175" s="279" t="str">
        <f>IF('STUDENT DETAILS'!C176&gt;0,'STUDENT DETAILS'!C176,"")</f>
        <v/>
      </c>
      <c r="D175" s="270">
        <f>MAX(PWT!D175,PWT!P175)/PWT!D$4*100</f>
        <v>0</v>
      </c>
      <c r="E175" s="270">
        <f>MAX(PWT!E175,PWT!Q175)/PWT!E$4*100</f>
        <v>0</v>
      </c>
      <c r="F175" s="270">
        <f>MAX(PWT!F175,PWT!R175)/PWT!F$4*100</f>
        <v>0</v>
      </c>
      <c r="G175" s="270">
        <f>MAX(PWT!G175,PWT!S175)/PWT!G$4*100</f>
        <v>0</v>
      </c>
      <c r="H175" s="270">
        <f>MAX(PWT!H175,PWT!T175)/PWT!H$4*100</f>
        <v>0</v>
      </c>
      <c r="I175" s="270">
        <f>IF(OR(ISNUMBER(D175),ISNUMBER(E175),ISNUMBER(#REF!),ISNUMBER(F175),ISNUMBER(G175),ISNUMBER(H175)),SUM(D175:H175),"")</f>
        <v>0</v>
      </c>
      <c r="J175" s="270" t="str">
        <f>IF(ISNUMBER(PWT!J175),(PWT!J175/PWT!J$4)*100,"")</f>
        <v/>
      </c>
      <c r="K175" s="270" t="str">
        <f>IF(ISNUMBER(PWT!K175),(PWT!K175/PWT!K$4)*100,"")</f>
        <v/>
      </c>
      <c r="L175" s="270" t="str">
        <f>IF(ISNUMBER(PWT!L175),(PWT!L175/PWT!L$4)*100,"")</f>
        <v/>
      </c>
      <c r="M175" s="270" t="str">
        <f>IF(ISNUMBER(PWT!M175),(PWT!M175/PWT!M$4)*100,"")</f>
        <v/>
      </c>
      <c r="N175" s="270" t="str">
        <f>IF(ISNUMBER(PWT!N175),(PWT!N175/PWT!N$4)*100,"")</f>
        <v/>
      </c>
      <c r="O175" s="270" t="str">
        <f>IF(OR(ISNUMBER(J175),ISNUMBER(K175),ISNUMBER(#REF!),ISNUMBER(L175),ISNUMBER(M175),ISNUMBER(N175)),SUM(J175:N175),"")</f>
        <v/>
      </c>
      <c r="P175" s="270">
        <f>IFERROR(MAX('Pre-Board Exam'!D175,'Pre-Board Exam'!J175)/'Pre-Board Exam'!D$4*100,"")</f>
        <v>0</v>
      </c>
      <c r="Q175" s="270">
        <f>IFERROR(MAX('Pre-Board Exam'!E175,'Pre-Board Exam'!K175)/'Pre-Board Exam'!E$4*100,"")</f>
        <v>0</v>
      </c>
      <c r="R175" s="270">
        <f>IFERROR(MAX('Pre-Board Exam'!F175,'Pre-Board Exam'!L175)/'Pre-Board Exam'!F$4*100,"")</f>
        <v>0</v>
      </c>
      <c r="S175" s="270">
        <f>IFERROR(MAX('Pre-Board Exam'!G175,'Pre-Board Exam'!M175)/'Pre-Board Exam'!G$4*100,"")</f>
        <v>0</v>
      </c>
      <c r="T175" s="270">
        <f>IFERROR(MAX('Pre-Board Exam'!H175,'Pre-Board Exam'!N175)/'Pre-Board Exam'!H$4*100,"")</f>
        <v>0</v>
      </c>
      <c r="U175" s="270">
        <f>IF(OR(ISNUMBER(P175),ISNUMBER(Q175),ISNUMBER(#REF!),ISNUMBER(R175),ISNUMBER(S175),ISNUMBER(T175)),SUM(P175:T175),"")</f>
        <v>0</v>
      </c>
    </row>
    <row r="176" spans="1:21" x14ac:dyDescent="0.3">
      <c r="A176" s="312" t="str">
        <f>'STUDENT DETAILS'!A177</f>
        <v/>
      </c>
      <c r="B176" s="278" t="str">
        <f>IF(ISNUMBER('STUDENT DETAILS'!D177),('STUDENT DETAILS'!D177),"")</f>
        <v/>
      </c>
      <c r="C176" s="279" t="str">
        <f>IF('STUDENT DETAILS'!C177&gt;0,'STUDENT DETAILS'!C177,"")</f>
        <v/>
      </c>
      <c r="D176" s="270">
        <f>MAX(PWT!D176,PWT!P176)/PWT!D$4*100</f>
        <v>0</v>
      </c>
      <c r="E176" s="270">
        <f>MAX(PWT!E176,PWT!Q176)/PWT!E$4*100</f>
        <v>0</v>
      </c>
      <c r="F176" s="270">
        <f>MAX(PWT!F176,PWT!R176)/PWT!F$4*100</f>
        <v>0</v>
      </c>
      <c r="G176" s="270">
        <f>MAX(PWT!G176,PWT!S176)/PWT!G$4*100</f>
        <v>0</v>
      </c>
      <c r="H176" s="270">
        <f>MAX(PWT!H176,PWT!T176)/PWT!H$4*100</f>
        <v>0</v>
      </c>
      <c r="I176" s="270">
        <f>IF(OR(ISNUMBER(D176),ISNUMBER(E176),ISNUMBER(#REF!),ISNUMBER(F176),ISNUMBER(G176),ISNUMBER(H176)),SUM(D176:H176),"")</f>
        <v>0</v>
      </c>
      <c r="J176" s="270" t="str">
        <f>IF(ISNUMBER(PWT!J176),(PWT!J176/PWT!J$4)*100,"")</f>
        <v/>
      </c>
      <c r="K176" s="270" t="str">
        <f>IF(ISNUMBER(PWT!K176),(PWT!K176/PWT!K$4)*100,"")</f>
        <v/>
      </c>
      <c r="L176" s="270" t="str">
        <f>IF(ISNUMBER(PWT!L176),(PWT!L176/PWT!L$4)*100,"")</f>
        <v/>
      </c>
      <c r="M176" s="270" t="str">
        <f>IF(ISNUMBER(PWT!M176),(PWT!M176/PWT!M$4)*100,"")</f>
        <v/>
      </c>
      <c r="N176" s="270" t="str">
        <f>IF(ISNUMBER(PWT!N176),(PWT!N176/PWT!N$4)*100,"")</f>
        <v/>
      </c>
      <c r="O176" s="270" t="str">
        <f>IF(OR(ISNUMBER(J176),ISNUMBER(K176),ISNUMBER(#REF!),ISNUMBER(L176),ISNUMBER(M176),ISNUMBER(N176)),SUM(J176:N176),"")</f>
        <v/>
      </c>
      <c r="P176" s="270">
        <f>IFERROR(MAX('Pre-Board Exam'!D176,'Pre-Board Exam'!J176)/'Pre-Board Exam'!D$4*100,"")</f>
        <v>0</v>
      </c>
      <c r="Q176" s="270">
        <f>IFERROR(MAX('Pre-Board Exam'!E176,'Pre-Board Exam'!K176)/'Pre-Board Exam'!E$4*100,"")</f>
        <v>0</v>
      </c>
      <c r="R176" s="270">
        <f>IFERROR(MAX('Pre-Board Exam'!F176,'Pre-Board Exam'!L176)/'Pre-Board Exam'!F$4*100,"")</f>
        <v>0</v>
      </c>
      <c r="S176" s="270">
        <f>IFERROR(MAX('Pre-Board Exam'!G176,'Pre-Board Exam'!M176)/'Pre-Board Exam'!G$4*100,"")</f>
        <v>0</v>
      </c>
      <c r="T176" s="270">
        <f>IFERROR(MAX('Pre-Board Exam'!H176,'Pre-Board Exam'!N176)/'Pre-Board Exam'!H$4*100,"")</f>
        <v>0</v>
      </c>
      <c r="U176" s="270">
        <f>IF(OR(ISNUMBER(P176),ISNUMBER(Q176),ISNUMBER(#REF!),ISNUMBER(R176),ISNUMBER(S176),ISNUMBER(T176)),SUM(P176:T176),"")</f>
        <v>0</v>
      </c>
    </row>
    <row r="177" spans="1:21" x14ac:dyDescent="0.3">
      <c r="A177" s="312" t="str">
        <f>'STUDENT DETAILS'!A178</f>
        <v/>
      </c>
      <c r="B177" s="278" t="str">
        <f>IF(ISNUMBER('STUDENT DETAILS'!D178),('STUDENT DETAILS'!D178),"")</f>
        <v/>
      </c>
      <c r="C177" s="279" t="str">
        <f>IF('STUDENT DETAILS'!C178&gt;0,'STUDENT DETAILS'!C178,"")</f>
        <v/>
      </c>
      <c r="D177" s="270">
        <f>MAX(PWT!D177,PWT!P177)/PWT!D$4*100</f>
        <v>0</v>
      </c>
      <c r="E177" s="270">
        <f>MAX(PWT!E177,PWT!Q177)/PWT!E$4*100</f>
        <v>0</v>
      </c>
      <c r="F177" s="270">
        <f>MAX(PWT!F177,PWT!R177)/PWT!F$4*100</f>
        <v>0</v>
      </c>
      <c r="G177" s="270">
        <f>MAX(PWT!G177,PWT!S177)/PWT!G$4*100</f>
        <v>0</v>
      </c>
      <c r="H177" s="270">
        <f>MAX(PWT!H177,PWT!T177)/PWT!H$4*100</f>
        <v>0</v>
      </c>
      <c r="I177" s="270">
        <f>IF(OR(ISNUMBER(D177),ISNUMBER(E177),ISNUMBER(#REF!),ISNUMBER(F177),ISNUMBER(G177),ISNUMBER(H177)),SUM(D177:H177),"")</f>
        <v>0</v>
      </c>
      <c r="J177" s="270" t="str">
        <f>IF(ISNUMBER(PWT!J177),(PWT!J177/PWT!J$4)*100,"")</f>
        <v/>
      </c>
      <c r="K177" s="270" t="str">
        <f>IF(ISNUMBER(PWT!K177),(PWT!K177/PWT!K$4)*100,"")</f>
        <v/>
      </c>
      <c r="L177" s="270" t="str">
        <f>IF(ISNUMBER(PWT!L177),(PWT!L177/PWT!L$4)*100,"")</f>
        <v/>
      </c>
      <c r="M177" s="270" t="str">
        <f>IF(ISNUMBER(PWT!M177),(PWT!M177/PWT!M$4)*100,"")</f>
        <v/>
      </c>
      <c r="N177" s="270" t="str">
        <f>IF(ISNUMBER(PWT!N177),(PWT!N177/PWT!N$4)*100,"")</f>
        <v/>
      </c>
      <c r="O177" s="270" t="str">
        <f>IF(OR(ISNUMBER(J177),ISNUMBER(K177),ISNUMBER(#REF!),ISNUMBER(L177),ISNUMBER(M177),ISNUMBER(N177)),SUM(J177:N177),"")</f>
        <v/>
      </c>
      <c r="P177" s="270">
        <f>IFERROR(MAX('Pre-Board Exam'!D177,'Pre-Board Exam'!J177)/'Pre-Board Exam'!D$4*100,"")</f>
        <v>0</v>
      </c>
      <c r="Q177" s="270">
        <f>IFERROR(MAX('Pre-Board Exam'!E177,'Pre-Board Exam'!K177)/'Pre-Board Exam'!E$4*100,"")</f>
        <v>0</v>
      </c>
      <c r="R177" s="270">
        <f>IFERROR(MAX('Pre-Board Exam'!F177,'Pre-Board Exam'!L177)/'Pre-Board Exam'!F$4*100,"")</f>
        <v>0</v>
      </c>
      <c r="S177" s="270">
        <f>IFERROR(MAX('Pre-Board Exam'!G177,'Pre-Board Exam'!M177)/'Pre-Board Exam'!G$4*100,"")</f>
        <v>0</v>
      </c>
      <c r="T177" s="270">
        <f>IFERROR(MAX('Pre-Board Exam'!H177,'Pre-Board Exam'!N177)/'Pre-Board Exam'!H$4*100,"")</f>
        <v>0</v>
      </c>
      <c r="U177" s="270">
        <f>IF(OR(ISNUMBER(P177),ISNUMBER(Q177),ISNUMBER(#REF!),ISNUMBER(R177),ISNUMBER(S177),ISNUMBER(T177)),SUM(P177:T177),"")</f>
        <v>0</v>
      </c>
    </row>
    <row r="178" spans="1:21" x14ac:dyDescent="0.3">
      <c r="A178" s="312" t="str">
        <f>'STUDENT DETAILS'!A179</f>
        <v/>
      </c>
      <c r="B178" s="278" t="str">
        <f>IF(ISNUMBER('STUDENT DETAILS'!D179),('STUDENT DETAILS'!D179),"")</f>
        <v/>
      </c>
      <c r="C178" s="279" t="str">
        <f>IF('STUDENT DETAILS'!C179&gt;0,'STUDENT DETAILS'!C179,"")</f>
        <v/>
      </c>
      <c r="D178" s="270">
        <f>MAX(PWT!D178,PWT!P178)/PWT!D$4*100</f>
        <v>0</v>
      </c>
      <c r="E178" s="270">
        <f>MAX(PWT!E178,PWT!Q178)/PWT!E$4*100</f>
        <v>0</v>
      </c>
      <c r="F178" s="270">
        <f>MAX(PWT!F178,PWT!R178)/PWT!F$4*100</f>
        <v>0</v>
      </c>
      <c r="G178" s="270">
        <f>MAX(PWT!G178,PWT!S178)/PWT!G$4*100</f>
        <v>0</v>
      </c>
      <c r="H178" s="270">
        <f>MAX(PWT!H178,PWT!T178)/PWT!H$4*100</f>
        <v>0</v>
      </c>
      <c r="I178" s="270">
        <f>IF(OR(ISNUMBER(D178),ISNUMBER(E178),ISNUMBER(#REF!),ISNUMBER(F178),ISNUMBER(G178),ISNUMBER(H178)),SUM(D178:H178),"")</f>
        <v>0</v>
      </c>
      <c r="J178" s="270" t="str">
        <f>IF(ISNUMBER(PWT!J178),(PWT!J178/PWT!J$4)*100,"")</f>
        <v/>
      </c>
      <c r="K178" s="270" t="str">
        <f>IF(ISNUMBER(PWT!K178),(PWT!K178/PWT!K$4)*100,"")</f>
        <v/>
      </c>
      <c r="L178" s="270" t="str">
        <f>IF(ISNUMBER(PWT!L178),(PWT!L178/PWT!L$4)*100,"")</f>
        <v/>
      </c>
      <c r="M178" s="270" t="str">
        <f>IF(ISNUMBER(PWT!M178),(PWT!M178/PWT!M$4)*100,"")</f>
        <v/>
      </c>
      <c r="N178" s="270" t="str">
        <f>IF(ISNUMBER(PWT!N178),(PWT!N178/PWT!N$4)*100,"")</f>
        <v/>
      </c>
      <c r="O178" s="270" t="str">
        <f>IF(OR(ISNUMBER(J178),ISNUMBER(K178),ISNUMBER(#REF!),ISNUMBER(L178),ISNUMBER(M178),ISNUMBER(N178)),SUM(J178:N178),"")</f>
        <v/>
      </c>
      <c r="P178" s="270">
        <f>IFERROR(MAX('Pre-Board Exam'!D178,'Pre-Board Exam'!J178)/'Pre-Board Exam'!D$4*100,"")</f>
        <v>0</v>
      </c>
      <c r="Q178" s="270">
        <f>IFERROR(MAX('Pre-Board Exam'!E178,'Pre-Board Exam'!K178)/'Pre-Board Exam'!E$4*100,"")</f>
        <v>0</v>
      </c>
      <c r="R178" s="270">
        <f>IFERROR(MAX('Pre-Board Exam'!F178,'Pre-Board Exam'!L178)/'Pre-Board Exam'!F$4*100,"")</f>
        <v>0</v>
      </c>
      <c r="S178" s="270">
        <f>IFERROR(MAX('Pre-Board Exam'!G178,'Pre-Board Exam'!M178)/'Pre-Board Exam'!G$4*100,"")</f>
        <v>0</v>
      </c>
      <c r="T178" s="270">
        <f>IFERROR(MAX('Pre-Board Exam'!H178,'Pre-Board Exam'!N178)/'Pre-Board Exam'!H$4*100,"")</f>
        <v>0</v>
      </c>
      <c r="U178" s="270">
        <f>IF(OR(ISNUMBER(P178),ISNUMBER(Q178),ISNUMBER(#REF!),ISNUMBER(R178),ISNUMBER(S178),ISNUMBER(T178)),SUM(P178:T178),"")</f>
        <v>0</v>
      </c>
    </row>
    <row r="179" spans="1:21" x14ac:dyDescent="0.3">
      <c r="A179" s="312" t="str">
        <f>'STUDENT DETAILS'!A180</f>
        <v/>
      </c>
      <c r="B179" s="278" t="str">
        <f>IF(ISNUMBER('STUDENT DETAILS'!D180),('STUDENT DETAILS'!D180),"")</f>
        <v/>
      </c>
      <c r="C179" s="279" t="str">
        <f>IF('STUDENT DETAILS'!C180&gt;0,'STUDENT DETAILS'!C180,"")</f>
        <v/>
      </c>
      <c r="D179" s="270">
        <f>MAX(PWT!D179,PWT!P179)/PWT!D$4*100</f>
        <v>0</v>
      </c>
      <c r="E179" s="270">
        <f>MAX(PWT!E179,PWT!Q179)/PWT!E$4*100</f>
        <v>0</v>
      </c>
      <c r="F179" s="270">
        <f>MAX(PWT!F179,PWT!R179)/PWT!F$4*100</f>
        <v>0</v>
      </c>
      <c r="G179" s="270">
        <f>MAX(PWT!G179,PWT!S179)/PWT!G$4*100</f>
        <v>0</v>
      </c>
      <c r="H179" s="270">
        <f>MAX(PWT!H179,PWT!T179)/PWT!H$4*100</f>
        <v>0</v>
      </c>
      <c r="I179" s="270">
        <f>IF(OR(ISNUMBER(D179),ISNUMBER(E179),ISNUMBER(#REF!),ISNUMBER(F179),ISNUMBER(G179),ISNUMBER(H179)),SUM(D179:H179),"")</f>
        <v>0</v>
      </c>
      <c r="J179" s="270" t="str">
        <f>IF(ISNUMBER(PWT!J179),(PWT!J179/PWT!J$4)*100,"")</f>
        <v/>
      </c>
      <c r="K179" s="270" t="str">
        <f>IF(ISNUMBER(PWT!K179),(PWT!K179/PWT!K$4)*100,"")</f>
        <v/>
      </c>
      <c r="L179" s="270" t="str">
        <f>IF(ISNUMBER(PWT!L179),(PWT!L179/PWT!L$4)*100,"")</f>
        <v/>
      </c>
      <c r="M179" s="270" t="str">
        <f>IF(ISNUMBER(PWT!M179),(PWT!M179/PWT!M$4)*100,"")</f>
        <v/>
      </c>
      <c r="N179" s="270" t="str">
        <f>IF(ISNUMBER(PWT!N179),(PWT!N179/PWT!N$4)*100,"")</f>
        <v/>
      </c>
      <c r="O179" s="270" t="str">
        <f>IF(OR(ISNUMBER(J179),ISNUMBER(K179),ISNUMBER(#REF!),ISNUMBER(L179),ISNUMBER(M179),ISNUMBER(N179)),SUM(J179:N179),"")</f>
        <v/>
      </c>
      <c r="P179" s="270">
        <f>IFERROR(MAX('Pre-Board Exam'!D179,'Pre-Board Exam'!J179)/'Pre-Board Exam'!D$4*100,"")</f>
        <v>0</v>
      </c>
      <c r="Q179" s="270">
        <f>IFERROR(MAX('Pre-Board Exam'!E179,'Pre-Board Exam'!K179)/'Pre-Board Exam'!E$4*100,"")</f>
        <v>0</v>
      </c>
      <c r="R179" s="270">
        <f>IFERROR(MAX('Pre-Board Exam'!F179,'Pre-Board Exam'!L179)/'Pre-Board Exam'!F$4*100,"")</f>
        <v>0</v>
      </c>
      <c r="S179" s="270">
        <f>IFERROR(MAX('Pre-Board Exam'!G179,'Pre-Board Exam'!M179)/'Pre-Board Exam'!G$4*100,"")</f>
        <v>0</v>
      </c>
      <c r="T179" s="270">
        <f>IFERROR(MAX('Pre-Board Exam'!H179,'Pre-Board Exam'!N179)/'Pre-Board Exam'!H$4*100,"")</f>
        <v>0</v>
      </c>
      <c r="U179" s="270">
        <f>IF(OR(ISNUMBER(P179),ISNUMBER(Q179),ISNUMBER(#REF!),ISNUMBER(R179),ISNUMBER(S179),ISNUMBER(T179)),SUM(P179:T179),"")</f>
        <v>0</v>
      </c>
    </row>
    <row r="180" spans="1:21" x14ac:dyDescent="0.3">
      <c r="A180" s="312" t="str">
        <f>'STUDENT DETAILS'!A181</f>
        <v/>
      </c>
      <c r="B180" s="278" t="str">
        <f>IF(ISNUMBER('STUDENT DETAILS'!D181),('STUDENT DETAILS'!D181),"")</f>
        <v/>
      </c>
      <c r="C180" s="279" t="str">
        <f>IF('STUDENT DETAILS'!C181&gt;0,'STUDENT DETAILS'!C181,"")</f>
        <v/>
      </c>
      <c r="D180" s="270">
        <f>MAX(PWT!D180,PWT!P180)/PWT!D$4*100</f>
        <v>0</v>
      </c>
      <c r="E180" s="270">
        <f>MAX(PWT!E180,PWT!Q180)/PWT!E$4*100</f>
        <v>0</v>
      </c>
      <c r="F180" s="270">
        <f>MAX(PWT!F180,PWT!R180)/PWT!F$4*100</f>
        <v>0</v>
      </c>
      <c r="G180" s="270">
        <f>MAX(PWT!G180,PWT!S180)/PWT!G$4*100</f>
        <v>0</v>
      </c>
      <c r="H180" s="270">
        <f>MAX(PWT!H180,PWT!T180)/PWT!H$4*100</f>
        <v>0</v>
      </c>
      <c r="I180" s="270">
        <f>IF(OR(ISNUMBER(D180),ISNUMBER(E180),ISNUMBER(#REF!),ISNUMBER(F180),ISNUMBER(G180),ISNUMBER(H180)),SUM(D180:H180),"")</f>
        <v>0</v>
      </c>
      <c r="J180" s="270" t="str">
        <f>IF(ISNUMBER(PWT!J180),(PWT!J180/PWT!J$4)*100,"")</f>
        <v/>
      </c>
      <c r="K180" s="270" t="str">
        <f>IF(ISNUMBER(PWT!K180),(PWT!K180/PWT!K$4)*100,"")</f>
        <v/>
      </c>
      <c r="L180" s="270" t="str">
        <f>IF(ISNUMBER(PWT!L180),(PWT!L180/PWT!L$4)*100,"")</f>
        <v/>
      </c>
      <c r="M180" s="270" t="str">
        <f>IF(ISNUMBER(PWT!M180),(PWT!M180/PWT!M$4)*100,"")</f>
        <v/>
      </c>
      <c r="N180" s="270" t="str">
        <f>IF(ISNUMBER(PWT!N180),(PWT!N180/PWT!N$4)*100,"")</f>
        <v/>
      </c>
      <c r="O180" s="270" t="str">
        <f>IF(OR(ISNUMBER(J180),ISNUMBER(K180),ISNUMBER(#REF!),ISNUMBER(L180),ISNUMBER(M180),ISNUMBER(N180)),SUM(J180:N180),"")</f>
        <v/>
      </c>
      <c r="P180" s="270">
        <f>IFERROR(MAX('Pre-Board Exam'!D180,'Pre-Board Exam'!J180)/'Pre-Board Exam'!D$4*100,"")</f>
        <v>0</v>
      </c>
      <c r="Q180" s="270">
        <f>IFERROR(MAX('Pre-Board Exam'!E180,'Pre-Board Exam'!K180)/'Pre-Board Exam'!E$4*100,"")</f>
        <v>0</v>
      </c>
      <c r="R180" s="270">
        <f>IFERROR(MAX('Pre-Board Exam'!F180,'Pre-Board Exam'!L180)/'Pre-Board Exam'!F$4*100,"")</f>
        <v>0</v>
      </c>
      <c r="S180" s="270">
        <f>IFERROR(MAX('Pre-Board Exam'!G180,'Pre-Board Exam'!M180)/'Pre-Board Exam'!G$4*100,"")</f>
        <v>0</v>
      </c>
      <c r="T180" s="270">
        <f>IFERROR(MAX('Pre-Board Exam'!H180,'Pre-Board Exam'!N180)/'Pre-Board Exam'!H$4*100,"")</f>
        <v>0</v>
      </c>
      <c r="U180" s="270">
        <f>IF(OR(ISNUMBER(P180),ISNUMBER(Q180),ISNUMBER(#REF!),ISNUMBER(R180),ISNUMBER(S180),ISNUMBER(T180)),SUM(P180:T180),"")</f>
        <v>0</v>
      </c>
    </row>
    <row r="181" spans="1:21" x14ac:dyDescent="0.3">
      <c r="A181" s="312" t="str">
        <f>'STUDENT DETAILS'!A182</f>
        <v/>
      </c>
      <c r="B181" s="278" t="str">
        <f>IF(ISNUMBER('STUDENT DETAILS'!D182),('STUDENT DETAILS'!D182),"")</f>
        <v/>
      </c>
      <c r="C181" s="279" t="str">
        <f>IF('STUDENT DETAILS'!C182&gt;0,'STUDENT DETAILS'!C182,"")</f>
        <v/>
      </c>
      <c r="D181" s="270">
        <f>MAX(PWT!D181,PWT!P181)/PWT!D$4*100</f>
        <v>0</v>
      </c>
      <c r="E181" s="270">
        <f>MAX(PWT!E181,PWT!Q181)/PWT!E$4*100</f>
        <v>0</v>
      </c>
      <c r="F181" s="270">
        <f>MAX(PWT!F181,PWT!R181)/PWT!F$4*100</f>
        <v>0</v>
      </c>
      <c r="G181" s="270">
        <f>MAX(PWT!G181,PWT!S181)/PWT!G$4*100</f>
        <v>0</v>
      </c>
      <c r="H181" s="270">
        <f>MAX(PWT!H181,PWT!T181)/PWT!H$4*100</f>
        <v>0</v>
      </c>
      <c r="I181" s="270">
        <f>IF(OR(ISNUMBER(D181),ISNUMBER(E181),ISNUMBER(#REF!),ISNUMBER(F181),ISNUMBER(G181),ISNUMBER(H181)),SUM(D181:H181),"")</f>
        <v>0</v>
      </c>
      <c r="J181" s="270" t="str">
        <f>IF(ISNUMBER(PWT!J181),(PWT!J181/PWT!J$4)*100,"")</f>
        <v/>
      </c>
      <c r="K181" s="270" t="str">
        <f>IF(ISNUMBER(PWT!K181),(PWT!K181/PWT!K$4)*100,"")</f>
        <v/>
      </c>
      <c r="L181" s="270" t="str">
        <f>IF(ISNUMBER(PWT!L181),(PWT!L181/PWT!L$4)*100,"")</f>
        <v/>
      </c>
      <c r="M181" s="270" t="str">
        <f>IF(ISNUMBER(PWT!M181),(PWT!M181/PWT!M$4)*100,"")</f>
        <v/>
      </c>
      <c r="N181" s="270" t="str">
        <f>IF(ISNUMBER(PWT!N181),(PWT!N181/PWT!N$4)*100,"")</f>
        <v/>
      </c>
      <c r="O181" s="270" t="str">
        <f>IF(OR(ISNUMBER(J181),ISNUMBER(K181),ISNUMBER(#REF!),ISNUMBER(L181),ISNUMBER(M181),ISNUMBER(N181)),SUM(J181:N181),"")</f>
        <v/>
      </c>
      <c r="P181" s="270">
        <f>IFERROR(MAX('Pre-Board Exam'!D181,'Pre-Board Exam'!J181)/'Pre-Board Exam'!D$4*100,"")</f>
        <v>0</v>
      </c>
      <c r="Q181" s="270">
        <f>IFERROR(MAX('Pre-Board Exam'!E181,'Pre-Board Exam'!K181)/'Pre-Board Exam'!E$4*100,"")</f>
        <v>0</v>
      </c>
      <c r="R181" s="270">
        <f>IFERROR(MAX('Pre-Board Exam'!F181,'Pre-Board Exam'!L181)/'Pre-Board Exam'!F$4*100,"")</f>
        <v>0</v>
      </c>
      <c r="S181" s="270">
        <f>IFERROR(MAX('Pre-Board Exam'!G181,'Pre-Board Exam'!M181)/'Pre-Board Exam'!G$4*100,"")</f>
        <v>0</v>
      </c>
      <c r="T181" s="270">
        <f>IFERROR(MAX('Pre-Board Exam'!H181,'Pre-Board Exam'!N181)/'Pre-Board Exam'!H$4*100,"")</f>
        <v>0</v>
      </c>
      <c r="U181" s="270">
        <f>IF(OR(ISNUMBER(P181),ISNUMBER(Q181),ISNUMBER(#REF!),ISNUMBER(R181),ISNUMBER(S181),ISNUMBER(T181)),SUM(P181:T181),"")</f>
        <v>0</v>
      </c>
    </row>
    <row r="182" spans="1:21" x14ac:dyDescent="0.3">
      <c r="A182" s="312" t="str">
        <f>'STUDENT DETAILS'!A183</f>
        <v/>
      </c>
      <c r="B182" s="278" t="str">
        <f>IF(ISNUMBER('STUDENT DETAILS'!D183),('STUDENT DETAILS'!D183),"")</f>
        <v/>
      </c>
      <c r="C182" s="279" t="str">
        <f>IF('STUDENT DETAILS'!C183&gt;0,'STUDENT DETAILS'!C183,"")</f>
        <v/>
      </c>
      <c r="D182" s="270">
        <f>MAX(PWT!D182,PWT!P182)/PWT!D$4*100</f>
        <v>0</v>
      </c>
      <c r="E182" s="270">
        <f>MAX(PWT!E182,PWT!Q182)/PWT!E$4*100</f>
        <v>0</v>
      </c>
      <c r="F182" s="270">
        <f>MAX(PWT!F182,PWT!R182)/PWT!F$4*100</f>
        <v>0</v>
      </c>
      <c r="G182" s="270">
        <f>MAX(PWT!G182,PWT!S182)/PWT!G$4*100</f>
        <v>0</v>
      </c>
      <c r="H182" s="270">
        <f>MAX(PWT!H182,PWT!T182)/PWT!H$4*100</f>
        <v>0</v>
      </c>
      <c r="I182" s="270">
        <f>IF(OR(ISNUMBER(D182),ISNUMBER(E182),ISNUMBER(#REF!),ISNUMBER(F182),ISNUMBER(G182),ISNUMBER(H182)),SUM(D182:H182),"")</f>
        <v>0</v>
      </c>
      <c r="J182" s="270" t="str">
        <f>IF(ISNUMBER(PWT!J182),(PWT!J182/PWT!J$4)*100,"")</f>
        <v/>
      </c>
      <c r="K182" s="270" t="str">
        <f>IF(ISNUMBER(PWT!K182),(PWT!K182/PWT!K$4)*100,"")</f>
        <v/>
      </c>
      <c r="L182" s="270" t="str">
        <f>IF(ISNUMBER(PWT!L182),(PWT!L182/PWT!L$4)*100,"")</f>
        <v/>
      </c>
      <c r="M182" s="270" t="str">
        <f>IF(ISNUMBER(PWT!M182),(PWT!M182/PWT!M$4)*100,"")</f>
        <v/>
      </c>
      <c r="N182" s="270" t="str">
        <f>IF(ISNUMBER(PWT!N182),(PWT!N182/PWT!N$4)*100,"")</f>
        <v/>
      </c>
      <c r="O182" s="270" t="str">
        <f>IF(OR(ISNUMBER(J182),ISNUMBER(K182),ISNUMBER(#REF!),ISNUMBER(L182),ISNUMBER(M182),ISNUMBER(N182)),SUM(J182:N182),"")</f>
        <v/>
      </c>
      <c r="P182" s="270">
        <f>IFERROR(MAX('Pre-Board Exam'!D182,'Pre-Board Exam'!J182)/'Pre-Board Exam'!D$4*100,"")</f>
        <v>0</v>
      </c>
      <c r="Q182" s="270">
        <f>IFERROR(MAX('Pre-Board Exam'!E182,'Pre-Board Exam'!K182)/'Pre-Board Exam'!E$4*100,"")</f>
        <v>0</v>
      </c>
      <c r="R182" s="270">
        <f>IFERROR(MAX('Pre-Board Exam'!F182,'Pre-Board Exam'!L182)/'Pre-Board Exam'!F$4*100,"")</f>
        <v>0</v>
      </c>
      <c r="S182" s="270">
        <f>IFERROR(MAX('Pre-Board Exam'!G182,'Pre-Board Exam'!M182)/'Pre-Board Exam'!G$4*100,"")</f>
        <v>0</v>
      </c>
      <c r="T182" s="270">
        <f>IFERROR(MAX('Pre-Board Exam'!H182,'Pre-Board Exam'!N182)/'Pre-Board Exam'!H$4*100,"")</f>
        <v>0</v>
      </c>
      <c r="U182" s="270">
        <f>IF(OR(ISNUMBER(P182),ISNUMBER(Q182),ISNUMBER(#REF!),ISNUMBER(R182),ISNUMBER(S182),ISNUMBER(T182)),SUM(P182:T182),"")</f>
        <v>0</v>
      </c>
    </row>
    <row r="183" spans="1:21" x14ac:dyDescent="0.3">
      <c r="A183" s="312" t="str">
        <f>'STUDENT DETAILS'!A184</f>
        <v/>
      </c>
      <c r="B183" s="278" t="str">
        <f>IF(ISNUMBER('STUDENT DETAILS'!D184),('STUDENT DETAILS'!D184),"")</f>
        <v/>
      </c>
      <c r="C183" s="279" t="str">
        <f>IF('STUDENT DETAILS'!C184&gt;0,'STUDENT DETAILS'!C184,"")</f>
        <v/>
      </c>
      <c r="D183" s="270">
        <f>MAX(PWT!D183,PWT!P183)/PWT!D$4*100</f>
        <v>0</v>
      </c>
      <c r="E183" s="270">
        <f>MAX(PWT!E183,PWT!Q183)/PWT!E$4*100</f>
        <v>0</v>
      </c>
      <c r="F183" s="270">
        <f>MAX(PWT!F183,PWT!R183)/PWT!F$4*100</f>
        <v>0</v>
      </c>
      <c r="G183" s="270">
        <f>MAX(PWT!G183,PWT!S183)/PWT!G$4*100</f>
        <v>0</v>
      </c>
      <c r="H183" s="270">
        <f>MAX(PWT!H183,PWT!T183)/PWT!H$4*100</f>
        <v>0</v>
      </c>
      <c r="I183" s="270">
        <f>IF(OR(ISNUMBER(D183),ISNUMBER(E183),ISNUMBER(#REF!),ISNUMBER(F183),ISNUMBER(G183),ISNUMBER(H183)),SUM(D183:H183),"")</f>
        <v>0</v>
      </c>
      <c r="J183" s="270" t="str">
        <f>IF(ISNUMBER(PWT!J183),(PWT!J183/PWT!J$4)*100,"")</f>
        <v/>
      </c>
      <c r="K183" s="270" t="str">
        <f>IF(ISNUMBER(PWT!K183),(PWT!K183/PWT!K$4)*100,"")</f>
        <v/>
      </c>
      <c r="L183" s="270" t="str">
        <f>IF(ISNUMBER(PWT!L183),(PWT!L183/PWT!L$4)*100,"")</f>
        <v/>
      </c>
      <c r="M183" s="270" t="str">
        <f>IF(ISNUMBER(PWT!M183),(PWT!M183/PWT!M$4)*100,"")</f>
        <v/>
      </c>
      <c r="N183" s="270" t="str">
        <f>IF(ISNUMBER(PWT!N183),(PWT!N183/PWT!N$4)*100,"")</f>
        <v/>
      </c>
      <c r="O183" s="270" t="str">
        <f>IF(OR(ISNUMBER(J183),ISNUMBER(K183),ISNUMBER(#REF!),ISNUMBER(L183),ISNUMBER(M183),ISNUMBER(N183)),SUM(J183:N183),"")</f>
        <v/>
      </c>
      <c r="P183" s="270">
        <f>IFERROR(MAX('Pre-Board Exam'!D183,'Pre-Board Exam'!J183)/'Pre-Board Exam'!D$4*100,"")</f>
        <v>0</v>
      </c>
      <c r="Q183" s="270">
        <f>IFERROR(MAX('Pre-Board Exam'!E183,'Pre-Board Exam'!K183)/'Pre-Board Exam'!E$4*100,"")</f>
        <v>0</v>
      </c>
      <c r="R183" s="270">
        <f>IFERROR(MAX('Pre-Board Exam'!F183,'Pre-Board Exam'!L183)/'Pre-Board Exam'!F$4*100,"")</f>
        <v>0</v>
      </c>
      <c r="S183" s="270">
        <f>IFERROR(MAX('Pre-Board Exam'!G183,'Pre-Board Exam'!M183)/'Pre-Board Exam'!G$4*100,"")</f>
        <v>0</v>
      </c>
      <c r="T183" s="270">
        <f>IFERROR(MAX('Pre-Board Exam'!H183,'Pre-Board Exam'!N183)/'Pre-Board Exam'!H$4*100,"")</f>
        <v>0</v>
      </c>
      <c r="U183" s="270">
        <f>IF(OR(ISNUMBER(P183),ISNUMBER(Q183),ISNUMBER(#REF!),ISNUMBER(R183),ISNUMBER(S183),ISNUMBER(T183)),SUM(P183:T183),"")</f>
        <v>0</v>
      </c>
    </row>
    <row r="184" spans="1:21" x14ac:dyDescent="0.3">
      <c r="A184" s="312" t="str">
        <f>'STUDENT DETAILS'!A185</f>
        <v/>
      </c>
      <c r="B184" s="278" t="str">
        <f>IF(ISNUMBER('STUDENT DETAILS'!D185),('STUDENT DETAILS'!D185),"")</f>
        <v/>
      </c>
      <c r="C184" s="279" t="str">
        <f>IF('STUDENT DETAILS'!C185&gt;0,'STUDENT DETAILS'!C185,"")</f>
        <v/>
      </c>
      <c r="D184" s="270">
        <f>MAX(PWT!D184,PWT!P184)/PWT!D$4*100</f>
        <v>0</v>
      </c>
      <c r="E184" s="270">
        <f>MAX(PWT!E184,PWT!Q184)/PWT!E$4*100</f>
        <v>0</v>
      </c>
      <c r="F184" s="270">
        <f>MAX(PWT!F184,PWT!R184)/PWT!F$4*100</f>
        <v>0</v>
      </c>
      <c r="G184" s="270">
        <f>MAX(PWT!G184,PWT!S184)/PWT!G$4*100</f>
        <v>0</v>
      </c>
      <c r="H184" s="270">
        <f>MAX(PWT!H184,PWT!T184)/PWT!H$4*100</f>
        <v>0</v>
      </c>
      <c r="I184" s="270">
        <f>IF(OR(ISNUMBER(D184),ISNUMBER(E184),ISNUMBER(#REF!),ISNUMBER(F184),ISNUMBER(G184),ISNUMBER(H184)),SUM(D184:H184),"")</f>
        <v>0</v>
      </c>
      <c r="J184" s="270" t="str">
        <f>IF(ISNUMBER(PWT!J184),(PWT!J184/PWT!J$4)*100,"")</f>
        <v/>
      </c>
      <c r="K184" s="270" t="str">
        <f>IF(ISNUMBER(PWT!K184),(PWT!K184/PWT!K$4)*100,"")</f>
        <v/>
      </c>
      <c r="L184" s="270" t="str">
        <f>IF(ISNUMBER(PWT!L184),(PWT!L184/PWT!L$4)*100,"")</f>
        <v/>
      </c>
      <c r="M184" s="270" t="str">
        <f>IF(ISNUMBER(PWT!M184),(PWT!M184/PWT!M$4)*100,"")</f>
        <v/>
      </c>
      <c r="N184" s="270" t="str">
        <f>IF(ISNUMBER(PWT!N184),(PWT!N184/PWT!N$4)*100,"")</f>
        <v/>
      </c>
      <c r="O184" s="270" t="str">
        <f>IF(OR(ISNUMBER(J184),ISNUMBER(K184),ISNUMBER(#REF!),ISNUMBER(L184),ISNUMBER(M184),ISNUMBER(N184)),SUM(J184:N184),"")</f>
        <v/>
      </c>
      <c r="P184" s="270">
        <f>IFERROR(MAX('Pre-Board Exam'!D184,'Pre-Board Exam'!J184)/'Pre-Board Exam'!D$4*100,"")</f>
        <v>0</v>
      </c>
      <c r="Q184" s="270">
        <f>IFERROR(MAX('Pre-Board Exam'!E184,'Pre-Board Exam'!K184)/'Pre-Board Exam'!E$4*100,"")</f>
        <v>0</v>
      </c>
      <c r="R184" s="270">
        <f>IFERROR(MAX('Pre-Board Exam'!F184,'Pre-Board Exam'!L184)/'Pre-Board Exam'!F$4*100,"")</f>
        <v>0</v>
      </c>
      <c r="S184" s="270">
        <f>IFERROR(MAX('Pre-Board Exam'!G184,'Pre-Board Exam'!M184)/'Pre-Board Exam'!G$4*100,"")</f>
        <v>0</v>
      </c>
      <c r="T184" s="270">
        <f>IFERROR(MAX('Pre-Board Exam'!H184,'Pre-Board Exam'!N184)/'Pre-Board Exam'!H$4*100,"")</f>
        <v>0</v>
      </c>
      <c r="U184" s="270">
        <f>IF(OR(ISNUMBER(P184),ISNUMBER(Q184),ISNUMBER(#REF!),ISNUMBER(R184),ISNUMBER(S184),ISNUMBER(T184)),SUM(P184:T184),"")</f>
        <v>0</v>
      </c>
    </row>
    <row r="185" spans="1:21" x14ac:dyDescent="0.3">
      <c r="A185" s="312" t="str">
        <f>'STUDENT DETAILS'!A186</f>
        <v/>
      </c>
      <c r="B185" s="278" t="str">
        <f>IF(ISNUMBER('STUDENT DETAILS'!D186),('STUDENT DETAILS'!D186),"")</f>
        <v/>
      </c>
      <c r="C185" s="279" t="str">
        <f>IF('STUDENT DETAILS'!C186&gt;0,'STUDENT DETAILS'!C186,"")</f>
        <v/>
      </c>
      <c r="D185" s="270">
        <f>MAX(PWT!D185,PWT!P185)/PWT!D$4*100</f>
        <v>0</v>
      </c>
      <c r="E185" s="270">
        <f>MAX(PWT!E185,PWT!Q185)/PWT!E$4*100</f>
        <v>0</v>
      </c>
      <c r="F185" s="270">
        <f>MAX(PWT!F185,PWT!R185)/PWT!F$4*100</f>
        <v>0</v>
      </c>
      <c r="G185" s="270">
        <f>MAX(PWT!G185,PWT!S185)/PWT!G$4*100</f>
        <v>0</v>
      </c>
      <c r="H185" s="270">
        <f>MAX(PWT!H185,PWT!T185)/PWT!H$4*100</f>
        <v>0</v>
      </c>
      <c r="I185" s="270">
        <f>IF(OR(ISNUMBER(D185),ISNUMBER(E185),ISNUMBER(#REF!),ISNUMBER(F185),ISNUMBER(G185),ISNUMBER(H185)),SUM(D185:H185),"")</f>
        <v>0</v>
      </c>
      <c r="J185" s="270" t="str">
        <f>IF(ISNUMBER(PWT!J185),(PWT!J185/PWT!J$4)*100,"")</f>
        <v/>
      </c>
      <c r="K185" s="270" t="str">
        <f>IF(ISNUMBER(PWT!K185),(PWT!K185/PWT!K$4)*100,"")</f>
        <v/>
      </c>
      <c r="L185" s="270" t="str">
        <f>IF(ISNUMBER(PWT!L185),(PWT!L185/PWT!L$4)*100,"")</f>
        <v/>
      </c>
      <c r="M185" s="270" t="str">
        <f>IF(ISNUMBER(PWT!M185),(PWT!M185/PWT!M$4)*100,"")</f>
        <v/>
      </c>
      <c r="N185" s="270" t="str">
        <f>IF(ISNUMBER(PWT!N185),(PWT!N185/PWT!N$4)*100,"")</f>
        <v/>
      </c>
      <c r="O185" s="270" t="str">
        <f>IF(OR(ISNUMBER(J185),ISNUMBER(K185),ISNUMBER(#REF!),ISNUMBER(L185),ISNUMBER(M185),ISNUMBER(N185)),SUM(J185:N185),"")</f>
        <v/>
      </c>
      <c r="P185" s="270">
        <f>IFERROR(MAX('Pre-Board Exam'!D185,'Pre-Board Exam'!J185)/'Pre-Board Exam'!D$4*100,"")</f>
        <v>0</v>
      </c>
      <c r="Q185" s="270">
        <f>IFERROR(MAX('Pre-Board Exam'!E185,'Pre-Board Exam'!K185)/'Pre-Board Exam'!E$4*100,"")</f>
        <v>0</v>
      </c>
      <c r="R185" s="270">
        <f>IFERROR(MAX('Pre-Board Exam'!F185,'Pre-Board Exam'!L185)/'Pre-Board Exam'!F$4*100,"")</f>
        <v>0</v>
      </c>
      <c r="S185" s="270">
        <f>IFERROR(MAX('Pre-Board Exam'!G185,'Pre-Board Exam'!M185)/'Pre-Board Exam'!G$4*100,"")</f>
        <v>0</v>
      </c>
      <c r="T185" s="270">
        <f>IFERROR(MAX('Pre-Board Exam'!H185,'Pre-Board Exam'!N185)/'Pre-Board Exam'!H$4*100,"")</f>
        <v>0</v>
      </c>
      <c r="U185" s="270">
        <f>IF(OR(ISNUMBER(P185),ISNUMBER(Q185),ISNUMBER(#REF!),ISNUMBER(R185),ISNUMBER(S185),ISNUMBER(T185)),SUM(P185:T185),"")</f>
        <v>0</v>
      </c>
    </row>
    <row r="186" spans="1:21" x14ac:dyDescent="0.3">
      <c r="A186" s="312" t="str">
        <f>'STUDENT DETAILS'!A187</f>
        <v/>
      </c>
      <c r="B186" s="278" t="str">
        <f>IF(ISNUMBER('STUDENT DETAILS'!D187),('STUDENT DETAILS'!D187),"")</f>
        <v/>
      </c>
      <c r="C186" s="279" t="str">
        <f>IF('STUDENT DETAILS'!C187&gt;0,'STUDENT DETAILS'!C187,"")</f>
        <v/>
      </c>
      <c r="D186" s="270">
        <f>MAX(PWT!D186,PWT!P186)/PWT!D$4*100</f>
        <v>0</v>
      </c>
      <c r="E186" s="270">
        <f>MAX(PWT!E186,PWT!Q186)/PWT!E$4*100</f>
        <v>0</v>
      </c>
      <c r="F186" s="270">
        <f>MAX(PWT!F186,PWT!R186)/PWT!F$4*100</f>
        <v>0</v>
      </c>
      <c r="G186" s="270">
        <f>MAX(PWT!G186,PWT!S186)/PWT!G$4*100</f>
        <v>0</v>
      </c>
      <c r="H186" s="270">
        <f>MAX(PWT!H186,PWT!T186)/PWT!H$4*100</f>
        <v>0</v>
      </c>
      <c r="I186" s="270">
        <f>IF(OR(ISNUMBER(D186),ISNUMBER(E186),ISNUMBER(#REF!),ISNUMBER(F186),ISNUMBER(G186),ISNUMBER(H186)),SUM(D186:H186),"")</f>
        <v>0</v>
      </c>
      <c r="J186" s="270" t="str">
        <f>IF(ISNUMBER(PWT!J186),(PWT!J186/PWT!J$4)*100,"")</f>
        <v/>
      </c>
      <c r="K186" s="270" t="str">
        <f>IF(ISNUMBER(PWT!K186),(PWT!K186/PWT!K$4)*100,"")</f>
        <v/>
      </c>
      <c r="L186" s="270" t="str">
        <f>IF(ISNUMBER(PWT!L186),(PWT!L186/PWT!L$4)*100,"")</f>
        <v/>
      </c>
      <c r="M186" s="270" t="str">
        <f>IF(ISNUMBER(PWT!M186),(PWT!M186/PWT!M$4)*100,"")</f>
        <v/>
      </c>
      <c r="N186" s="270" t="str">
        <f>IF(ISNUMBER(PWT!N186),(PWT!N186/PWT!N$4)*100,"")</f>
        <v/>
      </c>
      <c r="O186" s="270" t="str">
        <f>IF(OR(ISNUMBER(J186),ISNUMBER(K186),ISNUMBER(#REF!),ISNUMBER(L186),ISNUMBER(M186),ISNUMBER(N186)),SUM(J186:N186),"")</f>
        <v/>
      </c>
      <c r="P186" s="270">
        <f>IFERROR(MAX('Pre-Board Exam'!D186,'Pre-Board Exam'!J186)/'Pre-Board Exam'!D$4*100,"")</f>
        <v>0</v>
      </c>
      <c r="Q186" s="270">
        <f>IFERROR(MAX('Pre-Board Exam'!E186,'Pre-Board Exam'!K186)/'Pre-Board Exam'!E$4*100,"")</f>
        <v>0</v>
      </c>
      <c r="R186" s="270">
        <f>IFERROR(MAX('Pre-Board Exam'!F186,'Pre-Board Exam'!L186)/'Pre-Board Exam'!F$4*100,"")</f>
        <v>0</v>
      </c>
      <c r="S186" s="270">
        <f>IFERROR(MAX('Pre-Board Exam'!G186,'Pre-Board Exam'!M186)/'Pre-Board Exam'!G$4*100,"")</f>
        <v>0</v>
      </c>
      <c r="T186" s="270">
        <f>IFERROR(MAX('Pre-Board Exam'!H186,'Pre-Board Exam'!N186)/'Pre-Board Exam'!H$4*100,"")</f>
        <v>0</v>
      </c>
      <c r="U186" s="270">
        <f>IF(OR(ISNUMBER(P186),ISNUMBER(Q186),ISNUMBER(#REF!),ISNUMBER(R186),ISNUMBER(S186),ISNUMBER(T186)),SUM(P186:T186),"")</f>
        <v>0</v>
      </c>
    </row>
    <row r="187" spans="1:21" x14ac:dyDescent="0.3">
      <c r="A187" s="312" t="str">
        <f>'STUDENT DETAILS'!A188</f>
        <v/>
      </c>
      <c r="B187" s="278" t="str">
        <f>IF(ISNUMBER('STUDENT DETAILS'!D188),('STUDENT DETAILS'!D188),"")</f>
        <v/>
      </c>
      <c r="C187" s="279" t="str">
        <f>IF('STUDENT DETAILS'!C188&gt;0,'STUDENT DETAILS'!C188,"")</f>
        <v/>
      </c>
      <c r="D187" s="270">
        <f>MAX(PWT!D187,PWT!P187)/PWT!D$4*100</f>
        <v>0</v>
      </c>
      <c r="E187" s="270">
        <f>MAX(PWT!E187,PWT!Q187)/PWT!E$4*100</f>
        <v>0</v>
      </c>
      <c r="F187" s="270">
        <f>MAX(PWT!F187,PWT!R187)/PWT!F$4*100</f>
        <v>0</v>
      </c>
      <c r="G187" s="270">
        <f>MAX(PWT!G187,PWT!S187)/PWT!G$4*100</f>
        <v>0</v>
      </c>
      <c r="H187" s="270">
        <f>MAX(PWT!H187,PWT!T187)/PWT!H$4*100</f>
        <v>0</v>
      </c>
      <c r="I187" s="270">
        <f>IF(OR(ISNUMBER(D187),ISNUMBER(E187),ISNUMBER(#REF!),ISNUMBER(F187),ISNUMBER(G187),ISNUMBER(H187)),SUM(D187:H187),"")</f>
        <v>0</v>
      </c>
      <c r="J187" s="270" t="str">
        <f>IF(ISNUMBER(PWT!J187),(PWT!J187/PWT!J$4)*100,"")</f>
        <v/>
      </c>
      <c r="K187" s="270" t="str">
        <f>IF(ISNUMBER(PWT!K187),(PWT!K187/PWT!K$4)*100,"")</f>
        <v/>
      </c>
      <c r="L187" s="270" t="str">
        <f>IF(ISNUMBER(PWT!L187),(PWT!L187/PWT!L$4)*100,"")</f>
        <v/>
      </c>
      <c r="M187" s="270" t="str">
        <f>IF(ISNUMBER(PWT!M187),(PWT!M187/PWT!M$4)*100,"")</f>
        <v/>
      </c>
      <c r="N187" s="270" t="str">
        <f>IF(ISNUMBER(PWT!N187),(PWT!N187/PWT!N$4)*100,"")</f>
        <v/>
      </c>
      <c r="O187" s="270" t="str">
        <f>IF(OR(ISNUMBER(J187),ISNUMBER(K187),ISNUMBER(#REF!),ISNUMBER(L187),ISNUMBER(M187),ISNUMBER(N187)),SUM(J187:N187),"")</f>
        <v/>
      </c>
      <c r="P187" s="270">
        <f>IFERROR(MAX('Pre-Board Exam'!D187,'Pre-Board Exam'!J187)/'Pre-Board Exam'!D$4*100,"")</f>
        <v>0</v>
      </c>
      <c r="Q187" s="270">
        <f>IFERROR(MAX('Pre-Board Exam'!E187,'Pre-Board Exam'!K187)/'Pre-Board Exam'!E$4*100,"")</f>
        <v>0</v>
      </c>
      <c r="R187" s="270">
        <f>IFERROR(MAX('Pre-Board Exam'!F187,'Pre-Board Exam'!L187)/'Pre-Board Exam'!F$4*100,"")</f>
        <v>0</v>
      </c>
      <c r="S187" s="270">
        <f>IFERROR(MAX('Pre-Board Exam'!G187,'Pre-Board Exam'!M187)/'Pre-Board Exam'!G$4*100,"")</f>
        <v>0</v>
      </c>
      <c r="T187" s="270">
        <f>IFERROR(MAX('Pre-Board Exam'!H187,'Pre-Board Exam'!N187)/'Pre-Board Exam'!H$4*100,"")</f>
        <v>0</v>
      </c>
      <c r="U187" s="270">
        <f>IF(OR(ISNUMBER(P187),ISNUMBER(Q187),ISNUMBER(#REF!),ISNUMBER(R187),ISNUMBER(S187),ISNUMBER(T187)),SUM(P187:T187),"")</f>
        <v>0</v>
      </c>
    </row>
    <row r="188" spans="1:21" x14ac:dyDescent="0.3">
      <c r="A188" s="312" t="str">
        <f>'STUDENT DETAILS'!A189</f>
        <v/>
      </c>
      <c r="B188" s="278" t="str">
        <f>IF(ISNUMBER('STUDENT DETAILS'!D189),('STUDENT DETAILS'!D189),"")</f>
        <v/>
      </c>
      <c r="C188" s="279" t="str">
        <f>IF('STUDENT DETAILS'!C189&gt;0,'STUDENT DETAILS'!C189,"")</f>
        <v/>
      </c>
      <c r="D188" s="270">
        <f>MAX(PWT!D188,PWT!P188)/PWT!D$4*100</f>
        <v>0</v>
      </c>
      <c r="E188" s="270">
        <f>MAX(PWT!E188,PWT!Q188)/PWT!E$4*100</f>
        <v>0</v>
      </c>
      <c r="F188" s="270">
        <f>MAX(PWT!F188,PWT!R188)/PWT!F$4*100</f>
        <v>0</v>
      </c>
      <c r="G188" s="270">
        <f>MAX(PWT!G188,PWT!S188)/PWT!G$4*100</f>
        <v>0</v>
      </c>
      <c r="H188" s="270">
        <f>MAX(PWT!H188,PWT!T188)/PWT!H$4*100</f>
        <v>0</v>
      </c>
      <c r="I188" s="270">
        <f>IF(OR(ISNUMBER(D188),ISNUMBER(E188),ISNUMBER(#REF!),ISNUMBER(F188),ISNUMBER(G188),ISNUMBER(H188)),SUM(D188:H188),"")</f>
        <v>0</v>
      </c>
      <c r="J188" s="270" t="str">
        <f>IF(ISNUMBER(PWT!J188),(PWT!J188/PWT!J$4)*100,"")</f>
        <v/>
      </c>
      <c r="K188" s="270" t="str">
        <f>IF(ISNUMBER(PWT!K188),(PWT!K188/PWT!K$4)*100,"")</f>
        <v/>
      </c>
      <c r="L188" s="270" t="str">
        <f>IF(ISNUMBER(PWT!L188),(PWT!L188/PWT!L$4)*100,"")</f>
        <v/>
      </c>
      <c r="M188" s="270" t="str">
        <f>IF(ISNUMBER(PWT!M188),(PWT!M188/PWT!M$4)*100,"")</f>
        <v/>
      </c>
      <c r="N188" s="270" t="str">
        <f>IF(ISNUMBER(PWT!N188),(PWT!N188/PWT!N$4)*100,"")</f>
        <v/>
      </c>
      <c r="O188" s="270" t="str">
        <f>IF(OR(ISNUMBER(J188),ISNUMBER(K188),ISNUMBER(#REF!),ISNUMBER(L188),ISNUMBER(M188),ISNUMBER(N188)),SUM(J188:N188),"")</f>
        <v/>
      </c>
      <c r="P188" s="270">
        <f>IFERROR(MAX('Pre-Board Exam'!D188,'Pre-Board Exam'!J188)/'Pre-Board Exam'!D$4*100,"")</f>
        <v>0</v>
      </c>
      <c r="Q188" s="270">
        <f>IFERROR(MAX('Pre-Board Exam'!E188,'Pre-Board Exam'!K188)/'Pre-Board Exam'!E$4*100,"")</f>
        <v>0</v>
      </c>
      <c r="R188" s="270">
        <f>IFERROR(MAX('Pre-Board Exam'!F188,'Pre-Board Exam'!L188)/'Pre-Board Exam'!F$4*100,"")</f>
        <v>0</v>
      </c>
      <c r="S188" s="270">
        <f>IFERROR(MAX('Pre-Board Exam'!G188,'Pre-Board Exam'!M188)/'Pre-Board Exam'!G$4*100,"")</f>
        <v>0</v>
      </c>
      <c r="T188" s="270">
        <f>IFERROR(MAX('Pre-Board Exam'!H188,'Pre-Board Exam'!N188)/'Pre-Board Exam'!H$4*100,"")</f>
        <v>0</v>
      </c>
      <c r="U188" s="270">
        <f>IF(OR(ISNUMBER(P188),ISNUMBER(Q188),ISNUMBER(#REF!),ISNUMBER(R188),ISNUMBER(S188),ISNUMBER(T188)),SUM(P188:T188),"")</f>
        <v>0</v>
      </c>
    </row>
    <row r="189" spans="1:21" x14ac:dyDescent="0.3">
      <c r="A189" s="312" t="str">
        <f>'STUDENT DETAILS'!A190</f>
        <v/>
      </c>
      <c r="B189" s="278" t="str">
        <f>IF(ISNUMBER('STUDENT DETAILS'!D190),('STUDENT DETAILS'!D190),"")</f>
        <v/>
      </c>
      <c r="C189" s="279" t="str">
        <f>IF('STUDENT DETAILS'!C190&gt;0,'STUDENT DETAILS'!C190,"")</f>
        <v/>
      </c>
      <c r="D189" s="270">
        <f>MAX(PWT!D189,PWT!P189)/PWT!D$4*100</f>
        <v>0</v>
      </c>
      <c r="E189" s="270">
        <f>MAX(PWT!E189,PWT!Q189)/PWT!E$4*100</f>
        <v>0</v>
      </c>
      <c r="F189" s="270">
        <f>MAX(PWT!F189,PWT!R189)/PWT!F$4*100</f>
        <v>0</v>
      </c>
      <c r="G189" s="270">
        <f>MAX(PWT!G189,PWT!S189)/PWT!G$4*100</f>
        <v>0</v>
      </c>
      <c r="H189" s="270">
        <f>MAX(PWT!H189,PWT!T189)/PWT!H$4*100</f>
        <v>0</v>
      </c>
      <c r="I189" s="270">
        <f>IF(OR(ISNUMBER(D189),ISNUMBER(E189),ISNUMBER(#REF!),ISNUMBER(F189),ISNUMBER(G189),ISNUMBER(H189)),SUM(D189:H189),"")</f>
        <v>0</v>
      </c>
      <c r="J189" s="270" t="str">
        <f>IF(ISNUMBER(PWT!J189),(PWT!J189/PWT!J$4)*100,"")</f>
        <v/>
      </c>
      <c r="K189" s="270" t="str">
        <f>IF(ISNUMBER(PWT!K189),(PWT!K189/PWT!K$4)*100,"")</f>
        <v/>
      </c>
      <c r="L189" s="270" t="str">
        <f>IF(ISNUMBER(PWT!L189),(PWT!L189/PWT!L$4)*100,"")</f>
        <v/>
      </c>
      <c r="M189" s="270" t="str">
        <f>IF(ISNUMBER(PWT!M189),(PWT!M189/PWT!M$4)*100,"")</f>
        <v/>
      </c>
      <c r="N189" s="270" t="str">
        <f>IF(ISNUMBER(PWT!N189),(PWT!N189/PWT!N$4)*100,"")</f>
        <v/>
      </c>
      <c r="O189" s="270" t="str">
        <f>IF(OR(ISNUMBER(J189),ISNUMBER(K189),ISNUMBER(#REF!),ISNUMBER(L189),ISNUMBER(M189),ISNUMBER(N189)),SUM(J189:N189),"")</f>
        <v/>
      </c>
      <c r="P189" s="270">
        <f>IFERROR(MAX('Pre-Board Exam'!D189,'Pre-Board Exam'!J189)/'Pre-Board Exam'!D$4*100,"")</f>
        <v>0</v>
      </c>
      <c r="Q189" s="270">
        <f>IFERROR(MAX('Pre-Board Exam'!E189,'Pre-Board Exam'!K189)/'Pre-Board Exam'!E$4*100,"")</f>
        <v>0</v>
      </c>
      <c r="R189" s="270">
        <f>IFERROR(MAX('Pre-Board Exam'!F189,'Pre-Board Exam'!L189)/'Pre-Board Exam'!F$4*100,"")</f>
        <v>0</v>
      </c>
      <c r="S189" s="270">
        <f>IFERROR(MAX('Pre-Board Exam'!G189,'Pre-Board Exam'!M189)/'Pre-Board Exam'!G$4*100,"")</f>
        <v>0</v>
      </c>
      <c r="T189" s="270">
        <f>IFERROR(MAX('Pre-Board Exam'!H189,'Pre-Board Exam'!N189)/'Pre-Board Exam'!H$4*100,"")</f>
        <v>0</v>
      </c>
      <c r="U189" s="270">
        <f>IF(OR(ISNUMBER(P189),ISNUMBER(Q189),ISNUMBER(#REF!),ISNUMBER(R189),ISNUMBER(S189),ISNUMBER(T189)),SUM(P189:T189),"")</f>
        <v>0</v>
      </c>
    </row>
    <row r="190" spans="1:21" x14ac:dyDescent="0.3">
      <c r="A190" s="312" t="str">
        <f>'STUDENT DETAILS'!A191</f>
        <v/>
      </c>
      <c r="B190" s="278" t="str">
        <f>IF(ISNUMBER('STUDENT DETAILS'!D191),('STUDENT DETAILS'!D191),"")</f>
        <v/>
      </c>
      <c r="C190" s="279" t="str">
        <f>IF('STUDENT DETAILS'!C191&gt;0,'STUDENT DETAILS'!C191,"")</f>
        <v/>
      </c>
      <c r="D190" s="270">
        <f>MAX(PWT!D190,PWT!P190)/PWT!D$4*100</f>
        <v>0</v>
      </c>
      <c r="E190" s="270">
        <f>MAX(PWT!E190,PWT!Q190)/PWT!E$4*100</f>
        <v>0</v>
      </c>
      <c r="F190" s="270">
        <f>MAX(PWT!F190,PWT!R190)/PWT!F$4*100</f>
        <v>0</v>
      </c>
      <c r="G190" s="270">
        <f>MAX(PWT!G190,PWT!S190)/PWT!G$4*100</f>
        <v>0</v>
      </c>
      <c r="H190" s="270">
        <f>MAX(PWT!H190,PWT!T190)/PWT!H$4*100</f>
        <v>0</v>
      </c>
      <c r="I190" s="270">
        <f>IF(OR(ISNUMBER(D190),ISNUMBER(E190),ISNUMBER(#REF!),ISNUMBER(F190),ISNUMBER(G190),ISNUMBER(H190)),SUM(D190:H190),"")</f>
        <v>0</v>
      </c>
      <c r="J190" s="270" t="str">
        <f>IF(ISNUMBER(PWT!J190),(PWT!J190/PWT!J$4)*100,"")</f>
        <v/>
      </c>
      <c r="K190" s="270" t="str">
        <f>IF(ISNUMBER(PWT!K190),(PWT!K190/PWT!K$4)*100,"")</f>
        <v/>
      </c>
      <c r="L190" s="270" t="str">
        <f>IF(ISNUMBER(PWT!L190),(PWT!L190/PWT!L$4)*100,"")</f>
        <v/>
      </c>
      <c r="M190" s="270" t="str">
        <f>IF(ISNUMBER(PWT!M190),(PWT!M190/PWT!M$4)*100,"")</f>
        <v/>
      </c>
      <c r="N190" s="270" t="str">
        <f>IF(ISNUMBER(PWT!N190),(PWT!N190/PWT!N$4)*100,"")</f>
        <v/>
      </c>
      <c r="O190" s="270" t="str">
        <f>IF(OR(ISNUMBER(J190),ISNUMBER(K190),ISNUMBER(#REF!),ISNUMBER(L190),ISNUMBER(M190),ISNUMBER(N190)),SUM(J190:N190),"")</f>
        <v/>
      </c>
      <c r="P190" s="270">
        <f>IFERROR(MAX('Pre-Board Exam'!D190,'Pre-Board Exam'!J190)/'Pre-Board Exam'!D$4*100,"")</f>
        <v>0</v>
      </c>
      <c r="Q190" s="270">
        <f>IFERROR(MAX('Pre-Board Exam'!E190,'Pre-Board Exam'!K190)/'Pre-Board Exam'!E$4*100,"")</f>
        <v>0</v>
      </c>
      <c r="R190" s="270">
        <f>IFERROR(MAX('Pre-Board Exam'!F190,'Pre-Board Exam'!L190)/'Pre-Board Exam'!F$4*100,"")</f>
        <v>0</v>
      </c>
      <c r="S190" s="270">
        <f>IFERROR(MAX('Pre-Board Exam'!G190,'Pre-Board Exam'!M190)/'Pre-Board Exam'!G$4*100,"")</f>
        <v>0</v>
      </c>
      <c r="T190" s="270">
        <f>IFERROR(MAX('Pre-Board Exam'!H190,'Pre-Board Exam'!N190)/'Pre-Board Exam'!H$4*100,"")</f>
        <v>0</v>
      </c>
      <c r="U190" s="270">
        <f>IF(OR(ISNUMBER(P190),ISNUMBER(Q190),ISNUMBER(#REF!),ISNUMBER(R190),ISNUMBER(S190),ISNUMBER(T190)),SUM(P190:T190),"")</f>
        <v>0</v>
      </c>
    </row>
    <row r="191" spans="1:21" x14ac:dyDescent="0.3">
      <c r="A191" s="312" t="str">
        <f>'STUDENT DETAILS'!A192</f>
        <v/>
      </c>
      <c r="B191" s="278" t="str">
        <f>IF(ISNUMBER('STUDENT DETAILS'!D192),('STUDENT DETAILS'!D192),"")</f>
        <v/>
      </c>
      <c r="C191" s="279" t="str">
        <f>IF('STUDENT DETAILS'!C192&gt;0,'STUDENT DETAILS'!C192,"")</f>
        <v/>
      </c>
      <c r="D191" s="270">
        <f>MAX(PWT!D191,PWT!P191)/PWT!D$4*100</f>
        <v>0</v>
      </c>
      <c r="E191" s="270">
        <f>MAX(PWT!E191,PWT!Q191)/PWT!E$4*100</f>
        <v>0</v>
      </c>
      <c r="F191" s="270">
        <f>MAX(PWT!F191,PWT!R191)/PWT!F$4*100</f>
        <v>0</v>
      </c>
      <c r="G191" s="270">
        <f>MAX(PWT!G191,PWT!S191)/PWT!G$4*100</f>
        <v>0</v>
      </c>
      <c r="H191" s="270">
        <f>MAX(PWT!H191,PWT!T191)/PWT!H$4*100</f>
        <v>0</v>
      </c>
      <c r="I191" s="270">
        <f>IF(OR(ISNUMBER(D191),ISNUMBER(E191),ISNUMBER(#REF!),ISNUMBER(F191),ISNUMBER(G191),ISNUMBER(H191)),SUM(D191:H191),"")</f>
        <v>0</v>
      </c>
      <c r="J191" s="270" t="str">
        <f>IF(ISNUMBER(PWT!J191),(PWT!J191/PWT!J$4)*100,"")</f>
        <v/>
      </c>
      <c r="K191" s="270" t="str">
        <f>IF(ISNUMBER(PWT!K191),(PWT!K191/PWT!K$4)*100,"")</f>
        <v/>
      </c>
      <c r="L191" s="270" t="str">
        <f>IF(ISNUMBER(PWT!L191),(PWT!L191/PWT!L$4)*100,"")</f>
        <v/>
      </c>
      <c r="M191" s="270" t="str">
        <f>IF(ISNUMBER(PWT!M191),(PWT!M191/PWT!M$4)*100,"")</f>
        <v/>
      </c>
      <c r="N191" s="270" t="str">
        <f>IF(ISNUMBER(PWT!N191),(PWT!N191/PWT!N$4)*100,"")</f>
        <v/>
      </c>
      <c r="O191" s="270" t="str">
        <f>IF(OR(ISNUMBER(J191),ISNUMBER(K191),ISNUMBER(#REF!),ISNUMBER(L191),ISNUMBER(M191),ISNUMBER(N191)),SUM(J191:N191),"")</f>
        <v/>
      </c>
      <c r="P191" s="270">
        <f>IFERROR(MAX('Pre-Board Exam'!D191,'Pre-Board Exam'!J191)/'Pre-Board Exam'!D$4*100,"")</f>
        <v>0</v>
      </c>
      <c r="Q191" s="270">
        <f>IFERROR(MAX('Pre-Board Exam'!E191,'Pre-Board Exam'!K191)/'Pre-Board Exam'!E$4*100,"")</f>
        <v>0</v>
      </c>
      <c r="R191" s="270">
        <f>IFERROR(MAX('Pre-Board Exam'!F191,'Pre-Board Exam'!L191)/'Pre-Board Exam'!F$4*100,"")</f>
        <v>0</v>
      </c>
      <c r="S191" s="270">
        <f>IFERROR(MAX('Pre-Board Exam'!G191,'Pre-Board Exam'!M191)/'Pre-Board Exam'!G$4*100,"")</f>
        <v>0</v>
      </c>
      <c r="T191" s="270">
        <f>IFERROR(MAX('Pre-Board Exam'!H191,'Pre-Board Exam'!N191)/'Pre-Board Exam'!H$4*100,"")</f>
        <v>0</v>
      </c>
      <c r="U191" s="270">
        <f>IF(OR(ISNUMBER(P191),ISNUMBER(Q191),ISNUMBER(#REF!),ISNUMBER(R191),ISNUMBER(S191),ISNUMBER(T191)),SUM(P191:T191),"")</f>
        <v>0</v>
      </c>
    </row>
    <row r="192" spans="1:21" x14ac:dyDescent="0.3">
      <c r="A192" s="312" t="str">
        <f>'STUDENT DETAILS'!A193</f>
        <v/>
      </c>
      <c r="B192" s="278" t="str">
        <f>IF(ISNUMBER('STUDENT DETAILS'!D193),('STUDENT DETAILS'!D193),"")</f>
        <v/>
      </c>
      <c r="C192" s="279" t="str">
        <f>IF('STUDENT DETAILS'!C193&gt;0,'STUDENT DETAILS'!C193,"")</f>
        <v/>
      </c>
      <c r="D192" s="270">
        <f>MAX(PWT!D192,PWT!P192)/PWT!D$4*100</f>
        <v>0</v>
      </c>
      <c r="E192" s="270">
        <f>MAX(PWT!E192,PWT!Q192)/PWT!E$4*100</f>
        <v>0</v>
      </c>
      <c r="F192" s="270">
        <f>MAX(PWT!F192,PWT!R192)/PWT!F$4*100</f>
        <v>0</v>
      </c>
      <c r="G192" s="270">
        <f>MAX(PWT!G192,PWT!S192)/PWT!G$4*100</f>
        <v>0</v>
      </c>
      <c r="H192" s="270">
        <f>MAX(PWT!H192,PWT!T192)/PWT!H$4*100</f>
        <v>0</v>
      </c>
      <c r="I192" s="270">
        <f>IF(OR(ISNUMBER(D192),ISNUMBER(E192),ISNUMBER(#REF!),ISNUMBER(F192),ISNUMBER(G192),ISNUMBER(H192)),SUM(D192:H192),"")</f>
        <v>0</v>
      </c>
      <c r="J192" s="270" t="str">
        <f>IF(ISNUMBER(PWT!J192),(PWT!J192/PWT!J$4)*100,"")</f>
        <v/>
      </c>
      <c r="K192" s="270" t="str">
        <f>IF(ISNUMBER(PWT!K192),(PWT!K192/PWT!K$4)*100,"")</f>
        <v/>
      </c>
      <c r="L192" s="270" t="str">
        <f>IF(ISNUMBER(PWT!L192),(PWT!L192/PWT!L$4)*100,"")</f>
        <v/>
      </c>
      <c r="M192" s="270" t="str">
        <f>IF(ISNUMBER(PWT!M192),(PWT!M192/PWT!M$4)*100,"")</f>
        <v/>
      </c>
      <c r="N192" s="270" t="str">
        <f>IF(ISNUMBER(PWT!N192),(PWT!N192/PWT!N$4)*100,"")</f>
        <v/>
      </c>
      <c r="O192" s="270" t="str">
        <f>IF(OR(ISNUMBER(J192),ISNUMBER(K192),ISNUMBER(#REF!),ISNUMBER(L192),ISNUMBER(M192),ISNUMBER(N192)),SUM(J192:N192),"")</f>
        <v/>
      </c>
      <c r="P192" s="270">
        <f>IFERROR(MAX('Pre-Board Exam'!D192,'Pre-Board Exam'!J192)/'Pre-Board Exam'!D$4*100,"")</f>
        <v>0</v>
      </c>
      <c r="Q192" s="270">
        <f>IFERROR(MAX('Pre-Board Exam'!E192,'Pre-Board Exam'!K192)/'Pre-Board Exam'!E$4*100,"")</f>
        <v>0</v>
      </c>
      <c r="R192" s="270">
        <f>IFERROR(MAX('Pre-Board Exam'!F192,'Pre-Board Exam'!L192)/'Pre-Board Exam'!F$4*100,"")</f>
        <v>0</v>
      </c>
      <c r="S192" s="270">
        <f>IFERROR(MAX('Pre-Board Exam'!G192,'Pre-Board Exam'!M192)/'Pre-Board Exam'!G$4*100,"")</f>
        <v>0</v>
      </c>
      <c r="T192" s="270">
        <f>IFERROR(MAX('Pre-Board Exam'!H192,'Pre-Board Exam'!N192)/'Pre-Board Exam'!H$4*100,"")</f>
        <v>0</v>
      </c>
      <c r="U192" s="270">
        <f>IF(OR(ISNUMBER(P192),ISNUMBER(Q192),ISNUMBER(#REF!),ISNUMBER(R192),ISNUMBER(S192),ISNUMBER(T192)),SUM(P192:T192),"")</f>
        <v>0</v>
      </c>
    </row>
    <row r="193" spans="1:21" x14ac:dyDescent="0.3">
      <c r="A193" s="312" t="str">
        <f>'STUDENT DETAILS'!A194</f>
        <v/>
      </c>
      <c r="B193" s="278" t="str">
        <f>IF(ISNUMBER('STUDENT DETAILS'!D194),('STUDENT DETAILS'!D194),"")</f>
        <v/>
      </c>
      <c r="C193" s="279" t="str">
        <f>IF('STUDENT DETAILS'!C194&gt;0,'STUDENT DETAILS'!C194,"")</f>
        <v/>
      </c>
      <c r="D193" s="270">
        <f>MAX(PWT!D193,PWT!P193)/PWT!D$4*100</f>
        <v>0</v>
      </c>
      <c r="E193" s="270">
        <f>MAX(PWT!E193,PWT!Q193)/PWT!E$4*100</f>
        <v>0</v>
      </c>
      <c r="F193" s="270">
        <f>MAX(PWT!F193,PWT!R193)/PWT!F$4*100</f>
        <v>0</v>
      </c>
      <c r="G193" s="270">
        <f>MAX(PWT!G193,PWT!S193)/PWT!G$4*100</f>
        <v>0</v>
      </c>
      <c r="H193" s="270">
        <f>MAX(PWT!H193,PWT!T193)/PWT!H$4*100</f>
        <v>0</v>
      </c>
      <c r="I193" s="270">
        <f>IF(OR(ISNUMBER(D193),ISNUMBER(E193),ISNUMBER(#REF!),ISNUMBER(F193),ISNUMBER(G193),ISNUMBER(H193)),SUM(D193:H193),"")</f>
        <v>0</v>
      </c>
      <c r="J193" s="270" t="str">
        <f>IF(ISNUMBER(PWT!J193),(PWT!J193/PWT!J$4)*100,"")</f>
        <v/>
      </c>
      <c r="K193" s="270" t="str">
        <f>IF(ISNUMBER(PWT!K193),(PWT!K193/PWT!K$4)*100,"")</f>
        <v/>
      </c>
      <c r="L193" s="270" t="str">
        <f>IF(ISNUMBER(PWT!L193),(PWT!L193/PWT!L$4)*100,"")</f>
        <v/>
      </c>
      <c r="M193" s="270" t="str">
        <f>IF(ISNUMBER(PWT!M193),(PWT!M193/PWT!M$4)*100,"")</f>
        <v/>
      </c>
      <c r="N193" s="270" t="str">
        <f>IF(ISNUMBER(PWT!N193),(PWT!N193/PWT!N$4)*100,"")</f>
        <v/>
      </c>
      <c r="O193" s="270" t="str">
        <f>IF(OR(ISNUMBER(J193),ISNUMBER(K193),ISNUMBER(#REF!),ISNUMBER(L193),ISNUMBER(M193),ISNUMBER(N193)),SUM(J193:N193),"")</f>
        <v/>
      </c>
      <c r="P193" s="270">
        <f>IFERROR(MAX('Pre-Board Exam'!D193,'Pre-Board Exam'!J193)/'Pre-Board Exam'!D$4*100,"")</f>
        <v>0</v>
      </c>
      <c r="Q193" s="270">
        <f>IFERROR(MAX('Pre-Board Exam'!E193,'Pre-Board Exam'!K193)/'Pre-Board Exam'!E$4*100,"")</f>
        <v>0</v>
      </c>
      <c r="R193" s="270">
        <f>IFERROR(MAX('Pre-Board Exam'!F193,'Pre-Board Exam'!L193)/'Pre-Board Exam'!F$4*100,"")</f>
        <v>0</v>
      </c>
      <c r="S193" s="270">
        <f>IFERROR(MAX('Pre-Board Exam'!G193,'Pre-Board Exam'!M193)/'Pre-Board Exam'!G$4*100,"")</f>
        <v>0</v>
      </c>
      <c r="T193" s="270">
        <f>IFERROR(MAX('Pre-Board Exam'!H193,'Pre-Board Exam'!N193)/'Pre-Board Exam'!H$4*100,"")</f>
        <v>0</v>
      </c>
      <c r="U193" s="270">
        <f>IF(OR(ISNUMBER(P193),ISNUMBER(Q193),ISNUMBER(#REF!),ISNUMBER(R193),ISNUMBER(S193),ISNUMBER(T193)),SUM(P193:T193),"")</f>
        <v>0</v>
      </c>
    </row>
    <row r="194" spans="1:21" x14ac:dyDescent="0.3">
      <c r="A194" s="312" t="str">
        <f>'STUDENT DETAILS'!A195</f>
        <v/>
      </c>
      <c r="B194" s="278" t="str">
        <f>IF(ISNUMBER('STUDENT DETAILS'!D195),('STUDENT DETAILS'!D195),"")</f>
        <v/>
      </c>
      <c r="C194" s="279" t="str">
        <f>IF('STUDENT DETAILS'!C195&gt;0,'STUDENT DETAILS'!C195,"")</f>
        <v/>
      </c>
      <c r="D194" s="270">
        <f>MAX(PWT!D194,PWT!P194)/PWT!D$4*100</f>
        <v>0</v>
      </c>
      <c r="E194" s="270">
        <f>MAX(PWT!E194,PWT!Q194)/PWT!E$4*100</f>
        <v>0</v>
      </c>
      <c r="F194" s="270">
        <f>MAX(PWT!F194,PWT!R194)/PWT!F$4*100</f>
        <v>0</v>
      </c>
      <c r="G194" s="270">
        <f>MAX(PWT!G194,PWT!S194)/PWT!G$4*100</f>
        <v>0</v>
      </c>
      <c r="H194" s="270">
        <f>MAX(PWT!H194,PWT!T194)/PWT!H$4*100</f>
        <v>0</v>
      </c>
      <c r="I194" s="270">
        <f>IF(OR(ISNUMBER(D194),ISNUMBER(E194),ISNUMBER(#REF!),ISNUMBER(F194),ISNUMBER(G194),ISNUMBER(H194)),SUM(D194:H194),"")</f>
        <v>0</v>
      </c>
      <c r="J194" s="270" t="str">
        <f>IF(ISNUMBER(PWT!J194),(PWT!J194/PWT!J$4)*100,"")</f>
        <v/>
      </c>
      <c r="K194" s="270" t="str">
        <f>IF(ISNUMBER(PWT!K194),(PWT!K194/PWT!K$4)*100,"")</f>
        <v/>
      </c>
      <c r="L194" s="270" t="str">
        <f>IF(ISNUMBER(PWT!L194),(PWT!L194/PWT!L$4)*100,"")</f>
        <v/>
      </c>
      <c r="M194" s="270" t="str">
        <f>IF(ISNUMBER(PWT!M194),(PWT!M194/PWT!M$4)*100,"")</f>
        <v/>
      </c>
      <c r="N194" s="270" t="str">
        <f>IF(ISNUMBER(PWT!N194),(PWT!N194/PWT!N$4)*100,"")</f>
        <v/>
      </c>
      <c r="O194" s="270" t="str">
        <f>IF(OR(ISNUMBER(J194),ISNUMBER(K194),ISNUMBER(#REF!),ISNUMBER(L194),ISNUMBER(M194),ISNUMBER(N194)),SUM(J194:N194),"")</f>
        <v/>
      </c>
      <c r="P194" s="270">
        <f>IFERROR(MAX('Pre-Board Exam'!D194,'Pre-Board Exam'!J194)/'Pre-Board Exam'!D$4*100,"")</f>
        <v>0</v>
      </c>
      <c r="Q194" s="270">
        <f>IFERROR(MAX('Pre-Board Exam'!E194,'Pre-Board Exam'!K194)/'Pre-Board Exam'!E$4*100,"")</f>
        <v>0</v>
      </c>
      <c r="R194" s="270">
        <f>IFERROR(MAX('Pre-Board Exam'!F194,'Pre-Board Exam'!L194)/'Pre-Board Exam'!F$4*100,"")</f>
        <v>0</v>
      </c>
      <c r="S194" s="270">
        <f>IFERROR(MAX('Pre-Board Exam'!G194,'Pre-Board Exam'!M194)/'Pre-Board Exam'!G$4*100,"")</f>
        <v>0</v>
      </c>
      <c r="T194" s="270">
        <f>IFERROR(MAX('Pre-Board Exam'!H194,'Pre-Board Exam'!N194)/'Pre-Board Exam'!H$4*100,"")</f>
        <v>0</v>
      </c>
      <c r="U194" s="270">
        <f>IF(OR(ISNUMBER(P194),ISNUMBER(Q194),ISNUMBER(#REF!),ISNUMBER(R194),ISNUMBER(S194),ISNUMBER(T194)),SUM(P194:T194),"")</f>
        <v>0</v>
      </c>
    </row>
    <row r="195" spans="1:21" x14ac:dyDescent="0.3">
      <c r="A195" s="312" t="str">
        <f>'STUDENT DETAILS'!A196</f>
        <v/>
      </c>
      <c r="B195" s="278" t="str">
        <f>IF(ISNUMBER('STUDENT DETAILS'!D196),('STUDENT DETAILS'!D196),"")</f>
        <v/>
      </c>
      <c r="C195" s="279" t="str">
        <f>IF('STUDENT DETAILS'!C196&gt;0,'STUDENT DETAILS'!C196,"")</f>
        <v/>
      </c>
      <c r="D195" s="270">
        <f>MAX(PWT!D195,PWT!P195)/PWT!D$4*100</f>
        <v>0</v>
      </c>
      <c r="E195" s="270">
        <f>MAX(PWT!E195,PWT!Q195)/PWT!E$4*100</f>
        <v>0</v>
      </c>
      <c r="F195" s="270">
        <f>MAX(PWT!F195,PWT!R195)/PWT!F$4*100</f>
        <v>0</v>
      </c>
      <c r="G195" s="270">
        <f>MAX(PWT!G195,PWT!S195)/PWT!G$4*100</f>
        <v>0</v>
      </c>
      <c r="H195" s="270">
        <f>MAX(PWT!H195,PWT!T195)/PWT!H$4*100</f>
        <v>0</v>
      </c>
      <c r="I195" s="270">
        <f>IF(OR(ISNUMBER(D195),ISNUMBER(E195),ISNUMBER(#REF!),ISNUMBER(F195),ISNUMBER(G195),ISNUMBER(H195)),SUM(D195:H195),"")</f>
        <v>0</v>
      </c>
      <c r="J195" s="270" t="str">
        <f>IF(ISNUMBER(PWT!J195),(PWT!J195/PWT!J$4)*100,"")</f>
        <v/>
      </c>
      <c r="K195" s="270" t="str">
        <f>IF(ISNUMBER(PWT!K195),(PWT!K195/PWT!K$4)*100,"")</f>
        <v/>
      </c>
      <c r="L195" s="270" t="str">
        <f>IF(ISNUMBER(PWT!L195),(PWT!L195/PWT!L$4)*100,"")</f>
        <v/>
      </c>
      <c r="M195" s="270" t="str">
        <f>IF(ISNUMBER(PWT!M195),(PWT!M195/PWT!M$4)*100,"")</f>
        <v/>
      </c>
      <c r="N195" s="270" t="str">
        <f>IF(ISNUMBER(PWT!N195),(PWT!N195/PWT!N$4)*100,"")</f>
        <v/>
      </c>
      <c r="O195" s="270" t="str">
        <f>IF(OR(ISNUMBER(J195),ISNUMBER(K195),ISNUMBER(#REF!),ISNUMBER(L195),ISNUMBER(M195),ISNUMBER(N195)),SUM(J195:N195),"")</f>
        <v/>
      </c>
      <c r="P195" s="270">
        <f>IFERROR(MAX('Pre-Board Exam'!D195,'Pre-Board Exam'!J195)/'Pre-Board Exam'!D$4*100,"")</f>
        <v>0</v>
      </c>
      <c r="Q195" s="270">
        <f>IFERROR(MAX('Pre-Board Exam'!E195,'Pre-Board Exam'!K195)/'Pre-Board Exam'!E$4*100,"")</f>
        <v>0</v>
      </c>
      <c r="R195" s="270">
        <f>IFERROR(MAX('Pre-Board Exam'!F195,'Pre-Board Exam'!L195)/'Pre-Board Exam'!F$4*100,"")</f>
        <v>0</v>
      </c>
      <c r="S195" s="270">
        <f>IFERROR(MAX('Pre-Board Exam'!G195,'Pre-Board Exam'!M195)/'Pre-Board Exam'!G$4*100,"")</f>
        <v>0</v>
      </c>
      <c r="T195" s="270">
        <f>IFERROR(MAX('Pre-Board Exam'!H195,'Pre-Board Exam'!N195)/'Pre-Board Exam'!H$4*100,"")</f>
        <v>0</v>
      </c>
      <c r="U195" s="270">
        <f>IF(OR(ISNUMBER(P195),ISNUMBER(Q195),ISNUMBER(#REF!),ISNUMBER(R195),ISNUMBER(S195),ISNUMBER(T195)),SUM(P195:T195),"")</f>
        <v>0</v>
      </c>
    </row>
    <row r="196" spans="1:21" x14ac:dyDescent="0.3">
      <c r="A196" s="312" t="str">
        <f>'STUDENT DETAILS'!A197</f>
        <v/>
      </c>
      <c r="B196" s="278" t="str">
        <f>IF(ISNUMBER('STUDENT DETAILS'!D197),('STUDENT DETAILS'!D197),"")</f>
        <v/>
      </c>
      <c r="C196" s="279" t="str">
        <f>IF('STUDENT DETAILS'!C197&gt;0,'STUDENT DETAILS'!C197,"")</f>
        <v/>
      </c>
      <c r="D196" s="270">
        <f>MAX(PWT!D196,PWT!P196)/PWT!D$4*100</f>
        <v>0</v>
      </c>
      <c r="E196" s="270">
        <f>MAX(PWT!E196,PWT!Q196)/PWT!E$4*100</f>
        <v>0</v>
      </c>
      <c r="F196" s="270">
        <f>MAX(PWT!F196,PWT!R196)/PWT!F$4*100</f>
        <v>0</v>
      </c>
      <c r="G196" s="270">
        <f>MAX(PWT!G196,PWT!S196)/PWT!G$4*100</f>
        <v>0</v>
      </c>
      <c r="H196" s="270">
        <f>MAX(PWT!H196,PWT!T196)/PWT!H$4*100</f>
        <v>0</v>
      </c>
      <c r="I196" s="270">
        <f>IF(OR(ISNUMBER(D196),ISNUMBER(E196),ISNUMBER(#REF!),ISNUMBER(F196),ISNUMBER(G196),ISNUMBER(H196)),SUM(D196:H196),"")</f>
        <v>0</v>
      </c>
      <c r="J196" s="270" t="str">
        <f>IF(ISNUMBER(PWT!J196),(PWT!J196/PWT!J$4)*100,"")</f>
        <v/>
      </c>
      <c r="K196" s="270" t="str">
        <f>IF(ISNUMBER(PWT!K196),(PWT!K196/PWT!K$4)*100,"")</f>
        <v/>
      </c>
      <c r="L196" s="270" t="str">
        <f>IF(ISNUMBER(PWT!L196),(PWT!L196/PWT!L$4)*100,"")</f>
        <v/>
      </c>
      <c r="M196" s="270" t="str">
        <f>IF(ISNUMBER(PWT!M196),(PWT!M196/PWT!M$4)*100,"")</f>
        <v/>
      </c>
      <c r="N196" s="270" t="str">
        <f>IF(ISNUMBER(PWT!N196),(PWT!N196/PWT!N$4)*100,"")</f>
        <v/>
      </c>
      <c r="O196" s="270" t="str">
        <f>IF(OR(ISNUMBER(J196),ISNUMBER(K196),ISNUMBER(#REF!),ISNUMBER(L196),ISNUMBER(M196),ISNUMBER(N196)),SUM(J196:N196),"")</f>
        <v/>
      </c>
      <c r="P196" s="270">
        <f>IFERROR(MAX('Pre-Board Exam'!D196,'Pre-Board Exam'!J196)/'Pre-Board Exam'!D$4*100,"")</f>
        <v>0</v>
      </c>
      <c r="Q196" s="270">
        <f>IFERROR(MAX('Pre-Board Exam'!E196,'Pre-Board Exam'!K196)/'Pre-Board Exam'!E$4*100,"")</f>
        <v>0</v>
      </c>
      <c r="R196" s="270">
        <f>IFERROR(MAX('Pre-Board Exam'!F196,'Pre-Board Exam'!L196)/'Pre-Board Exam'!F$4*100,"")</f>
        <v>0</v>
      </c>
      <c r="S196" s="270">
        <f>IFERROR(MAX('Pre-Board Exam'!G196,'Pre-Board Exam'!M196)/'Pre-Board Exam'!G$4*100,"")</f>
        <v>0</v>
      </c>
      <c r="T196" s="270">
        <f>IFERROR(MAX('Pre-Board Exam'!H196,'Pre-Board Exam'!N196)/'Pre-Board Exam'!H$4*100,"")</f>
        <v>0</v>
      </c>
      <c r="U196" s="270">
        <f>IF(OR(ISNUMBER(P196),ISNUMBER(Q196),ISNUMBER(#REF!),ISNUMBER(R196),ISNUMBER(S196),ISNUMBER(T196)),SUM(P196:T196),"")</f>
        <v>0</v>
      </c>
    </row>
    <row r="197" spans="1:21" x14ac:dyDescent="0.3">
      <c r="A197" s="312" t="str">
        <f>'STUDENT DETAILS'!A198</f>
        <v/>
      </c>
      <c r="B197" s="278" t="str">
        <f>IF(ISNUMBER('STUDENT DETAILS'!D198),('STUDENT DETAILS'!D198),"")</f>
        <v/>
      </c>
      <c r="C197" s="279" t="str">
        <f>IF('STUDENT DETAILS'!C198&gt;0,'STUDENT DETAILS'!C198,"")</f>
        <v/>
      </c>
      <c r="D197" s="270">
        <f>MAX(PWT!D197,PWT!P197)/PWT!D$4*100</f>
        <v>0</v>
      </c>
      <c r="E197" s="270">
        <f>MAX(PWT!E197,PWT!Q197)/PWT!E$4*100</f>
        <v>0</v>
      </c>
      <c r="F197" s="270">
        <f>MAX(PWT!F197,PWT!R197)/PWT!F$4*100</f>
        <v>0</v>
      </c>
      <c r="G197" s="270">
        <f>MAX(PWT!G197,PWT!S197)/PWT!G$4*100</f>
        <v>0</v>
      </c>
      <c r="H197" s="270">
        <f>MAX(PWT!H197,PWT!T197)/PWT!H$4*100</f>
        <v>0</v>
      </c>
      <c r="I197" s="270">
        <f>IF(OR(ISNUMBER(D197),ISNUMBER(E197),ISNUMBER(#REF!),ISNUMBER(F197),ISNUMBER(G197),ISNUMBER(H197)),SUM(D197:H197),"")</f>
        <v>0</v>
      </c>
      <c r="J197" s="270" t="str">
        <f>IF(ISNUMBER(PWT!J197),(PWT!J197/PWT!J$4)*100,"")</f>
        <v/>
      </c>
      <c r="K197" s="270" t="str">
        <f>IF(ISNUMBER(PWT!K197),(PWT!K197/PWT!K$4)*100,"")</f>
        <v/>
      </c>
      <c r="L197" s="270" t="str">
        <f>IF(ISNUMBER(PWT!L197),(PWT!L197/PWT!L$4)*100,"")</f>
        <v/>
      </c>
      <c r="M197" s="270" t="str">
        <f>IF(ISNUMBER(PWT!M197),(PWT!M197/PWT!M$4)*100,"")</f>
        <v/>
      </c>
      <c r="N197" s="270" t="str">
        <f>IF(ISNUMBER(PWT!N197),(PWT!N197/PWT!N$4)*100,"")</f>
        <v/>
      </c>
      <c r="O197" s="270" t="str">
        <f>IF(OR(ISNUMBER(J197),ISNUMBER(K197),ISNUMBER(#REF!),ISNUMBER(L197),ISNUMBER(M197),ISNUMBER(N197)),SUM(J197:N197),"")</f>
        <v/>
      </c>
      <c r="P197" s="270">
        <f>IFERROR(MAX('Pre-Board Exam'!D197,'Pre-Board Exam'!J197)/'Pre-Board Exam'!D$4*100,"")</f>
        <v>0</v>
      </c>
      <c r="Q197" s="270">
        <f>IFERROR(MAX('Pre-Board Exam'!E197,'Pre-Board Exam'!K197)/'Pre-Board Exam'!E$4*100,"")</f>
        <v>0</v>
      </c>
      <c r="R197" s="270">
        <f>IFERROR(MAX('Pre-Board Exam'!F197,'Pre-Board Exam'!L197)/'Pre-Board Exam'!F$4*100,"")</f>
        <v>0</v>
      </c>
      <c r="S197" s="270">
        <f>IFERROR(MAX('Pre-Board Exam'!G197,'Pre-Board Exam'!M197)/'Pre-Board Exam'!G$4*100,"")</f>
        <v>0</v>
      </c>
      <c r="T197" s="270">
        <f>IFERROR(MAX('Pre-Board Exam'!H197,'Pre-Board Exam'!N197)/'Pre-Board Exam'!H$4*100,"")</f>
        <v>0</v>
      </c>
      <c r="U197" s="270">
        <f>IF(OR(ISNUMBER(P197),ISNUMBER(Q197),ISNUMBER(#REF!),ISNUMBER(R197),ISNUMBER(S197),ISNUMBER(T197)),SUM(P197:T197),"")</f>
        <v>0</v>
      </c>
    </row>
    <row r="198" spans="1:21" x14ac:dyDescent="0.3">
      <c r="A198" s="312" t="str">
        <f>'STUDENT DETAILS'!A199</f>
        <v/>
      </c>
      <c r="B198" s="278" t="str">
        <f>IF(ISNUMBER('STUDENT DETAILS'!D199),('STUDENT DETAILS'!D199),"")</f>
        <v/>
      </c>
      <c r="C198" s="279" t="str">
        <f>IF('STUDENT DETAILS'!C199&gt;0,'STUDENT DETAILS'!C199,"")</f>
        <v/>
      </c>
      <c r="D198" s="270">
        <f>MAX(PWT!D198,PWT!P198)/PWT!D$4*100</f>
        <v>0</v>
      </c>
      <c r="E198" s="270">
        <f>MAX(PWT!E198,PWT!Q198)/PWT!E$4*100</f>
        <v>0</v>
      </c>
      <c r="F198" s="270">
        <f>MAX(PWT!F198,PWT!R198)/PWT!F$4*100</f>
        <v>0</v>
      </c>
      <c r="G198" s="270">
        <f>MAX(PWT!G198,PWT!S198)/PWT!G$4*100</f>
        <v>0</v>
      </c>
      <c r="H198" s="270">
        <f>MAX(PWT!H198,PWT!T198)/PWT!H$4*100</f>
        <v>0</v>
      </c>
      <c r="I198" s="270">
        <f>IF(OR(ISNUMBER(D198),ISNUMBER(E198),ISNUMBER(#REF!),ISNUMBER(F198),ISNUMBER(G198),ISNUMBER(H198)),SUM(D198:H198),"")</f>
        <v>0</v>
      </c>
      <c r="J198" s="270" t="str">
        <f>IF(ISNUMBER(PWT!J198),(PWT!J198/PWT!J$4)*100,"")</f>
        <v/>
      </c>
      <c r="K198" s="270" t="str">
        <f>IF(ISNUMBER(PWT!K198),(PWT!K198/PWT!K$4)*100,"")</f>
        <v/>
      </c>
      <c r="L198" s="270" t="str">
        <f>IF(ISNUMBER(PWT!L198),(PWT!L198/PWT!L$4)*100,"")</f>
        <v/>
      </c>
      <c r="M198" s="270" t="str">
        <f>IF(ISNUMBER(PWT!M198),(PWT!M198/PWT!M$4)*100,"")</f>
        <v/>
      </c>
      <c r="N198" s="270" t="str">
        <f>IF(ISNUMBER(PWT!N198),(PWT!N198/PWT!N$4)*100,"")</f>
        <v/>
      </c>
      <c r="O198" s="270" t="str">
        <f>IF(OR(ISNUMBER(J198),ISNUMBER(K198),ISNUMBER(#REF!),ISNUMBER(L198),ISNUMBER(M198),ISNUMBER(N198)),SUM(J198:N198),"")</f>
        <v/>
      </c>
      <c r="P198" s="270">
        <f>IFERROR(MAX('Pre-Board Exam'!D198,'Pre-Board Exam'!J198)/'Pre-Board Exam'!D$4*100,"")</f>
        <v>0</v>
      </c>
      <c r="Q198" s="270">
        <f>IFERROR(MAX('Pre-Board Exam'!E198,'Pre-Board Exam'!K198)/'Pre-Board Exam'!E$4*100,"")</f>
        <v>0</v>
      </c>
      <c r="R198" s="270">
        <f>IFERROR(MAX('Pre-Board Exam'!F198,'Pre-Board Exam'!L198)/'Pre-Board Exam'!F$4*100,"")</f>
        <v>0</v>
      </c>
      <c r="S198" s="270">
        <f>IFERROR(MAX('Pre-Board Exam'!G198,'Pre-Board Exam'!M198)/'Pre-Board Exam'!G$4*100,"")</f>
        <v>0</v>
      </c>
      <c r="T198" s="270">
        <f>IFERROR(MAX('Pre-Board Exam'!H198,'Pre-Board Exam'!N198)/'Pre-Board Exam'!H$4*100,"")</f>
        <v>0</v>
      </c>
      <c r="U198" s="270">
        <f>IF(OR(ISNUMBER(P198),ISNUMBER(Q198),ISNUMBER(#REF!),ISNUMBER(R198),ISNUMBER(S198),ISNUMBER(T198)),SUM(P198:T198),"")</f>
        <v>0</v>
      </c>
    </row>
    <row r="199" spans="1:21" x14ac:dyDescent="0.3">
      <c r="A199" s="312" t="str">
        <f>'STUDENT DETAILS'!A200</f>
        <v/>
      </c>
      <c r="B199" s="278" t="str">
        <f>IF(ISNUMBER('STUDENT DETAILS'!D200),('STUDENT DETAILS'!D200),"")</f>
        <v/>
      </c>
      <c r="C199" s="279" t="str">
        <f>IF('STUDENT DETAILS'!C200&gt;0,'STUDENT DETAILS'!C200,"")</f>
        <v/>
      </c>
      <c r="D199" s="270">
        <f>MAX(PWT!D199,PWT!P199)/PWT!D$4*100</f>
        <v>0</v>
      </c>
      <c r="E199" s="270">
        <f>MAX(PWT!E199,PWT!Q199)/PWT!E$4*100</f>
        <v>0</v>
      </c>
      <c r="F199" s="270">
        <f>MAX(PWT!F199,PWT!R199)/PWT!F$4*100</f>
        <v>0</v>
      </c>
      <c r="G199" s="270">
        <f>MAX(PWT!G199,PWT!S199)/PWT!G$4*100</f>
        <v>0</v>
      </c>
      <c r="H199" s="270">
        <f>MAX(PWT!H199,PWT!T199)/PWT!H$4*100</f>
        <v>0</v>
      </c>
      <c r="I199" s="270">
        <f>IF(OR(ISNUMBER(D199),ISNUMBER(E199),ISNUMBER(#REF!),ISNUMBER(F199),ISNUMBER(G199),ISNUMBER(H199)),SUM(D199:H199),"")</f>
        <v>0</v>
      </c>
      <c r="J199" s="270" t="str">
        <f>IF(ISNUMBER(PWT!J199),(PWT!J199/PWT!J$4)*100,"")</f>
        <v/>
      </c>
      <c r="K199" s="270" t="str">
        <f>IF(ISNUMBER(PWT!K199),(PWT!K199/PWT!K$4)*100,"")</f>
        <v/>
      </c>
      <c r="L199" s="270" t="str">
        <f>IF(ISNUMBER(PWT!L199),(PWT!L199/PWT!L$4)*100,"")</f>
        <v/>
      </c>
      <c r="M199" s="270" t="str">
        <f>IF(ISNUMBER(PWT!M199),(PWT!M199/PWT!M$4)*100,"")</f>
        <v/>
      </c>
      <c r="N199" s="270" t="str">
        <f>IF(ISNUMBER(PWT!N199),(PWT!N199/PWT!N$4)*100,"")</f>
        <v/>
      </c>
      <c r="O199" s="270" t="str">
        <f>IF(OR(ISNUMBER(J199),ISNUMBER(K199),ISNUMBER(#REF!),ISNUMBER(L199),ISNUMBER(M199),ISNUMBER(N199)),SUM(J199:N199),"")</f>
        <v/>
      </c>
      <c r="P199" s="270">
        <f>IFERROR(MAX('Pre-Board Exam'!D199,'Pre-Board Exam'!J199)/'Pre-Board Exam'!D$4*100,"")</f>
        <v>0</v>
      </c>
      <c r="Q199" s="270">
        <f>IFERROR(MAX('Pre-Board Exam'!E199,'Pre-Board Exam'!K199)/'Pre-Board Exam'!E$4*100,"")</f>
        <v>0</v>
      </c>
      <c r="R199" s="270">
        <f>IFERROR(MAX('Pre-Board Exam'!F199,'Pre-Board Exam'!L199)/'Pre-Board Exam'!F$4*100,"")</f>
        <v>0</v>
      </c>
      <c r="S199" s="270">
        <f>IFERROR(MAX('Pre-Board Exam'!G199,'Pre-Board Exam'!M199)/'Pre-Board Exam'!G$4*100,"")</f>
        <v>0</v>
      </c>
      <c r="T199" s="270">
        <f>IFERROR(MAX('Pre-Board Exam'!H199,'Pre-Board Exam'!N199)/'Pre-Board Exam'!H$4*100,"")</f>
        <v>0</v>
      </c>
      <c r="U199" s="270">
        <f>IF(OR(ISNUMBER(P199),ISNUMBER(Q199),ISNUMBER(#REF!),ISNUMBER(R199),ISNUMBER(S199),ISNUMBER(T199)),SUM(P199:T199),"")</f>
        <v>0</v>
      </c>
    </row>
    <row r="200" spans="1:21" x14ac:dyDescent="0.3">
      <c r="A200" s="312" t="str">
        <f>'STUDENT DETAILS'!A201</f>
        <v/>
      </c>
      <c r="B200" s="278" t="str">
        <f>IF(ISNUMBER('STUDENT DETAILS'!D201),('STUDENT DETAILS'!D201),"")</f>
        <v/>
      </c>
      <c r="C200" s="279" t="str">
        <f>IF('STUDENT DETAILS'!C201&gt;0,'STUDENT DETAILS'!C201,"")</f>
        <v/>
      </c>
      <c r="D200" s="270">
        <f>MAX(PWT!D200,PWT!P200)/PWT!D$4*100</f>
        <v>0</v>
      </c>
      <c r="E200" s="270">
        <f>MAX(PWT!E200,PWT!Q200)/PWT!E$4*100</f>
        <v>0</v>
      </c>
      <c r="F200" s="270">
        <f>MAX(PWT!F200,PWT!R200)/PWT!F$4*100</f>
        <v>0</v>
      </c>
      <c r="G200" s="270">
        <f>MAX(PWT!G200,PWT!S200)/PWT!G$4*100</f>
        <v>0</v>
      </c>
      <c r="H200" s="270">
        <f>MAX(PWT!H200,PWT!T200)/PWT!H$4*100</f>
        <v>0</v>
      </c>
      <c r="I200" s="270">
        <f>IF(OR(ISNUMBER(D200),ISNUMBER(E200),ISNUMBER(#REF!),ISNUMBER(F200),ISNUMBER(G200),ISNUMBER(H200)),SUM(D200:H200),"")</f>
        <v>0</v>
      </c>
      <c r="J200" s="270" t="str">
        <f>IF(ISNUMBER(PWT!J200),(PWT!J200/PWT!J$4)*100,"")</f>
        <v/>
      </c>
      <c r="K200" s="270" t="str">
        <f>IF(ISNUMBER(PWT!K200),(PWT!K200/PWT!K$4)*100,"")</f>
        <v/>
      </c>
      <c r="L200" s="270" t="str">
        <f>IF(ISNUMBER(PWT!L200),(PWT!L200/PWT!L$4)*100,"")</f>
        <v/>
      </c>
      <c r="M200" s="270" t="str">
        <f>IF(ISNUMBER(PWT!M200),(PWT!M200/PWT!M$4)*100,"")</f>
        <v/>
      </c>
      <c r="N200" s="270" t="str">
        <f>IF(ISNUMBER(PWT!N200),(PWT!N200/PWT!N$4)*100,"")</f>
        <v/>
      </c>
      <c r="O200" s="270" t="str">
        <f>IF(OR(ISNUMBER(J200),ISNUMBER(K200),ISNUMBER(#REF!),ISNUMBER(L200),ISNUMBER(M200),ISNUMBER(N200)),SUM(J200:N200),"")</f>
        <v/>
      </c>
      <c r="P200" s="270">
        <f>IFERROR(MAX('Pre-Board Exam'!D200,'Pre-Board Exam'!J200)/'Pre-Board Exam'!D$4*100,"")</f>
        <v>0</v>
      </c>
      <c r="Q200" s="270">
        <f>IFERROR(MAX('Pre-Board Exam'!E200,'Pre-Board Exam'!K200)/'Pre-Board Exam'!E$4*100,"")</f>
        <v>0</v>
      </c>
      <c r="R200" s="270">
        <f>IFERROR(MAX('Pre-Board Exam'!F200,'Pre-Board Exam'!L200)/'Pre-Board Exam'!F$4*100,"")</f>
        <v>0</v>
      </c>
      <c r="S200" s="270">
        <f>IFERROR(MAX('Pre-Board Exam'!G200,'Pre-Board Exam'!M200)/'Pre-Board Exam'!G$4*100,"")</f>
        <v>0</v>
      </c>
      <c r="T200" s="270">
        <f>IFERROR(MAX('Pre-Board Exam'!H200,'Pre-Board Exam'!N200)/'Pre-Board Exam'!H$4*100,"")</f>
        <v>0</v>
      </c>
      <c r="U200" s="270">
        <f>IF(OR(ISNUMBER(P200),ISNUMBER(Q200),ISNUMBER(#REF!),ISNUMBER(R200),ISNUMBER(S200),ISNUMBER(T200)),SUM(P200:T200),"")</f>
        <v>0</v>
      </c>
    </row>
    <row r="201" spans="1:21" x14ac:dyDescent="0.3">
      <c r="A201" s="312" t="str">
        <f>'STUDENT DETAILS'!A202</f>
        <v/>
      </c>
      <c r="B201" s="278" t="str">
        <f>IF(ISNUMBER('STUDENT DETAILS'!D202),('STUDENT DETAILS'!D202),"")</f>
        <v/>
      </c>
      <c r="C201" s="279" t="str">
        <f>IF('STUDENT DETAILS'!C202&gt;0,'STUDENT DETAILS'!C202,"")</f>
        <v/>
      </c>
      <c r="D201" s="270">
        <f>MAX(PWT!D201,PWT!P201)/PWT!D$4*100</f>
        <v>0</v>
      </c>
      <c r="E201" s="270">
        <f>MAX(PWT!E201,PWT!Q201)/PWT!E$4*100</f>
        <v>0</v>
      </c>
      <c r="F201" s="270">
        <f>MAX(PWT!F201,PWT!R201)/PWT!F$4*100</f>
        <v>0</v>
      </c>
      <c r="G201" s="270">
        <f>MAX(PWT!G201,PWT!S201)/PWT!G$4*100</f>
        <v>0</v>
      </c>
      <c r="H201" s="270">
        <f>MAX(PWT!H201,PWT!T201)/PWT!H$4*100</f>
        <v>0</v>
      </c>
      <c r="I201" s="270">
        <f>IF(OR(ISNUMBER(D201),ISNUMBER(E201),ISNUMBER(#REF!),ISNUMBER(F201),ISNUMBER(G201),ISNUMBER(H201)),SUM(D201:H201),"")</f>
        <v>0</v>
      </c>
      <c r="J201" s="270" t="str">
        <f>IF(ISNUMBER(PWT!J201),(PWT!J201/PWT!J$4)*100,"")</f>
        <v/>
      </c>
      <c r="K201" s="270" t="str">
        <f>IF(ISNUMBER(PWT!K201),(PWT!K201/PWT!K$4)*100,"")</f>
        <v/>
      </c>
      <c r="L201" s="270" t="str">
        <f>IF(ISNUMBER(PWT!L201),(PWT!L201/PWT!L$4)*100,"")</f>
        <v/>
      </c>
      <c r="M201" s="270" t="str">
        <f>IF(ISNUMBER(PWT!M201),(PWT!M201/PWT!M$4)*100,"")</f>
        <v/>
      </c>
      <c r="N201" s="270" t="str">
        <f>IF(ISNUMBER(PWT!N201),(PWT!N201/PWT!N$4)*100,"")</f>
        <v/>
      </c>
      <c r="O201" s="270" t="str">
        <f>IF(OR(ISNUMBER(J201),ISNUMBER(K201),ISNUMBER(#REF!),ISNUMBER(L201),ISNUMBER(M201),ISNUMBER(N201)),SUM(J201:N201),"")</f>
        <v/>
      </c>
      <c r="P201" s="270">
        <f>IFERROR(MAX('Pre-Board Exam'!D201,'Pre-Board Exam'!J201)/'Pre-Board Exam'!D$4*100,"")</f>
        <v>0</v>
      </c>
      <c r="Q201" s="270">
        <f>IFERROR(MAX('Pre-Board Exam'!E201,'Pre-Board Exam'!K201)/'Pre-Board Exam'!E$4*100,"")</f>
        <v>0</v>
      </c>
      <c r="R201" s="270">
        <f>IFERROR(MAX('Pre-Board Exam'!F201,'Pre-Board Exam'!L201)/'Pre-Board Exam'!F$4*100,"")</f>
        <v>0</v>
      </c>
      <c r="S201" s="270">
        <f>IFERROR(MAX('Pre-Board Exam'!G201,'Pre-Board Exam'!M201)/'Pre-Board Exam'!G$4*100,"")</f>
        <v>0</v>
      </c>
      <c r="T201" s="270">
        <f>IFERROR(MAX('Pre-Board Exam'!H201,'Pre-Board Exam'!N201)/'Pre-Board Exam'!H$4*100,"")</f>
        <v>0</v>
      </c>
      <c r="U201" s="270">
        <f>IF(OR(ISNUMBER(P201),ISNUMBER(Q201),ISNUMBER(#REF!),ISNUMBER(R201),ISNUMBER(S201),ISNUMBER(T201)),SUM(P201:T201),"")</f>
        <v>0</v>
      </c>
    </row>
    <row r="202" spans="1:21" x14ac:dyDescent="0.3">
      <c r="A202" s="312" t="str">
        <f>'STUDENT DETAILS'!A203</f>
        <v/>
      </c>
      <c r="B202" s="278" t="str">
        <f>IF(ISNUMBER('STUDENT DETAILS'!D203),('STUDENT DETAILS'!D203),"")</f>
        <v/>
      </c>
      <c r="C202" s="279" t="str">
        <f>IF('STUDENT DETAILS'!C203&gt;0,'STUDENT DETAILS'!C203,"")</f>
        <v/>
      </c>
      <c r="D202" s="270">
        <f>MAX(PWT!D202,PWT!P202)/PWT!D$4*100</f>
        <v>0</v>
      </c>
      <c r="E202" s="270">
        <f>MAX(PWT!E202,PWT!Q202)/PWT!E$4*100</f>
        <v>0</v>
      </c>
      <c r="F202" s="270">
        <f>MAX(PWT!F202,PWT!R202)/PWT!F$4*100</f>
        <v>0</v>
      </c>
      <c r="G202" s="270">
        <f>MAX(PWT!G202,PWT!S202)/PWT!G$4*100</f>
        <v>0</v>
      </c>
      <c r="H202" s="270">
        <f>MAX(PWT!H202,PWT!T202)/PWT!H$4*100</f>
        <v>0</v>
      </c>
      <c r="I202" s="270">
        <f>IF(OR(ISNUMBER(D202),ISNUMBER(E202),ISNUMBER(#REF!),ISNUMBER(F202),ISNUMBER(G202),ISNUMBER(H202)),SUM(D202:H202),"")</f>
        <v>0</v>
      </c>
      <c r="J202" s="270" t="str">
        <f>IF(ISNUMBER(PWT!J202),(PWT!J202/PWT!J$4)*100,"")</f>
        <v/>
      </c>
      <c r="K202" s="270" t="str">
        <f>IF(ISNUMBER(PWT!K202),(PWT!K202/PWT!K$4)*100,"")</f>
        <v/>
      </c>
      <c r="L202" s="270" t="str">
        <f>IF(ISNUMBER(PWT!L202),(PWT!L202/PWT!L$4)*100,"")</f>
        <v/>
      </c>
      <c r="M202" s="270" t="str">
        <f>IF(ISNUMBER(PWT!M202),(PWT!M202/PWT!M$4)*100,"")</f>
        <v/>
      </c>
      <c r="N202" s="270" t="str">
        <f>IF(ISNUMBER(PWT!N202),(PWT!N202/PWT!N$4)*100,"")</f>
        <v/>
      </c>
      <c r="O202" s="270" t="str">
        <f>IF(OR(ISNUMBER(J202),ISNUMBER(K202),ISNUMBER(#REF!),ISNUMBER(L202),ISNUMBER(M202),ISNUMBER(N202)),SUM(J202:N202),"")</f>
        <v/>
      </c>
      <c r="P202" s="270">
        <f>IFERROR(MAX('Pre-Board Exam'!D202,'Pre-Board Exam'!J202)/'Pre-Board Exam'!D$4*100,"")</f>
        <v>0</v>
      </c>
      <c r="Q202" s="270">
        <f>IFERROR(MAX('Pre-Board Exam'!E202,'Pre-Board Exam'!K202)/'Pre-Board Exam'!E$4*100,"")</f>
        <v>0</v>
      </c>
      <c r="R202" s="270">
        <f>IFERROR(MAX('Pre-Board Exam'!F202,'Pre-Board Exam'!L202)/'Pre-Board Exam'!F$4*100,"")</f>
        <v>0</v>
      </c>
      <c r="S202" s="270">
        <f>IFERROR(MAX('Pre-Board Exam'!G202,'Pre-Board Exam'!M202)/'Pre-Board Exam'!G$4*100,"")</f>
        <v>0</v>
      </c>
      <c r="T202" s="270">
        <f>IFERROR(MAX('Pre-Board Exam'!H202,'Pre-Board Exam'!N202)/'Pre-Board Exam'!H$4*100,"")</f>
        <v>0</v>
      </c>
      <c r="U202" s="270">
        <f>IF(OR(ISNUMBER(P202),ISNUMBER(Q202),ISNUMBER(#REF!),ISNUMBER(R202),ISNUMBER(S202),ISNUMBER(T202)),SUM(P202:T202),"")</f>
        <v>0</v>
      </c>
    </row>
    <row r="203" spans="1:21" x14ac:dyDescent="0.3">
      <c r="A203" s="312" t="str">
        <f>'STUDENT DETAILS'!A204</f>
        <v/>
      </c>
      <c r="B203" s="278" t="str">
        <f>IF(ISNUMBER('STUDENT DETAILS'!D204),('STUDENT DETAILS'!D204),"")</f>
        <v/>
      </c>
      <c r="C203" s="279" t="str">
        <f>IF('STUDENT DETAILS'!C204&gt;0,'STUDENT DETAILS'!C204,"")</f>
        <v/>
      </c>
      <c r="D203" s="270">
        <f>MAX(PWT!D203,PWT!P203)/PWT!D$4*100</f>
        <v>0</v>
      </c>
      <c r="E203" s="270">
        <f>MAX(PWT!E203,PWT!Q203)/PWT!E$4*100</f>
        <v>0</v>
      </c>
      <c r="F203" s="270">
        <f>MAX(PWT!F203,PWT!R203)/PWT!F$4*100</f>
        <v>0</v>
      </c>
      <c r="G203" s="270">
        <f>MAX(PWT!G203,PWT!S203)/PWT!G$4*100</f>
        <v>0</v>
      </c>
      <c r="H203" s="270">
        <f>MAX(PWT!H203,PWT!T203)/PWT!H$4*100</f>
        <v>0</v>
      </c>
      <c r="I203" s="270">
        <f>IF(OR(ISNUMBER(D203),ISNUMBER(E203),ISNUMBER(#REF!),ISNUMBER(F203),ISNUMBER(G203),ISNUMBER(H203)),SUM(D203:H203),"")</f>
        <v>0</v>
      </c>
      <c r="J203" s="270" t="str">
        <f>IF(ISNUMBER(PWT!J203),(PWT!J203/PWT!J$4)*100,"")</f>
        <v/>
      </c>
      <c r="K203" s="270" t="str">
        <f>IF(ISNUMBER(PWT!K203),(PWT!K203/PWT!K$4)*100,"")</f>
        <v/>
      </c>
      <c r="L203" s="270" t="str">
        <f>IF(ISNUMBER(PWT!L203),(PWT!L203/PWT!L$4)*100,"")</f>
        <v/>
      </c>
      <c r="M203" s="270" t="str">
        <f>IF(ISNUMBER(PWT!M203),(PWT!M203/PWT!M$4)*100,"")</f>
        <v/>
      </c>
      <c r="N203" s="270" t="str">
        <f>IF(ISNUMBER(PWT!N203),(PWT!N203/PWT!N$4)*100,"")</f>
        <v/>
      </c>
      <c r="O203" s="270" t="str">
        <f>IF(OR(ISNUMBER(J203),ISNUMBER(K203),ISNUMBER(#REF!),ISNUMBER(L203),ISNUMBER(M203),ISNUMBER(N203)),SUM(J203:N203),"")</f>
        <v/>
      </c>
      <c r="P203" s="270">
        <f>IFERROR(MAX('Pre-Board Exam'!D203,'Pre-Board Exam'!J203)/'Pre-Board Exam'!D$4*100,"")</f>
        <v>0</v>
      </c>
      <c r="Q203" s="270">
        <f>IFERROR(MAX('Pre-Board Exam'!E203,'Pre-Board Exam'!K203)/'Pre-Board Exam'!E$4*100,"")</f>
        <v>0</v>
      </c>
      <c r="R203" s="270">
        <f>IFERROR(MAX('Pre-Board Exam'!F203,'Pre-Board Exam'!L203)/'Pre-Board Exam'!F$4*100,"")</f>
        <v>0</v>
      </c>
      <c r="S203" s="270">
        <f>IFERROR(MAX('Pre-Board Exam'!G203,'Pre-Board Exam'!M203)/'Pre-Board Exam'!G$4*100,"")</f>
        <v>0</v>
      </c>
      <c r="T203" s="270">
        <f>IFERROR(MAX('Pre-Board Exam'!H203,'Pre-Board Exam'!N203)/'Pre-Board Exam'!H$4*100,"")</f>
        <v>0</v>
      </c>
      <c r="U203" s="270">
        <f>IF(OR(ISNUMBER(P203),ISNUMBER(Q203),ISNUMBER(#REF!),ISNUMBER(R203),ISNUMBER(S203),ISNUMBER(T203)),SUM(P203:T203),"")</f>
        <v>0</v>
      </c>
    </row>
    <row r="204" spans="1:21" x14ac:dyDescent="0.3">
      <c r="A204" s="312" t="str">
        <f>'STUDENT DETAILS'!A205</f>
        <v/>
      </c>
      <c r="B204" s="278" t="str">
        <f>IF(ISNUMBER('STUDENT DETAILS'!D205),('STUDENT DETAILS'!D205),"")</f>
        <v/>
      </c>
      <c r="C204" s="279" t="str">
        <f>IF('STUDENT DETAILS'!C205&gt;0,'STUDENT DETAILS'!C205,"")</f>
        <v/>
      </c>
      <c r="D204" s="270">
        <f>MAX(PWT!D204,PWT!P204)/PWT!D$4*100</f>
        <v>0</v>
      </c>
      <c r="E204" s="270">
        <f>MAX(PWT!E204,PWT!Q204)/PWT!E$4*100</f>
        <v>0</v>
      </c>
      <c r="F204" s="270">
        <f>MAX(PWT!F204,PWT!R204)/PWT!F$4*100</f>
        <v>0</v>
      </c>
      <c r="G204" s="270">
        <f>MAX(PWT!G204,PWT!S204)/PWT!G$4*100</f>
        <v>0</v>
      </c>
      <c r="H204" s="270">
        <f>MAX(PWT!H204,PWT!T204)/PWT!H$4*100</f>
        <v>0</v>
      </c>
      <c r="I204" s="270">
        <f>IF(OR(ISNUMBER(D204),ISNUMBER(E204),ISNUMBER(#REF!),ISNUMBER(F204),ISNUMBER(G204),ISNUMBER(H204)),SUM(D204:H204),"")</f>
        <v>0</v>
      </c>
      <c r="J204" s="270" t="str">
        <f>IF(ISNUMBER(PWT!J204),(PWT!J204/PWT!J$4)*100,"")</f>
        <v/>
      </c>
      <c r="K204" s="270" t="str">
        <f>IF(ISNUMBER(PWT!K204),(PWT!K204/PWT!K$4)*100,"")</f>
        <v/>
      </c>
      <c r="L204" s="270" t="str">
        <f>IF(ISNUMBER(PWT!L204),(PWT!L204/PWT!L$4)*100,"")</f>
        <v/>
      </c>
      <c r="M204" s="270" t="str">
        <f>IF(ISNUMBER(PWT!M204),(PWT!M204/PWT!M$4)*100,"")</f>
        <v/>
      </c>
      <c r="N204" s="270" t="str">
        <f>IF(ISNUMBER(PWT!N204),(PWT!N204/PWT!N$4)*100,"")</f>
        <v/>
      </c>
      <c r="O204" s="270" t="str">
        <f>IF(OR(ISNUMBER(J204),ISNUMBER(K204),ISNUMBER(#REF!),ISNUMBER(L204),ISNUMBER(M204),ISNUMBER(N204)),SUM(J204:N204),"")</f>
        <v/>
      </c>
      <c r="P204" s="270">
        <f>IFERROR(MAX('Pre-Board Exam'!D204,'Pre-Board Exam'!J204)/'Pre-Board Exam'!D$4*100,"")</f>
        <v>0</v>
      </c>
      <c r="Q204" s="270">
        <f>IFERROR(MAX('Pre-Board Exam'!E204,'Pre-Board Exam'!K204)/'Pre-Board Exam'!E$4*100,"")</f>
        <v>0</v>
      </c>
      <c r="R204" s="270">
        <f>IFERROR(MAX('Pre-Board Exam'!F204,'Pre-Board Exam'!L204)/'Pre-Board Exam'!F$4*100,"")</f>
        <v>0</v>
      </c>
      <c r="S204" s="270">
        <f>IFERROR(MAX('Pre-Board Exam'!G204,'Pre-Board Exam'!M204)/'Pre-Board Exam'!G$4*100,"")</f>
        <v>0</v>
      </c>
      <c r="T204" s="270">
        <f>IFERROR(MAX('Pre-Board Exam'!H204,'Pre-Board Exam'!N204)/'Pre-Board Exam'!H$4*100,"")</f>
        <v>0</v>
      </c>
      <c r="U204" s="270">
        <f>IF(OR(ISNUMBER(P204),ISNUMBER(Q204),ISNUMBER(#REF!),ISNUMBER(R204),ISNUMBER(S204),ISNUMBER(T204)),SUM(P204:T204),"")</f>
        <v>0</v>
      </c>
    </row>
    <row r="205" spans="1:21" x14ac:dyDescent="0.3">
      <c r="A205" s="312" t="str">
        <f>'STUDENT DETAILS'!A206</f>
        <v/>
      </c>
      <c r="B205" s="278" t="str">
        <f>IF(ISNUMBER('STUDENT DETAILS'!D206),('STUDENT DETAILS'!D206),"")</f>
        <v/>
      </c>
      <c r="C205" s="279" t="str">
        <f>IF('STUDENT DETAILS'!C206&gt;0,'STUDENT DETAILS'!C206,"")</f>
        <v/>
      </c>
      <c r="D205" s="270">
        <f>MAX(PWT!D205,PWT!P205)/PWT!D$4*100</f>
        <v>0</v>
      </c>
      <c r="E205" s="270">
        <f>MAX(PWT!E205,PWT!Q205)/PWT!E$4*100</f>
        <v>0</v>
      </c>
      <c r="F205" s="270">
        <f>MAX(PWT!F205,PWT!R205)/PWT!F$4*100</f>
        <v>0</v>
      </c>
      <c r="G205" s="270">
        <f>MAX(PWT!G205,PWT!S205)/PWT!G$4*100</f>
        <v>0</v>
      </c>
      <c r="H205" s="270">
        <f>MAX(PWT!H205,PWT!T205)/PWT!H$4*100</f>
        <v>0</v>
      </c>
      <c r="I205" s="270">
        <f>IF(OR(ISNUMBER(D205),ISNUMBER(E205),ISNUMBER(#REF!),ISNUMBER(F205),ISNUMBER(G205),ISNUMBER(H205)),SUM(D205:H205),"")</f>
        <v>0</v>
      </c>
      <c r="J205" s="270" t="str">
        <f>IF(ISNUMBER(PWT!J205),(PWT!J205/PWT!J$4)*100,"")</f>
        <v/>
      </c>
      <c r="K205" s="270" t="str">
        <f>IF(ISNUMBER(PWT!K205),(PWT!K205/PWT!K$4)*100,"")</f>
        <v/>
      </c>
      <c r="L205" s="270" t="str">
        <f>IF(ISNUMBER(PWT!L205),(PWT!L205/PWT!L$4)*100,"")</f>
        <v/>
      </c>
      <c r="M205" s="270" t="str">
        <f>IF(ISNUMBER(PWT!M205),(PWT!M205/PWT!M$4)*100,"")</f>
        <v/>
      </c>
      <c r="N205" s="270" t="str">
        <f>IF(ISNUMBER(PWT!N205),(PWT!N205/PWT!N$4)*100,"")</f>
        <v/>
      </c>
      <c r="O205" s="270" t="str">
        <f>IF(OR(ISNUMBER(J205),ISNUMBER(K205),ISNUMBER(#REF!),ISNUMBER(L205),ISNUMBER(M205),ISNUMBER(N205)),SUM(J205:N205),"")</f>
        <v/>
      </c>
      <c r="P205" s="270">
        <f>IFERROR(MAX('Pre-Board Exam'!D205,'Pre-Board Exam'!J205)/'Pre-Board Exam'!D$4*100,"")</f>
        <v>0</v>
      </c>
      <c r="Q205" s="270">
        <f>IFERROR(MAX('Pre-Board Exam'!E205,'Pre-Board Exam'!K205)/'Pre-Board Exam'!E$4*100,"")</f>
        <v>0</v>
      </c>
      <c r="R205" s="270">
        <f>IFERROR(MAX('Pre-Board Exam'!F205,'Pre-Board Exam'!L205)/'Pre-Board Exam'!F$4*100,"")</f>
        <v>0</v>
      </c>
      <c r="S205" s="270">
        <f>IFERROR(MAX('Pre-Board Exam'!G205,'Pre-Board Exam'!M205)/'Pre-Board Exam'!G$4*100,"")</f>
        <v>0</v>
      </c>
      <c r="T205" s="270">
        <f>IFERROR(MAX('Pre-Board Exam'!H205,'Pre-Board Exam'!N205)/'Pre-Board Exam'!H$4*100,"")</f>
        <v>0</v>
      </c>
      <c r="U205" s="270">
        <f>IF(OR(ISNUMBER(P205),ISNUMBER(Q205),ISNUMBER(#REF!),ISNUMBER(R205),ISNUMBER(S205),ISNUMBER(T205)),SUM(P205:T205),"")</f>
        <v>0</v>
      </c>
    </row>
    <row r="206" spans="1:21" x14ac:dyDescent="0.3">
      <c r="A206" s="312">
        <f>'STUDENT DETAILS'!A207</f>
        <v>0</v>
      </c>
      <c r="B206" s="278" t="str">
        <f>IF(ISNUMBER('STUDENT DETAILS'!D207),('STUDENT DETAILS'!D207),"")</f>
        <v/>
      </c>
      <c r="C206" s="279" t="str">
        <f>IF('STUDENT DETAILS'!C207&gt;0,'STUDENT DETAILS'!C207,"")</f>
        <v/>
      </c>
      <c r="D206" s="270">
        <f>MAX(PWT!D206,PWT!P206)/PWT!D$4*100</f>
        <v>0</v>
      </c>
      <c r="E206" s="270">
        <f>MAX(PWT!E206,PWT!Q206)/PWT!E$4*100</f>
        <v>0</v>
      </c>
      <c r="F206" s="270">
        <f>MAX(PWT!F206,PWT!R206)/PWT!F$4*100</f>
        <v>0</v>
      </c>
      <c r="G206" s="270">
        <f>MAX(PWT!G206,PWT!S206)/PWT!G$4*100</f>
        <v>0</v>
      </c>
      <c r="H206" s="270">
        <f>MAX(PWT!H206,PWT!T206)/PWT!H$4*100</f>
        <v>0</v>
      </c>
      <c r="I206" s="270">
        <f>IF(OR(ISNUMBER(D206),ISNUMBER(E206),ISNUMBER(#REF!),ISNUMBER(F206),ISNUMBER(G206),ISNUMBER(H206)),SUM(D206:H206),"")</f>
        <v>0</v>
      </c>
      <c r="J206" s="270" t="str">
        <f>IF(ISNUMBER(PWT!J206),(PWT!J206/PWT!J$4)*100,"")</f>
        <v/>
      </c>
      <c r="K206" s="270" t="str">
        <f>IF(ISNUMBER(PWT!K206),(PWT!K206/PWT!K$4)*100,"")</f>
        <v/>
      </c>
      <c r="L206" s="270" t="str">
        <f>IF(ISNUMBER(PWT!L206),(PWT!L206/PWT!L$4)*100,"")</f>
        <v/>
      </c>
      <c r="M206" s="270" t="str">
        <f>IF(ISNUMBER(PWT!M206),(PWT!M206/PWT!M$4)*100,"")</f>
        <v/>
      </c>
      <c r="N206" s="270" t="str">
        <f>IF(ISNUMBER(PWT!N206),(PWT!N206/PWT!N$4)*100,"")</f>
        <v/>
      </c>
      <c r="O206" s="270" t="str">
        <f>IF(OR(ISNUMBER(J206),ISNUMBER(K206),ISNUMBER(#REF!),ISNUMBER(L206),ISNUMBER(M206),ISNUMBER(N206)),SUM(J206:N206),"")</f>
        <v/>
      </c>
      <c r="P206" s="270">
        <f>IFERROR(MAX('Pre-Board Exam'!D206,'Pre-Board Exam'!J206)/'Pre-Board Exam'!D$4*100,"")</f>
        <v>0</v>
      </c>
      <c r="Q206" s="270">
        <f>IFERROR(MAX('Pre-Board Exam'!E206,'Pre-Board Exam'!K206)/'Pre-Board Exam'!E$4*100,"")</f>
        <v>0</v>
      </c>
      <c r="R206" s="270">
        <f>IFERROR(MAX('Pre-Board Exam'!F206,'Pre-Board Exam'!L206)/'Pre-Board Exam'!F$4*100,"")</f>
        <v>0</v>
      </c>
      <c r="S206" s="270">
        <f>IFERROR(MAX('Pre-Board Exam'!G206,'Pre-Board Exam'!M206)/'Pre-Board Exam'!G$4*100,"")</f>
        <v>0</v>
      </c>
      <c r="T206" s="270">
        <f>IFERROR(MAX('Pre-Board Exam'!H206,'Pre-Board Exam'!N206)/'Pre-Board Exam'!H$4*100,"")</f>
        <v>0</v>
      </c>
      <c r="U206" s="270">
        <f>IF(OR(ISNUMBER(P206),ISNUMBER(Q206),ISNUMBER(#REF!),ISNUMBER(R206),ISNUMBER(S206),ISNUMBER(T206)),SUM(P206:T206),"")</f>
        <v>0</v>
      </c>
    </row>
  </sheetData>
  <sheetProtection algorithmName="SHA-512" hashValue="ItvPJeKYhPTWvTqOi0s0Y5gmvtGhKFB0gBb6rSM+0ae6YBvqaiF0a2uIbn1S0TAHRAGOBllgVf5+4OAmkuFftw==" saltValue="oULnwlfFHIccaPJ1TsurXQ==" spinCount="100000" sheet="1" objects="1" scenarios="1"/>
  <mergeCells count="12">
    <mergeCell ref="A4:A5"/>
    <mergeCell ref="B4:B5"/>
    <mergeCell ref="A1:C3"/>
    <mergeCell ref="D1:I1"/>
    <mergeCell ref="J1:O1"/>
    <mergeCell ref="P1:U1"/>
    <mergeCell ref="D2:I2"/>
    <mergeCell ref="J2:O2"/>
    <mergeCell ref="P2:U2"/>
    <mergeCell ref="D3:I3"/>
    <mergeCell ref="J3:O3"/>
    <mergeCell ref="P3:U3"/>
  </mergeCells>
  <conditionalFormatting sqref="P6:T206 A6:N206">
    <cfRule type="expression" dxfId="23" priority="3">
      <formula>MOD(ROW(),2)=1</formula>
    </cfRule>
  </conditionalFormatting>
  <conditionalFormatting sqref="O6:O206">
    <cfRule type="expression" dxfId="22" priority="2">
      <formula>MOD(ROW(),2)=1</formula>
    </cfRule>
  </conditionalFormatting>
  <conditionalFormatting sqref="U6:U206">
    <cfRule type="expression" dxfId="21" priority="1">
      <formula>MOD(ROW(),2)=1</formula>
    </cfRule>
  </conditionalFormatting>
  <printOptions horizontalCentered="1"/>
  <pageMargins left="0.88" right="0.39" top="0.41" bottom="0.28000000000000003" header="0.31496062992125984" footer="0.31496062992125984"/>
  <pageSetup paperSize="9" orientation="portrait" r:id="rId1"/>
  <colBreaks count="2" manualBreakCount="2">
    <brk id="9" min="1" max="205" man="1"/>
    <brk id="15" min="1" max="20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A5CAA-3481-4BE6-BBDF-0F8E47396966}">
  <sheetPr codeName="Sheet8">
    <tabColor rgb="FF7030A0"/>
  </sheetPr>
  <dimension ref="A1:U206"/>
  <sheetViews>
    <sheetView view="pageBreakPreview" zoomScale="110" zoomScaleNormal="100" zoomScaleSheetLayoutView="110" workbookViewId="0">
      <selection activeCell="L9" sqref="L9"/>
    </sheetView>
  </sheetViews>
  <sheetFormatPr defaultRowHeight="14.4" x14ac:dyDescent="0.3"/>
  <cols>
    <col min="1" max="1" width="5.44140625" style="2" bestFit="1" customWidth="1"/>
    <col min="2" max="2" width="6.44140625" style="2" customWidth="1"/>
    <col min="3" max="3" width="21.88671875" style="2" customWidth="1"/>
    <col min="4" max="4" width="7.44140625" style="313" bestFit="1" customWidth="1"/>
    <col min="5" max="21" width="6.21875" style="313" customWidth="1"/>
    <col min="22" max="16384" width="8.88671875" style="2"/>
  </cols>
  <sheetData>
    <row r="1" spans="1:21" s="33" customFormat="1" ht="20.25" customHeight="1" x14ac:dyDescent="0.3">
      <c r="A1" s="502" t="s">
        <v>773</v>
      </c>
      <c r="B1" s="502"/>
      <c r="C1" s="502"/>
      <c r="D1" s="491" t="s">
        <v>742</v>
      </c>
      <c r="E1" s="492"/>
      <c r="F1" s="492"/>
      <c r="G1" s="492"/>
      <c r="H1" s="492"/>
      <c r="I1" s="492"/>
      <c r="J1" s="493" t="s">
        <v>742</v>
      </c>
      <c r="K1" s="493"/>
      <c r="L1" s="493"/>
      <c r="M1" s="493"/>
      <c r="N1" s="493"/>
      <c r="O1" s="493"/>
      <c r="P1" s="493" t="s">
        <v>742</v>
      </c>
      <c r="Q1" s="493"/>
      <c r="R1" s="493"/>
      <c r="S1" s="493"/>
      <c r="T1" s="493"/>
      <c r="U1" s="493"/>
    </row>
    <row r="2" spans="1:21" s="33" customFormat="1" ht="20.25" customHeight="1" x14ac:dyDescent="0.35">
      <c r="A2" s="502"/>
      <c r="B2" s="502"/>
      <c r="C2" s="502"/>
      <c r="D2" s="489" t="str">
        <f>'STUDENT DETAILS'!$J$1</f>
        <v/>
      </c>
      <c r="E2" s="489"/>
      <c r="F2" s="489"/>
      <c r="G2" s="489"/>
      <c r="H2" s="489"/>
      <c r="I2" s="489"/>
      <c r="J2" s="489" t="str">
        <f>'STUDENT DETAILS'!$J$1</f>
        <v/>
      </c>
      <c r="K2" s="489"/>
      <c r="L2" s="489"/>
      <c r="M2" s="489"/>
      <c r="N2" s="489"/>
      <c r="O2" s="489"/>
      <c r="P2" s="489" t="str">
        <f>'STUDENT DETAILS'!$J$1</f>
        <v/>
      </c>
      <c r="Q2" s="489"/>
      <c r="R2" s="489"/>
      <c r="S2" s="489"/>
      <c r="T2" s="489"/>
      <c r="U2" s="489"/>
    </row>
    <row r="3" spans="1:21" s="33" customFormat="1" ht="38.4" customHeight="1" x14ac:dyDescent="0.3">
      <c r="A3" s="502"/>
      <c r="B3" s="502"/>
      <c r="C3" s="502"/>
      <c r="D3" s="503" t="s">
        <v>883</v>
      </c>
      <c r="E3" s="490"/>
      <c r="F3" s="490"/>
      <c r="G3" s="490"/>
      <c r="H3" s="490"/>
      <c r="I3" s="490"/>
      <c r="J3" s="503" t="s">
        <v>884</v>
      </c>
      <c r="K3" s="490"/>
      <c r="L3" s="490"/>
      <c r="M3" s="490"/>
      <c r="N3" s="490"/>
      <c r="O3" s="490"/>
      <c r="P3" s="503" t="s">
        <v>885</v>
      </c>
      <c r="Q3" s="490"/>
      <c r="R3" s="490"/>
      <c r="S3" s="490"/>
      <c r="T3" s="490"/>
      <c r="U3" s="490"/>
    </row>
    <row r="4" spans="1:21" ht="23.4" customHeight="1" x14ac:dyDescent="0.3">
      <c r="A4" s="488" t="s">
        <v>771</v>
      </c>
      <c r="B4" s="486" t="s">
        <v>775</v>
      </c>
      <c r="C4" s="300" t="s">
        <v>772</v>
      </c>
      <c r="D4" s="267">
        <v>10</v>
      </c>
      <c r="E4" s="267">
        <v>10</v>
      </c>
      <c r="F4" s="267">
        <v>10</v>
      </c>
      <c r="G4" s="267">
        <v>10</v>
      </c>
      <c r="H4" s="267">
        <v>10</v>
      </c>
      <c r="I4" s="267">
        <f>SUM(D4:H4)</f>
        <v>50</v>
      </c>
      <c r="J4" s="267">
        <v>30</v>
      </c>
      <c r="K4" s="267">
        <v>30</v>
      </c>
      <c r="L4" s="267">
        <v>30</v>
      </c>
      <c r="M4" s="267">
        <v>30</v>
      </c>
      <c r="N4" s="267">
        <v>30</v>
      </c>
      <c r="O4" s="267">
        <f>SUM(J4:N4)</f>
        <v>150</v>
      </c>
      <c r="P4" s="267">
        <v>40</v>
      </c>
      <c r="Q4" s="267">
        <v>40</v>
      </c>
      <c r="R4" s="267">
        <v>40</v>
      </c>
      <c r="S4" s="267">
        <v>40</v>
      </c>
      <c r="T4" s="267">
        <v>40</v>
      </c>
      <c r="U4" s="267">
        <f>SUM(P4:T4)</f>
        <v>200</v>
      </c>
    </row>
    <row r="5" spans="1:21" ht="67.8" x14ac:dyDescent="0.3">
      <c r="A5" s="488"/>
      <c r="B5" s="486"/>
      <c r="C5" s="277" t="s">
        <v>745</v>
      </c>
      <c r="D5" s="301" t="str">
        <f>HOME!B15</f>
        <v>ENGLISH</v>
      </c>
      <c r="E5" s="301" t="str">
        <f>HOME!B16</f>
        <v>HINDI</v>
      </c>
      <c r="F5" s="301" t="str">
        <f>HOME!B17</f>
        <v>MATHS</v>
      </c>
      <c r="G5" s="301" t="str">
        <f>HOME!B18</f>
        <v>SCIENCE</v>
      </c>
      <c r="H5" s="301" t="str">
        <f>HOME!B19</f>
        <v>Social Studies</v>
      </c>
      <c r="I5" s="301" t="s">
        <v>797</v>
      </c>
      <c r="J5" s="302" t="str">
        <f>D5</f>
        <v>ENGLISH</v>
      </c>
      <c r="K5" s="302" t="str">
        <f>E5</f>
        <v>HINDI</v>
      </c>
      <c r="L5" s="302" t="str">
        <f>F5</f>
        <v>MATHS</v>
      </c>
      <c r="M5" s="302" t="str">
        <f>G5</f>
        <v>SCIENCE</v>
      </c>
      <c r="N5" s="302" t="str">
        <f>H5</f>
        <v>Social Studies</v>
      </c>
      <c r="O5" s="302" t="s">
        <v>797</v>
      </c>
      <c r="P5" s="303" t="str">
        <f>J5</f>
        <v>ENGLISH</v>
      </c>
      <c r="Q5" s="303" t="str">
        <f>K5</f>
        <v>HINDI</v>
      </c>
      <c r="R5" s="303" t="str">
        <f>L5</f>
        <v>MATHS</v>
      </c>
      <c r="S5" s="303" t="str">
        <f>M5</f>
        <v>SCIENCE</v>
      </c>
      <c r="T5" s="303" t="str">
        <f>N5</f>
        <v>Social Studies</v>
      </c>
      <c r="U5" s="303" t="s">
        <v>797</v>
      </c>
    </row>
    <row r="6" spans="1:21" x14ac:dyDescent="0.3">
      <c r="A6" s="278">
        <f>'STUDENT DETAILS'!A7</f>
        <v>1</v>
      </c>
      <c r="B6" s="278" t="str">
        <f>IF(ISNUMBER('STUDENT DETAILS'!D7),('STUDENT DETAILS'!D7),"")</f>
        <v/>
      </c>
      <c r="C6" s="279" t="str">
        <f>IF('STUDENT DETAILS'!C7&gt;0,'STUDENT DETAILS'!C7,"")</f>
        <v/>
      </c>
      <c r="D6" s="314">
        <f>IFERROR(('Conversion in 100'!D6*0.1),"")</f>
        <v>0</v>
      </c>
      <c r="E6" s="314">
        <f>IFERROR(('Conversion in 100'!E6*0.1),"")</f>
        <v>0</v>
      </c>
      <c r="F6" s="314">
        <f>IFERROR(('Conversion in 100'!F6*0.1),"")</f>
        <v>0</v>
      </c>
      <c r="G6" s="314">
        <f>IFERROR(('Conversion in 100'!G6*0.1),"")</f>
        <v>0</v>
      </c>
      <c r="H6" s="314">
        <f>IFERROR(('Conversion in 100'!H6*0.1),"")</f>
        <v>0</v>
      </c>
      <c r="I6" s="270">
        <f>IF(OR(ISNUMBER(D6),ISNUMBER(E6),ISNUMBER(#REF!),ISNUMBER(F6),ISNUMBER(G6),ISNUMBER(H6)),SUM(D6:H6),"")</f>
        <v>0</v>
      </c>
      <c r="J6" s="314" t="str">
        <f>IF(ISNUMBER('Conversion in 100'!J6),'Conversion in 100'!J6*0.3,"")</f>
        <v/>
      </c>
      <c r="K6" s="314" t="str">
        <f>IF(ISNUMBER('Conversion in 100'!K6),'Conversion in 100'!K6*0.3,"")</f>
        <v/>
      </c>
      <c r="L6" s="314" t="str">
        <f>IF(ISNUMBER('Conversion in 100'!L6),'Conversion in 100'!L6*0.3,"")</f>
        <v/>
      </c>
      <c r="M6" s="314" t="str">
        <f>IF(ISNUMBER('Conversion in 100'!M6),'Conversion in 100'!M6*0.3,"")</f>
        <v/>
      </c>
      <c r="N6" s="314" t="str">
        <f>IF(ISNUMBER('Conversion in 100'!N6),'Conversion in 100'!N6*0.3,"")</f>
        <v/>
      </c>
      <c r="O6" s="270" t="str">
        <f>IF(OR(ISNUMBER(J6),ISNUMBER(K6),ISNUMBER(#REF!),ISNUMBER(L6),ISNUMBER(M6),ISNUMBER(N6)),SUM(J6:N6),"")</f>
        <v/>
      </c>
      <c r="P6" s="314">
        <f>IF(ISNUMBER('Conversion in 100'!P6)&gt;0,'Conversion in 100'!P6*0.4,"")</f>
        <v>0</v>
      </c>
      <c r="Q6" s="314">
        <f>IF(ISNUMBER('Conversion in 100'!Q6)&gt;0,'Conversion in 100'!Q6*0.4,"")</f>
        <v>0</v>
      </c>
      <c r="R6" s="314">
        <f>IF(ISNUMBER('Conversion in 100'!R6)&gt;0,'Conversion in 100'!R6*0.4,"")</f>
        <v>0</v>
      </c>
      <c r="S6" s="314">
        <f>IF(ISNUMBER('Conversion in 100'!S6)&gt;0,'Conversion in 100'!S6*0.4,"")</f>
        <v>0</v>
      </c>
      <c r="T6" s="314">
        <f>IF(ISNUMBER('Conversion in 100'!T6)&gt;0,'Conversion in 100'!T6*0.4,"")</f>
        <v>0</v>
      </c>
      <c r="U6" s="270">
        <f>IF(OR(ISNUMBER(P6),ISNUMBER(Q6),ISNUMBER(#REF!),ISNUMBER(R6),ISNUMBER(S6),ISNUMBER(T6)),SUM(P6:T6),"")</f>
        <v>0</v>
      </c>
    </row>
    <row r="7" spans="1:21" x14ac:dyDescent="0.3">
      <c r="A7" s="278" t="str">
        <f>'STUDENT DETAILS'!A8</f>
        <v/>
      </c>
      <c r="B7" s="278" t="str">
        <f>IF(ISNUMBER('STUDENT DETAILS'!D8),('STUDENT DETAILS'!D8),"")</f>
        <v/>
      </c>
      <c r="C7" s="279" t="str">
        <f>IF('STUDENT DETAILS'!C8&gt;0,'STUDENT DETAILS'!C8,"")</f>
        <v/>
      </c>
      <c r="D7" s="314">
        <f>IFERROR(('Conversion in 100'!D7*0.1),"")</f>
        <v>0</v>
      </c>
      <c r="E7" s="314">
        <f>IFERROR(('Conversion in 100'!E7*0.1),"")</f>
        <v>0</v>
      </c>
      <c r="F7" s="314">
        <f>IFERROR(('Conversion in 100'!F7*0.1),"")</f>
        <v>0</v>
      </c>
      <c r="G7" s="314">
        <f>IFERROR(('Conversion in 100'!G7*0.1),"")</f>
        <v>0</v>
      </c>
      <c r="H7" s="314">
        <f>IFERROR(('Conversion in 100'!H7*0.1),"")</f>
        <v>0</v>
      </c>
      <c r="I7" s="270">
        <f>IF(OR(ISNUMBER(D7),ISNUMBER(E7),ISNUMBER(#REF!),ISNUMBER(F7),ISNUMBER(G7),ISNUMBER(H7)),SUM(D7:H7),"")</f>
        <v>0</v>
      </c>
      <c r="J7" s="314" t="str">
        <f>IF(ISNUMBER('Conversion in 100'!J7),'Conversion in 100'!J7*0.3,"")</f>
        <v/>
      </c>
      <c r="K7" s="314" t="str">
        <f>IF(ISNUMBER('Conversion in 100'!K7),'Conversion in 100'!K7*0.3,"")</f>
        <v/>
      </c>
      <c r="L7" s="314" t="str">
        <f>IF(ISNUMBER('Conversion in 100'!L7),'Conversion in 100'!L7*0.3,"")</f>
        <v/>
      </c>
      <c r="M7" s="314" t="str">
        <f>IF(ISNUMBER('Conversion in 100'!M7),'Conversion in 100'!M7*0.3,"")</f>
        <v/>
      </c>
      <c r="N7" s="314" t="str">
        <f>IF(ISNUMBER('Conversion in 100'!N7),'Conversion in 100'!N7*0.3,"")</f>
        <v/>
      </c>
      <c r="O7" s="270" t="str">
        <f>IF(OR(ISNUMBER(J7),ISNUMBER(K7),ISNUMBER(#REF!),ISNUMBER(L7),ISNUMBER(M7),ISNUMBER(N7)),SUM(J7:N7),"")</f>
        <v/>
      </c>
      <c r="P7" s="314">
        <f>IF(ISNUMBER('Conversion in 100'!P7)&gt;0,'Conversion in 100'!P7*0.4,"")</f>
        <v>0</v>
      </c>
      <c r="Q7" s="314">
        <f>IF(ISNUMBER('Conversion in 100'!Q7)&gt;0,'Conversion in 100'!Q7*0.4,"")</f>
        <v>0</v>
      </c>
      <c r="R7" s="314">
        <f>IF(ISNUMBER('Conversion in 100'!R7)&gt;0,'Conversion in 100'!R7*0.4,"")</f>
        <v>0</v>
      </c>
      <c r="S7" s="314">
        <f>IF(ISNUMBER('Conversion in 100'!S7)&gt;0,'Conversion in 100'!S7*0.4,"")</f>
        <v>0</v>
      </c>
      <c r="T7" s="314">
        <f>IF(ISNUMBER('Conversion in 100'!T7)&gt;0,'Conversion in 100'!T7*0.4,"")</f>
        <v>0</v>
      </c>
      <c r="U7" s="270">
        <f>IF(OR(ISNUMBER(P7),ISNUMBER(Q7),ISNUMBER(#REF!),ISNUMBER(R7),ISNUMBER(S7),ISNUMBER(T7)),SUM(P7:T7),"")</f>
        <v>0</v>
      </c>
    </row>
    <row r="8" spans="1:21" x14ac:dyDescent="0.3">
      <c r="A8" s="278" t="str">
        <f>'STUDENT DETAILS'!A9</f>
        <v/>
      </c>
      <c r="B8" s="278" t="str">
        <f>IF(ISNUMBER('STUDENT DETAILS'!D9),('STUDENT DETAILS'!D9),"")</f>
        <v/>
      </c>
      <c r="C8" s="279" t="str">
        <f>IF('STUDENT DETAILS'!C9&gt;0,'STUDENT DETAILS'!C9,"")</f>
        <v/>
      </c>
      <c r="D8" s="314">
        <f>IFERROR(('Conversion in 100'!D8*0.1),"")</f>
        <v>0</v>
      </c>
      <c r="E8" s="314">
        <f>IFERROR(('Conversion in 100'!E8*0.1),"")</f>
        <v>0</v>
      </c>
      <c r="F8" s="314">
        <f>IFERROR(('Conversion in 100'!F8*0.1),"")</f>
        <v>0</v>
      </c>
      <c r="G8" s="314">
        <f>IFERROR(('Conversion in 100'!G8*0.1),"")</f>
        <v>0</v>
      </c>
      <c r="H8" s="314">
        <f>IFERROR(('Conversion in 100'!H8*0.1),"")</f>
        <v>0</v>
      </c>
      <c r="I8" s="270">
        <f>IF(OR(ISNUMBER(D8),ISNUMBER(E8),ISNUMBER(#REF!),ISNUMBER(F8),ISNUMBER(G8),ISNUMBER(H8)),SUM(D8:H8),"")</f>
        <v>0</v>
      </c>
      <c r="J8" s="314" t="str">
        <f>IF(ISNUMBER('Conversion in 100'!J8),'Conversion in 100'!J8*0.3,"")</f>
        <v/>
      </c>
      <c r="K8" s="314" t="str">
        <f>IF(ISNUMBER('Conversion in 100'!K8),'Conversion in 100'!K8*0.3,"")</f>
        <v/>
      </c>
      <c r="L8" s="314" t="str">
        <f>IF(ISNUMBER('Conversion in 100'!L8),'Conversion in 100'!L8*0.3,"")</f>
        <v/>
      </c>
      <c r="M8" s="314" t="str">
        <f>IF(ISNUMBER('Conversion in 100'!M8),'Conversion in 100'!M8*0.3,"")</f>
        <v/>
      </c>
      <c r="N8" s="314" t="str">
        <f>IF(ISNUMBER('Conversion in 100'!N8),'Conversion in 100'!N8*0.3,"")</f>
        <v/>
      </c>
      <c r="O8" s="270" t="str">
        <f>IF(OR(ISNUMBER(J8),ISNUMBER(K8),ISNUMBER(#REF!),ISNUMBER(L8),ISNUMBER(M8),ISNUMBER(N8)),SUM(J8:N8),"")</f>
        <v/>
      </c>
      <c r="P8" s="314">
        <f>IF(ISNUMBER('Conversion in 100'!P8)&gt;0,'Conversion in 100'!P8*0.4,"")</f>
        <v>0</v>
      </c>
      <c r="Q8" s="314">
        <f>IF(ISNUMBER('Conversion in 100'!Q8)&gt;0,'Conversion in 100'!Q8*0.4,"")</f>
        <v>0</v>
      </c>
      <c r="R8" s="314">
        <f>IF(ISNUMBER('Conversion in 100'!R8)&gt;0,'Conversion in 100'!R8*0.4,"")</f>
        <v>0</v>
      </c>
      <c r="S8" s="314">
        <f>IF(ISNUMBER('Conversion in 100'!S8)&gt;0,'Conversion in 100'!S8*0.4,"")</f>
        <v>0</v>
      </c>
      <c r="T8" s="314">
        <f>IF(ISNUMBER('Conversion in 100'!T8)&gt;0,'Conversion in 100'!T8*0.4,"")</f>
        <v>0</v>
      </c>
      <c r="U8" s="270">
        <f>IF(OR(ISNUMBER(P8),ISNUMBER(Q8),ISNUMBER(#REF!),ISNUMBER(R8),ISNUMBER(S8),ISNUMBER(T8)),SUM(P8:T8),"")</f>
        <v>0</v>
      </c>
    </row>
    <row r="9" spans="1:21" x14ac:dyDescent="0.3">
      <c r="A9" s="278" t="str">
        <f>'STUDENT DETAILS'!A10</f>
        <v/>
      </c>
      <c r="B9" s="278" t="str">
        <f>IF(ISNUMBER('STUDENT DETAILS'!D10),('STUDENT DETAILS'!D10),"")</f>
        <v/>
      </c>
      <c r="C9" s="279" t="str">
        <f>IF('STUDENT DETAILS'!C10&gt;0,'STUDENT DETAILS'!C10,"")</f>
        <v/>
      </c>
      <c r="D9" s="314">
        <f>IFERROR(('Conversion in 100'!D9*0.1),"")</f>
        <v>0</v>
      </c>
      <c r="E9" s="314">
        <f>IFERROR(('Conversion in 100'!E9*0.1),"")</f>
        <v>0</v>
      </c>
      <c r="F9" s="314">
        <f>IFERROR(('Conversion in 100'!F9*0.1),"")</f>
        <v>0</v>
      </c>
      <c r="G9" s="314">
        <f>IFERROR(('Conversion in 100'!G9*0.1),"")</f>
        <v>0</v>
      </c>
      <c r="H9" s="314">
        <f>IFERROR(('Conversion in 100'!H9*0.1),"")</f>
        <v>0</v>
      </c>
      <c r="I9" s="270">
        <f>IF(OR(ISNUMBER(D9),ISNUMBER(E9),ISNUMBER(#REF!),ISNUMBER(F9),ISNUMBER(G9),ISNUMBER(H9)),SUM(D9:H9),"")</f>
        <v>0</v>
      </c>
      <c r="J9" s="314" t="str">
        <f>IF(ISNUMBER('Conversion in 100'!J9),'Conversion in 100'!J9*0.3,"")</f>
        <v/>
      </c>
      <c r="K9" s="314" t="str">
        <f>IF(ISNUMBER('Conversion in 100'!K9),'Conversion in 100'!K9*0.3,"")</f>
        <v/>
      </c>
      <c r="L9" s="314" t="str">
        <f>IF(ISNUMBER('Conversion in 100'!L9),'Conversion in 100'!L9*0.3,"")</f>
        <v/>
      </c>
      <c r="M9" s="314" t="str">
        <f>IF(ISNUMBER('Conversion in 100'!M9),'Conversion in 100'!M9*0.3,"")</f>
        <v/>
      </c>
      <c r="N9" s="314" t="str">
        <f>IF(ISNUMBER('Conversion in 100'!N9),'Conversion in 100'!N9*0.3,"")</f>
        <v/>
      </c>
      <c r="O9" s="270" t="str">
        <f>IF(OR(ISNUMBER(J9),ISNUMBER(K9),ISNUMBER(#REF!),ISNUMBER(L9),ISNUMBER(M9),ISNUMBER(N9)),SUM(J9:N9),"")</f>
        <v/>
      </c>
      <c r="P9" s="314">
        <f>IF(ISNUMBER('Conversion in 100'!P9)&gt;0,'Conversion in 100'!P9*0.4,"")</f>
        <v>0</v>
      </c>
      <c r="Q9" s="314">
        <f>IF(ISNUMBER('Conversion in 100'!Q9)&gt;0,'Conversion in 100'!Q9*0.4,"")</f>
        <v>0</v>
      </c>
      <c r="R9" s="314">
        <f>IF(ISNUMBER('Conversion in 100'!R9)&gt;0,'Conversion in 100'!R9*0.4,"")</f>
        <v>0</v>
      </c>
      <c r="S9" s="314">
        <f>IF(ISNUMBER('Conversion in 100'!S9)&gt;0,'Conversion in 100'!S9*0.4,"")</f>
        <v>0</v>
      </c>
      <c r="T9" s="314">
        <f>IF(ISNUMBER('Conversion in 100'!T9)&gt;0,'Conversion in 100'!T9*0.4,"")</f>
        <v>0</v>
      </c>
      <c r="U9" s="270">
        <f>IF(OR(ISNUMBER(P9),ISNUMBER(Q9),ISNUMBER(#REF!),ISNUMBER(R9),ISNUMBER(S9),ISNUMBER(T9)),SUM(P9:T9),"")</f>
        <v>0</v>
      </c>
    </row>
    <row r="10" spans="1:21" x14ac:dyDescent="0.3">
      <c r="A10" s="278" t="str">
        <f>'STUDENT DETAILS'!A11</f>
        <v/>
      </c>
      <c r="B10" s="278" t="str">
        <f>IF(ISNUMBER('STUDENT DETAILS'!D11),('STUDENT DETAILS'!D11),"")</f>
        <v/>
      </c>
      <c r="C10" s="279" t="str">
        <f>IF('STUDENT DETAILS'!C11&gt;0,'STUDENT DETAILS'!C11,"")</f>
        <v/>
      </c>
      <c r="D10" s="314">
        <f>IFERROR(('Conversion in 100'!D10*0.1),"")</f>
        <v>0</v>
      </c>
      <c r="E10" s="314">
        <f>IFERROR(('Conversion in 100'!E10*0.1),"")</f>
        <v>0</v>
      </c>
      <c r="F10" s="314">
        <f>IFERROR(('Conversion in 100'!F10*0.1),"")</f>
        <v>0</v>
      </c>
      <c r="G10" s="314">
        <f>IFERROR(('Conversion in 100'!G10*0.1),"")</f>
        <v>0</v>
      </c>
      <c r="H10" s="314">
        <f>IFERROR(('Conversion in 100'!H10*0.1),"")</f>
        <v>0</v>
      </c>
      <c r="I10" s="270">
        <f>IF(OR(ISNUMBER(D10),ISNUMBER(E10),ISNUMBER(#REF!),ISNUMBER(F10),ISNUMBER(G10),ISNUMBER(H10)),SUM(D10:H10),"")</f>
        <v>0</v>
      </c>
      <c r="J10" s="314" t="str">
        <f>IF(ISNUMBER('Conversion in 100'!J10),'Conversion in 100'!J10*0.3,"")</f>
        <v/>
      </c>
      <c r="K10" s="314" t="str">
        <f>IF(ISNUMBER('Conversion in 100'!K10),'Conversion in 100'!K10*0.3,"")</f>
        <v/>
      </c>
      <c r="L10" s="314" t="str">
        <f>IF(ISNUMBER('Conversion in 100'!L10),'Conversion in 100'!L10*0.3,"")</f>
        <v/>
      </c>
      <c r="M10" s="314" t="str">
        <f>IF(ISNUMBER('Conversion in 100'!M10),'Conversion in 100'!M10*0.3,"")</f>
        <v/>
      </c>
      <c r="N10" s="314" t="str">
        <f>IF(ISNUMBER('Conversion in 100'!N10),'Conversion in 100'!N10*0.3,"")</f>
        <v/>
      </c>
      <c r="O10" s="270" t="str">
        <f>IF(OR(ISNUMBER(J10),ISNUMBER(K10),ISNUMBER(#REF!),ISNUMBER(L10),ISNUMBER(M10),ISNUMBER(N10)),SUM(J10:N10),"")</f>
        <v/>
      </c>
      <c r="P10" s="314">
        <f>IF(ISNUMBER('Conversion in 100'!P10)&gt;0,'Conversion in 100'!P10*0.4,"")</f>
        <v>0</v>
      </c>
      <c r="Q10" s="314">
        <f>IF(ISNUMBER('Conversion in 100'!Q10)&gt;0,'Conversion in 100'!Q10*0.4,"")</f>
        <v>0</v>
      </c>
      <c r="R10" s="314">
        <f>IF(ISNUMBER('Conversion in 100'!R10)&gt;0,'Conversion in 100'!R10*0.4,"")</f>
        <v>0</v>
      </c>
      <c r="S10" s="314">
        <f>IF(ISNUMBER('Conversion in 100'!S10)&gt;0,'Conversion in 100'!S10*0.4,"")</f>
        <v>0</v>
      </c>
      <c r="T10" s="314">
        <f>IF(ISNUMBER('Conversion in 100'!T10)&gt;0,'Conversion in 100'!T10*0.4,"")</f>
        <v>0</v>
      </c>
      <c r="U10" s="270">
        <f>IF(OR(ISNUMBER(P10),ISNUMBER(Q10),ISNUMBER(#REF!),ISNUMBER(R10),ISNUMBER(S10),ISNUMBER(T10)),SUM(P10:T10),"")</f>
        <v>0</v>
      </c>
    </row>
    <row r="11" spans="1:21" x14ac:dyDescent="0.3">
      <c r="A11" s="278" t="str">
        <f>'STUDENT DETAILS'!A12</f>
        <v/>
      </c>
      <c r="B11" s="278" t="str">
        <f>IF(ISNUMBER('STUDENT DETAILS'!D12),('STUDENT DETAILS'!D12),"")</f>
        <v/>
      </c>
      <c r="C11" s="279" t="str">
        <f>IF('STUDENT DETAILS'!C12&gt;0,'STUDENT DETAILS'!C12,"")</f>
        <v/>
      </c>
      <c r="D11" s="314">
        <f>IFERROR(('Conversion in 100'!D11*0.1),"")</f>
        <v>0</v>
      </c>
      <c r="E11" s="314">
        <f>IFERROR(('Conversion in 100'!E11*0.1),"")</f>
        <v>0</v>
      </c>
      <c r="F11" s="314">
        <f>IFERROR(('Conversion in 100'!F11*0.1),"")</f>
        <v>0</v>
      </c>
      <c r="G11" s="314">
        <f>IFERROR(('Conversion in 100'!G11*0.1),"")</f>
        <v>0</v>
      </c>
      <c r="H11" s="314">
        <f>IFERROR(('Conversion in 100'!H11*0.1),"")</f>
        <v>0</v>
      </c>
      <c r="I11" s="270">
        <f>IF(OR(ISNUMBER(D11),ISNUMBER(E11),ISNUMBER(#REF!),ISNUMBER(F11),ISNUMBER(G11),ISNUMBER(H11)),SUM(D11:H11),"")</f>
        <v>0</v>
      </c>
      <c r="J11" s="314" t="str">
        <f>IF(ISNUMBER('Conversion in 100'!J11),'Conversion in 100'!J11*0.3,"")</f>
        <v/>
      </c>
      <c r="K11" s="314" t="str">
        <f>IF(ISNUMBER('Conversion in 100'!K11),'Conversion in 100'!K11*0.3,"")</f>
        <v/>
      </c>
      <c r="L11" s="314" t="str">
        <f>IF(ISNUMBER('Conversion in 100'!L11),'Conversion in 100'!L11*0.3,"")</f>
        <v/>
      </c>
      <c r="M11" s="314" t="str">
        <f>IF(ISNUMBER('Conversion in 100'!M11),'Conversion in 100'!M11*0.3,"")</f>
        <v/>
      </c>
      <c r="N11" s="314" t="str">
        <f>IF(ISNUMBER('Conversion in 100'!N11),'Conversion in 100'!N11*0.3,"")</f>
        <v/>
      </c>
      <c r="O11" s="270" t="str">
        <f>IF(OR(ISNUMBER(J11),ISNUMBER(K11),ISNUMBER(#REF!),ISNUMBER(L11),ISNUMBER(M11),ISNUMBER(N11)),SUM(J11:N11),"")</f>
        <v/>
      </c>
      <c r="P11" s="314">
        <f>IF(ISNUMBER('Conversion in 100'!P11)&gt;0,'Conversion in 100'!P11*0.4,"")</f>
        <v>0</v>
      </c>
      <c r="Q11" s="314">
        <f>IF(ISNUMBER('Conversion in 100'!Q11)&gt;0,'Conversion in 100'!Q11*0.4,"")</f>
        <v>0</v>
      </c>
      <c r="R11" s="314">
        <f>IF(ISNUMBER('Conversion in 100'!R11)&gt;0,'Conversion in 100'!R11*0.4,"")</f>
        <v>0</v>
      </c>
      <c r="S11" s="314">
        <f>IF(ISNUMBER('Conversion in 100'!S11)&gt;0,'Conversion in 100'!S11*0.4,"")</f>
        <v>0</v>
      </c>
      <c r="T11" s="314">
        <f>IF(ISNUMBER('Conversion in 100'!T11)&gt;0,'Conversion in 100'!T11*0.4,"")</f>
        <v>0</v>
      </c>
      <c r="U11" s="270">
        <f>IF(OR(ISNUMBER(P11),ISNUMBER(Q11),ISNUMBER(#REF!),ISNUMBER(R11),ISNUMBER(S11),ISNUMBER(T11)),SUM(P11:T11),"")</f>
        <v>0</v>
      </c>
    </row>
    <row r="12" spans="1:21" x14ac:dyDescent="0.3">
      <c r="A12" s="278" t="str">
        <f>'STUDENT DETAILS'!A13</f>
        <v/>
      </c>
      <c r="B12" s="278" t="str">
        <f>IF(ISNUMBER('STUDENT DETAILS'!D13),('STUDENT DETAILS'!D13),"")</f>
        <v/>
      </c>
      <c r="C12" s="279" t="str">
        <f>IF('STUDENT DETAILS'!C13&gt;0,'STUDENT DETAILS'!C13,"")</f>
        <v/>
      </c>
      <c r="D12" s="314">
        <f>IFERROR(('Conversion in 100'!D12*0.1),"")</f>
        <v>0</v>
      </c>
      <c r="E12" s="314">
        <f>IFERROR(('Conversion in 100'!E12*0.1),"")</f>
        <v>0</v>
      </c>
      <c r="F12" s="314">
        <f>IFERROR(('Conversion in 100'!F12*0.1),"")</f>
        <v>0</v>
      </c>
      <c r="G12" s="314">
        <f>IFERROR(('Conversion in 100'!G12*0.1),"")</f>
        <v>0</v>
      </c>
      <c r="H12" s="314">
        <f>IFERROR(('Conversion in 100'!H12*0.1),"")</f>
        <v>0</v>
      </c>
      <c r="I12" s="270">
        <f>IF(OR(ISNUMBER(D12),ISNUMBER(E12),ISNUMBER(#REF!),ISNUMBER(F12),ISNUMBER(G12),ISNUMBER(H12)),SUM(D12:H12),"")</f>
        <v>0</v>
      </c>
      <c r="J12" s="314" t="str">
        <f>IF(ISNUMBER('Conversion in 100'!J12),'Conversion in 100'!J12*0.3,"")</f>
        <v/>
      </c>
      <c r="K12" s="314" t="str">
        <f>IF(ISNUMBER('Conversion in 100'!K12),'Conversion in 100'!K12*0.3,"")</f>
        <v/>
      </c>
      <c r="L12" s="314" t="str">
        <f>IF(ISNUMBER('Conversion in 100'!L12),'Conversion in 100'!L12*0.3,"")</f>
        <v/>
      </c>
      <c r="M12" s="314" t="str">
        <f>IF(ISNUMBER('Conversion in 100'!M12),'Conversion in 100'!M12*0.3,"")</f>
        <v/>
      </c>
      <c r="N12" s="314" t="str">
        <f>IF(ISNUMBER('Conversion in 100'!N12),'Conversion in 100'!N12*0.3,"")</f>
        <v/>
      </c>
      <c r="O12" s="270" t="str">
        <f>IF(OR(ISNUMBER(J12),ISNUMBER(K12),ISNUMBER(#REF!),ISNUMBER(L12),ISNUMBER(M12),ISNUMBER(N12)),SUM(J12:N12),"")</f>
        <v/>
      </c>
      <c r="P12" s="314">
        <f>IF(ISNUMBER('Conversion in 100'!P12)&gt;0,'Conversion in 100'!P12*0.4,"")</f>
        <v>0</v>
      </c>
      <c r="Q12" s="314">
        <f>IF(ISNUMBER('Conversion in 100'!Q12)&gt;0,'Conversion in 100'!Q12*0.4,"")</f>
        <v>0</v>
      </c>
      <c r="R12" s="314">
        <f>IF(ISNUMBER('Conversion in 100'!R12)&gt;0,'Conversion in 100'!R12*0.4,"")</f>
        <v>0</v>
      </c>
      <c r="S12" s="314">
        <f>IF(ISNUMBER('Conversion in 100'!S12)&gt;0,'Conversion in 100'!S12*0.4,"")</f>
        <v>0</v>
      </c>
      <c r="T12" s="314">
        <f>IF(ISNUMBER('Conversion in 100'!T12)&gt;0,'Conversion in 100'!T12*0.4,"")</f>
        <v>0</v>
      </c>
      <c r="U12" s="270">
        <f>IF(OR(ISNUMBER(P12),ISNUMBER(Q12),ISNUMBER(#REF!),ISNUMBER(R12),ISNUMBER(S12),ISNUMBER(T12)),SUM(P12:T12),"")</f>
        <v>0</v>
      </c>
    </row>
    <row r="13" spans="1:21" x14ac:dyDescent="0.3">
      <c r="A13" s="278" t="str">
        <f>'STUDENT DETAILS'!A14</f>
        <v/>
      </c>
      <c r="B13" s="278" t="str">
        <f>IF(ISNUMBER('STUDENT DETAILS'!D14),('STUDENT DETAILS'!D14),"")</f>
        <v/>
      </c>
      <c r="C13" s="279" t="str">
        <f>IF('STUDENT DETAILS'!C14&gt;0,'STUDENT DETAILS'!C14,"")</f>
        <v/>
      </c>
      <c r="D13" s="314">
        <f>IFERROR(('Conversion in 100'!D13*0.1),"")</f>
        <v>0</v>
      </c>
      <c r="E13" s="314">
        <f>IFERROR(('Conversion in 100'!E13*0.1),"")</f>
        <v>0</v>
      </c>
      <c r="F13" s="314">
        <f>IFERROR(('Conversion in 100'!F13*0.1),"")</f>
        <v>0</v>
      </c>
      <c r="G13" s="314">
        <f>IFERROR(('Conversion in 100'!G13*0.1),"")</f>
        <v>0</v>
      </c>
      <c r="H13" s="314">
        <f>IFERROR(('Conversion in 100'!H13*0.1),"")</f>
        <v>0</v>
      </c>
      <c r="I13" s="270">
        <f>IF(OR(ISNUMBER(D13),ISNUMBER(E13),ISNUMBER(#REF!),ISNUMBER(F13),ISNUMBER(G13),ISNUMBER(H13)),SUM(D13:H13),"")</f>
        <v>0</v>
      </c>
      <c r="J13" s="314" t="str">
        <f>IF(ISNUMBER('Conversion in 100'!J13),'Conversion in 100'!J13*0.3,"")</f>
        <v/>
      </c>
      <c r="K13" s="314" t="str">
        <f>IF(ISNUMBER('Conversion in 100'!K13),'Conversion in 100'!K13*0.3,"")</f>
        <v/>
      </c>
      <c r="L13" s="314" t="str">
        <f>IF(ISNUMBER('Conversion in 100'!L13),'Conversion in 100'!L13*0.3,"")</f>
        <v/>
      </c>
      <c r="M13" s="314" t="str">
        <f>IF(ISNUMBER('Conversion in 100'!M13),'Conversion in 100'!M13*0.3,"")</f>
        <v/>
      </c>
      <c r="N13" s="314" t="str">
        <f>IF(ISNUMBER('Conversion in 100'!N13),'Conversion in 100'!N13*0.3,"")</f>
        <v/>
      </c>
      <c r="O13" s="270" t="str">
        <f>IF(OR(ISNUMBER(J13),ISNUMBER(K13),ISNUMBER(#REF!),ISNUMBER(L13),ISNUMBER(M13),ISNUMBER(N13)),SUM(J13:N13),"")</f>
        <v/>
      </c>
      <c r="P13" s="314">
        <f>IF(ISNUMBER('Conversion in 100'!P13)&gt;0,'Conversion in 100'!P13*0.4,"")</f>
        <v>0</v>
      </c>
      <c r="Q13" s="314">
        <f>IF(ISNUMBER('Conversion in 100'!Q13)&gt;0,'Conversion in 100'!Q13*0.4,"")</f>
        <v>0</v>
      </c>
      <c r="R13" s="314">
        <f>IF(ISNUMBER('Conversion in 100'!R13)&gt;0,'Conversion in 100'!R13*0.4,"")</f>
        <v>0</v>
      </c>
      <c r="S13" s="314">
        <f>IF(ISNUMBER('Conversion in 100'!S13)&gt;0,'Conversion in 100'!S13*0.4,"")</f>
        <v>0</v>
      </c>
      <c r="T13" s="314">
        <f>IF(ISNUMBER('Conversion in 100'!T13)&gt;0,'Conversion in 100'!T13*0.4,"")</f>
        <v>0</v>
      </c>
      <c r="U13" s="270">
        <f>IF(OR(ISNUMBER(P13),ISNUMBER(Q13),ISNUMBER(#REF!),ISNUMBER(R13),ISNUMBER(S13),ISNUMBER(T13)),SUM(P13:T13),"")</f>
        <v>0</v>
      </c>
    </row>
    <row r="14" spans="1:21" x14ac:dyDescent="0.3">
      <c r="A14" s="278" t="str">
        <f>'STUDENT DETAILS'!A15</f>
        <v/>
      </c>
      <c r="B14" s="278" t="str">
        <f>IF(ISNUMBER('STUDENT DETAILS'!D15),('STUDENT DETAILS'!D15),"")</f>
        <v/>
      </c>
      <c r="C14" s="279" t="str">
        <f>IF('STUDENT DETAILS'!C15&gt;0,'STUDENT DETAILS'!C15,"")</f>
        <v/>
      </c>
      <c r="D14" s="314">
        <f>IFERROR(('Conversion in 100'!D14*0.1),"")</f>
        <v>0</v>
      </c>
      <c r="E14" s="314">
        <f>IFERROR(('Conversion in 100'!E14*0.1),"")</f>
        <v>0</v>
      </c>
      <c r="F14" s="314">
        <f>IFERROR(('Conversion in 100'!F14*0.1),"")</f>
        <v>0</v>
      </c>
      <c r="G14" s="314">
        <f>IFERROR(('Conversion in 100'!G14*0.1),"")</f>
        <v>0</v>
      </c>
      <c r="H14" s="314">
        <f>IFERROR(('Conversion in 100'!H14*0.1),"")</f>
        <v>0</v>
      </c>
      <c r="I14" s="270">
        <f>IF(OR(ISNUMBER(D14),ISNUMBER(E14),ISNUMBER(#REF!),ISNUMBER(F14),ISNUMBER(G14),ISNUMBER(H14)),SUM(D14:H14),"")</f>
        <v>0</v>
      </c>
      <c r="J14" s="314" t="str">
        <f>IF(ISNUMBER('Conversion in 100'!J14),'Conversion in 100'!J14*0.3,"")</f>
        <v/>
      </c>
      <c r="K14" s="314" t="str">
        <f>IF(ISNUMBER('Conversion in 100'!K14),'Conversion in 100'!K14*0.3,"")</f>
        <v/>
      </c>
      <c r="L14" s="314" t="str">
        <f>IF(ISNUMBER('Conversion in 100'!L14),'Conversion in 100'!L14*0.3,"")</f>
        <v/>
      </c>
      <c r="M14" s="314" t="str">
        <f>IF(ISNUMBER('Conversion in 100'!M14),'Conversion in 100'!M14*0.3,"")</f>
        <v/>
      </c>
      <c r="N14" s="314" t="str">
        <f>IF(ISNUMBER('Conversion in 100'!N14),'Conversion in 100'!N14*0.3,"")</f>
        <v/>
      </c>
      <c r="O14" s="270" t="str">
        <f>IF(OR(ISNUMBER(J14),ISNUMBER(K14),ISNUMBER(#REF!),ISNUMBER(L14),ISNUMBER(M14),ISNUMBER(N14)),SUM(J14:N14),"")</f>
        <v/>
      </c>
      <c r="P14" s="314">
        <f>IF(ISNUMBER('Conversion in 100'!P14)&gt;0,'Conversion in 100'!P14*0.4,"")</f>
        <v>0</v>
      </c>
      <c r="Q14" s="314">
        <f>IF(ISNUMBER('Conversion in 100'!Q14)&gt;0,'Conversion in 100'!Q14*0.4,"")</f>
        <v>0</v>
      </c>
      <c r="R14" s="314">
        <f>IF(ISNUMBER('Conversion in 100'!R14)&gt;0,'Conversion in 100'!R14*0.4,"")</f>
        <v>0</v>
      </c>
      <c r="S14" s="314">
        <f>IF(ISNUMBER('Conversion in 100'!S14)&gt;0,'Conversion in 100'!S14*0.4,"")</f>
        <v>0</v>
      </c>
      <c r="T14" s="314">
        <f>IF(ISNUMBER('Conversion in 100'!T14)&gt;0,'Conversion in 100'!T14*0.4,"")</f>
        <v>0</v>
      </c>
      <c r="U14" s="270">
        <f>IF(OR(ISNUMBER(P14),ISNUMBER(Q14),ISNUMBER(#REF!),ISNUMBER(R14),ISNUMBER(S14),ISNUMBER(T14)),SUM(P14:T14),"")</f>
        <v>0</v>
      </c>
    </row>
    <row r="15" spans="1:21" x14ac:dyDescent="0.3">
      <c r="A15" s="278" t="str">
        <f>'STUDENT DETAILS'!A16</f>
        <v/>
      </c>
      <c r="B15" s="278" t="str">
        <f>IF(ISNUMBER('STUDENT DETAILS'!D16),('STUDENT DETAILS'!D16),"")</f>
        <v/>
      </c>
      <c r="C15" s="279" t="str">
        <f>IF('STUDENT DETAILS'!C16&gt;0,'STUDENT DETAILS'!C16,"")</f>
        <v/>
      </c>
      <c r="D15" s="314">
        <f>IFERROR(('Conversion in 100'!D15*0.1),"")</f>
        <v>0</v>
      </c>
      <c r="E15" s="314">
        <f>IFERROR(('Conversion in 100'!E15*0.1),"")</f>
        <v>0</v>
      </c>
      <c r="F15" s="314">
        <f>IFERROR(('Conversion in 100'!F15*0.1),"")</f>
        <v>0</v>
      </c>
      <c r="G15" s="314">
        <f>IFERROR(('Conversion in 100'!G15*0.1),"")</f>
        <v>0</v>
      </c>
      <c r="H15" s="314">
        <f>IFERROR(('Conversion in 100'!H15*0.1),"")</f>
        <v>0</v>
      </c>
      <c r="I15" s="270">
        <f>IF(OR(ISNUMBER(D15),ISNUMBER(E15),ISNUMBER(#REF!),ISNUMBER(F15),ISNUMBER(G15),ISNUMBER(H15)),SUM(D15:H15),"")</f>
        <v>0</v>
      </c>
      <c r="J15" s="314" t="str">
        <f>IF(ISNUMBER('Conversion in 100'!J15),'Conversion in 100'!J15*0.3,"")</f>
        <v/>
      </c>
      <c r="K15" s="314" t="str">
        <f>IF(ISNUMBER('Conversion in 100'!K15),'Conversion in 100'!K15*0.3,"")</f>
        <v/>
      </c>
      <c r="L15" s="314" t="str">
        <f>IF(ISNUMBER('Conversion in 100'!L15),'Conversion in 100'!L15*0.3,"")</f>
        <v/>
      </c>
      <c r="M15" s="314" t="str">
        <f>IF(ISNUMBER('Conversion in 100'!M15),'Conversion in 100'!M15*0.3,"")</f>
        <v/>
      </c>
      <c r="N15" s="314" t="str">
        <f>IF(ISNUMBER('Conversion in 100'!N15),'Conversion in 100'!N15*0.3,"")</f>
        <v/>
      </c>
      <c r="O15" s="270" t="str">
        <f>IF(OR(ISNUMBER(J15),ISNUMBER(K15),ISNUMBER(#REF!),ISNUMBER(L15),ISNUMBER(M15),ISNUMBER(N15)),SUM(J15:N15),"")</f>
        <v/>
      </c>
      <c r="P15" s="314">
        <f>IF(ISNUMBER('Conversion in 100'!P15)&gt;0,'Conversion in 100'!P15*0.4,"")</f>
        <v>0</v>
      </c>
      <c r="Q15" s="314">
        <f>IF(ISNUMBER('Conversion in 100'!Q15)&gt;0,'Conversion in 100'!Q15*0.4,"")</f>
        <v>0</v>
      </c>
      <c r="R15" s="314">
        <f>IF(ISNUMBER('Conversion in 100'!R15)&gt;0,'Conversion in 100'!R15*0.4,"")</f>
        <v>0</v>
      </c>
      <c r="S15" s="314">
        <f>IF(ISNUMBER('Conversion in 100'!S15)&gt;0,'Conversion in 100'!S15*0.4,"")</f>
        <v>0</v>
      </c>
      <c r="T15" s="314">
        <f>IF(ISNUMBER('Conversion in 100'!T15)&gt;0,'Conversion in 100'!T15*0.4,"")</f>
        <v>0</v>
      </c>
      <c r="U15" s="270">
        <f>IF(OR(ISNUMBER(P15),ISNUMBER(Q15),ISNUMBER(#REF!),ISNUMBER(R15),ISNUMBER(S15),ISNUMBER(T15)),SUM(P15:T15),"")</f>
        <v>0</v>
      </c>
    </row>
    <row r="16" spans="1:21" x14ac:dyDescent="0.3">
      <c r="A16" s="278" t="str">
        <f>'STUDENT DETAILS'!A17</f>
        <v/>
      </c>
      <c r="B16" s="278" t="str">
        <f>IF(ISNUMBER('STUDENT DETAILS'!D17),('STUDENT DETAILS'!D17),"")</f>
        <v/>
      </c>
      <c r="C16" s="279" t="str">
        <f>IF('STUDENT DETAILS'!C17&gt;0,'STUDENT DETAILS'!C17,"")</f>
        <v/>
      </c>
      <c r="D16" s="314">
        <f>IFERROR(('Conversion in 100'!D16*0.1),"")</f>
        <v>0</v>
      </c>
      <c r="E16" s="314">
        <f>IFERROR(('Conversion in 100'!E16*0.1),"")</f>
        <v>0</v>
      </c>
      <c r="F16" s="314">
        <f>IFERROR(('Conversion in 100'!F16*0.1),"")</f>
        <v>0</v>
      </c>
      <c r="G16" s="314">
        <f>IFERROR(('Conversion in 100'!G16*0.1),"")</f>
        <v>0</v>
      </c>
      <c r="H16" s="314">
        <f>IFERROR(('Conversion in 100'!H16*0.1),"")</f>
        <v>0</v>
      </c>
      <c r="I16" s="270">
        <f>IF(OR(ISNUMBER(D16),ISNUMBER(E16),ISNUMBER(#REF!),ISNUMBER(F16),ISNUMBER(G16),ISNUMBER(H16)),SUM(D16:H16),"")</f>
        <v>0</v>
      </c>
      <c r="J16" s="314" t="str">
        <f>IF(ISNUMBER('Conversion in 100'!J16),'Conversion in 100'!J16*0.3,"")</f>
        <v/>
      </c>
      <c r="K16" s="314" t="str">
        <f>IF(ISNUMBER('Conversion in 100'!K16),'Conversion in 100'!K16*0.3,"")</f>
        <v/>
      </c>
      <c r="L16" s="314" t="str">
        <f>IF(ISNUMBER('Conversion in 100'!L16),'Conversion in 100'!L16*0.3,"")</f>
        <v/>
      </c>
      <c r="M16" s="314" t="str">
        <f>IF(ISNUMBER('Conversion in 100'!M16),'Conversion in 100'!M16*0.3,"")</f>
        <v/>
      </c>
      <c r="N16" s="314" t="str">
        <f>IF(ISNUMBER('Conversion in 100'!N16),'Conversion in 100'!N16*0.3,"")</f>
        <v/>
      </c>
      <c r="O16" s="270" t="str">
        <f>IF(OR(ISNUMBER(J16),ISNUMBER(K16),ISNUMBER(#REF!),ISNUMBER(L16),ISNUMBER(M16),ISNUMBER(N16)),SUM(J16:N16),"")</f>
        <v/>
      </c>
      <c r="P16" s="314">
        <f>IF(ISNUMBER('Conversion in 100'!P16)&gt;0,'Conversion in 100'!P16*0.4,"")</f>
        <v>0</v>
      </c>
      <c r="Q16" s="314">
        <f>IF(ISNUMBER('Conversion in 100'!Q16)&gt;0,'Conversion in 100'!Q16*0.4,"")</f>
        <v>0</v>
      </c>
      <c r="R16" s="314">
        <f>IF(ISNUMBER('Conversion in 100'!R16)&gt;0,'Conversion in 100'!R16*0.4,"")</f>
        <v>0</v>
      </c>
      <c r="S16" s="314">
        <f>IF(ISNUMBER('Conversion in 100'!S16)&gt;0,'Conversion in 100'!S16*0.4,"")</f>
        <v>0</v>
      </c>
      <c r="T16" s="314">
        <f>IF(ISNUMBER('Conversion in 100'!T16)&gt;0,'Conversion in 100'!T16*0.4,"")</f>
        <v>0</v>
      </c>
      <c r="U16" s="270">
        <f>IF(OR(ISNUMBER(P16),ISNUMBER(Q16),ISNUMBER(#REF!),ISNUMBER(R16),ISNUMBER(S16),ISNUMBER(T16)),SUM(P16:T16),"")</f>
        <v>0</v>
      </c>
    </row>
    <row r="17" spans="1:21" x14ac:dyDescent="0.3">
      <c r="A17" s="278" t="str">
        <f>'STUDENT DETAILS'!A18</f>
        <v/>
      </c>
      <c r="B17" s="278" t="str">
        <f>IF(ISNUMBER('STUDENT DETAILS'!D18),('STUDENT DETAILS'!D18),"")</f>
        <v/>
      </c>
      <c r="C17" s="279" t="str">
        <f>IF('STUDENT DETAILS'!C18&gt;0,'STUDENT DETAILS'!C18,"")</f>
        <v/>
      </c>
      <c r="D17" s="314">
        <f>IFERROR(('Conversion in 100'!D17*0.1),"")</f>
        <v>0</v>
      </c>
      <c r="E17" s="314">
        <f>IFERROR(('Conversion in 100'!E17*0.1),"")</f>
        <v>0</v>
      </c>
      <c r="F17" s="314">
        <f>IFERROR(('Conversion in 100'!F17*0.1),"")</f>
        <v>0</v>
      </c>
      <c r="G17" s="314">
        <f>IFERROR(('Conversion in 100'!G17*0.1),"")</f>
        <v>0</v>
      </c>
      <c r="H17" s="314">
        <f>IFERROR(('Conversion in 100'!H17*0.1),"")</f>
        <v>0</v>
      </c>
      <c r="I17" s="270">
        <f>IF(OR(ISNUMBER(D17),ISNUMBER(E17),ISNUMBER(#REF!),ISNUMBER(F17),ISNUMBER(G17),ISNUMBER(H17)),SUM(D17:H17),"")</f>
        <v>0</v>
      </c>
      <c r="J17" s="314" t="str">
        <f>IF(ISNUMBER('Conversion in 100'!J17),'Conversion in 100'!J17*0.3,"")</f>
        <v/>
      </c>
      <c r="K17" s="314" t="str">
        <f>IF(ISNUMBER('Conversion in 100'!K17),'Conversion in 100'!K17*0.3,"")</f>
        <v/>
      </c>
      <c r="L17" s="314" t="str">
        <f>IF(ISNUMBER('Conversion in 100'!L17),'Conversion in 100'!L17*0.3,"")</f>
        <v/>
      </c>
      <c r="M17" s="314" t="str">
        <f>IF(ISNUMBER('Conversion in 100'!M17),'Conversion in 100'!M17*0.3,"")</f>
        <v/>
      </c>
      <c r="N17" s="314" t="str">
        <f>IF(ISNUMBER('Conversion in 100'!N17),'Conversion in 100'!N17*0.3,"")</f>
        <v/>
      </c>
      <c r="O17" s="270" t="str">
        <f>IF(OR(ISNUMBER(J17),ISNUMBER(K17),ISNUMBER(#REF!),ISNUMBER(L17),ISNUMBER(M17),ISNUMBER(N17)),SUM(J17:N17),"")</f>
        <v/>
      </c>
      <c r="P17" s="314">
        <f>IF(ISNUMBER('Conversion in 100'!P17)&gt;0,'Conversion in 100'!P17*0.4,"")</f>
        <v>0</v>
      </c>
      <c r="Q17" s="314">
        <f>IF(ISNUMBER('Conversion in 100'!Q17)&gt;0,'Conversion in 100'!Q17*0.4,"")</f>
        <v>0</v>
      </c>
      <c r="R17" s="314">
        <f>IF(ISNUMBER('Conversion in 100'!R17)&gt;0,'Conversion in 100'!R17*0.4,"")</f>
        <v>0</v>
      </c>
      <c r="S17" s="314">
        <f>IF(ISNUMBER('Conversion in 100'!S17)&gt;0,'Conversion in 100'!S17*0.4,"")</f>
        <v>0</v>
      </c>
      <c r="T17" s="314">
        <f>IF(ISNUMBER('Conversion in 100'!T17)&gt;0,'Conversion in 100'!T17*0.4,"")</f>
        <v>0</v>
      </c>
      <c r="U17" s="270">
        <f>IF(OR(ISNUMBER(P17),ISNUMBER(Q17),ISNUMBER(#REF!),ISNUMBER(R17),ISNUMBER(S17),ISNUMBER(T17)),SUM(P17:T17),"")</f>
        <v>0</v>
      </c>
    </row>
    <row r="18" spans="1:21" x14ac:dyDescent="0.3">
      <c r="A18" s="278" t="str">
        <f>'STUDENT DETAILS'!A19</f>
        <v/>
      </c>
      <c r="B18" s="278" t="str">
        <f>IF(ISNUMBER('STUDENT DETAILS'!D19),('STUDENT DETAILS'!D19),"")</f>
        <v/>
      </c>
      <c r="C18" s="279" t="str">
        <f>IF('STUDENT DETAILS'!C19&gt;0,'STUDENT DETAILS'!C19,"")</f>
        <v/>
      </c>
      <c r="D18" s="314">
        <f>IFERROR(('Conversion in 100'!D18*0.1),"")</f>
        <v>0</v>
      </c>
      <c r="E18" s="314">
        <f>IFERROR(('Conversion in 100'!E18*0.1),"")</f>
        <v>0</v>
      </c>
      <c r="F18" s="314">
        <f>IFERROR(('Conversion in 100'!F18*0.1),"")</f>
        <v>0</v>
      </c>
      <c r="G18" s="314">
        <f>IFERROR(('Conversion in 100'!G18*0.1),"")</f>
        <v>0</v>
      </c>
      <c r="H18" s="314">
        <f>IFERROR(('Conversion in 100'!H18*0.1),"")</f>
        <v>0</v>
      </c>
      <c r="I18" s="270">
        <f>IF(OR(ISNUMBER(D18),ISNUMBER(E18),ISNUMBER(#REF!),ISNUMBER(F18),ISNUMBER(G18),ISNUMBER(H18)),SUM(D18:H18),"")</f>
        <v>0</v>
      </c>
      <c r="J18" s="314" t="str">
        <f>IF(ISNUMBER('Conversion in 100'!J18),'Conversion in 100'!J18*0.3,"")</f>
        <v/>
      </c>
      <c r="K18" s="314" t="str">
        <f>IF(ISNUMBER('Conversion in 100'!K18),'Conversion in 100'!K18*0.3,"")</f>
        <v/>
      </c>
      <c r="L18" s="314" t="str">
        <f>IF(ISNUMBER('Conversion in 100'!L18),'Conversion in 100'!L18*0.3,"")</f>
        <v/>
      </c>
      <c r="M18" s="314" t="str">
        <f>IF(ISNUMBER('Conversion in 100'!M18),'Conversion in 100'!M18*0.3,"")</f>
        <v/>
      </c>
      <c r="N18" s="314" t="str">
        <f>IF(ISNUMBER('Conversion in 100'!N18),'Conversion in 100'!N18*0.3,"")</f>
        <v/>
      </c>
      <c r="O18" s="270" t="str">
        <f>IF(OR(ISNUMBER(J18),ISNUMBER(K18),ISNUMBER(#REF!),ISNUMBER(L18),ISNUMBER(M18),ISNUMBER(N18)),SUM(J18:N18),"")</f>
        <v/>
      </c>
      <c r="P18" s="314">
        <f>IF(ISNUMBER('Conversion in 100'!P18)&gt;0,'Conversion in 100'!P18*0.4,"")</f>
        <v>0</v>
      </c>
      <c r="Q18" s="314">
        <f>IF(ISNUMBER('Conversion in 100'!Q18)&gt;0,'Conversion in 100'!Q18*0.4,"")</f>
        <v>0</v>
      </c>
      <c r="R18" s="314">
        <f>IF(ISNUMBER('Conversion in 100'!R18)&gt;0,'Conversion in 100'!R18*0.4,"")</f>
        <v>0</v>
      </c>
      <c r="S18" s="314">
        <f>IF(ISNUMBER('Conversion in 100'!S18)&gt;0,'Conversion in 100'!S18*0.4,"")</f>
        <v>0</v>
      </c>
      <c r="T18" s="314">
        <f>IF(ISNUMBER('Conversion in 100'!T18)&gt;0,'Conversion in 100'!T18*0.4,"")</f>
        <v>0</v>
      </c>
      <c r="U18" s="270">
        <f>IF(OR(ISNUMBER(P18),ISNUMBER(Q18),ISNUMBER(#REF!),ISNUMBER(R18),ISNUMBER(S18),ISNUMBER(T18)),SUM(P18:T18),"")</f>
        <v>0</v>
      </c>
    </row>
    <row r="19" spans="1:21" x14ac:dyDescent="0.3">
      <c r="A19" s="278" t="str">
        <f>'STUDENT DETAILS'!A20</f>
        <v/>
      </c>
      <c r="B19" s="278" t="str">
        <f>IF(ISNUMBER('STUDENT DETAILS'!D20),('STUDENT DETAILS'!D20),"")</f>
        <v/>
      </c>
      <c r="C19" s="279" t="str">
        <f>IF('STUDENT DETAILS'!C20&gt;0,'STUDENT DETAILS'!C20,"")</f>
        <v/>
      </c>
      <c r="D19" s="314">
        <f>IFERROR(('Conversion in 100'!D19*0.1),"")</f>
        <v>0</v>
      </c>
      <c r="E19" s="314">
        <f>IFERROR(('Conversion in 100'!E19*0.1),"")</f>
        <v>0</v>
      </c>
      <c r="F19" s="314">
        <f>IFERROR(('Conversion in 100'!F19*0.1),"")</f>
        <v>0</v>
      </c>
      <c r="G19" s="314">
        <f>IFERROR(('Conversion in 100'!G19*0.1),"")</f>
        <v>0</v>
      </c>
      <c r="H19" s="314">
        <f>IFERROR(('Conversion in 100'!H19*0.1),"")</f>
        <v>0</v>
      </c>
      <c r="I19" s="270">
        <f>IF(OR(ISNUMBER(D19),ISNUMBER(E19),ISNUMBER(#REF!),ISNUMBER(F19),ISNUMBER(G19),ISNUMBER(H19)),SUM(D19:H19),"")</f>
        <v>0</v>
      </c>
      <c r="J19" s="314" t="str">
        <f>IF(ISNUMBER('Conversion in 100'!J19),'Conversion in 100'!J19*0.3,"")</f>
        <v/>
      </c>
      <c r="K19" s="314" t="str">
        <f>IF(ISNUMBER('Conversion in 100'!K19),'Conversion in 100'!K19*0.3,"")</f>
        <v/>
      </c>
      <c r="L19" s="314" t="str">
        <f>IF(ISNUMBER('Conversion in 100'!L19),'Conversion in 100'!L19*0.3,"")</f>
        <v/>
      </c>
      <c r="M19" s="314" t="str">
        <f>IF(ISNUMBER('Conversion in 100'!M19),'Conversion in 100'!M19*0.3,"")</f>
        <v/>
      </c>
      <c r="N19" s="314" t="str">
        <f>IF(ISNUMBER('Conversion in 100'!N19),'Conversion in 100'!N19*0.3,"")</f>
        <v/>
      </c>
      <c r="O19" s="270" t="str">
        <f>IF(OR(ISNUMBER(J19),ISNUMBER(K19),ISNUMBER(#REF!),ISNUMBER(L19),ISNUMBER(M19),ISNUMBER(N19)),SUM(J19:N19),"")</f>
        <v/>
      </c>
      <c r="P19" s="314">
        <f>IF(ISNUMBER('Conversion in 100'!P19)&gt;0,'Conversion in 100'!P19*0.4,"")</f>
        <v>0</v>
      </c>
      <c r="Q19" s="314">
        <f>IF(ISNUMBER('Conversion in 100'!Q19)&gt;0,'Conversion in 100'!Q19*0.4,"")</f>
        <v>0</v>
      </c>
      <c r="R19" s="314">
        <f>IF(ISNUMBER('Conversion in 100'!R19)&gt;0,'Conversion in 100'!R19*0.4,"")</f>
        <v>0</v>
      </c>
      <c r="S19" s="314">
        <f>IF(ISNUMBER('Conversion in 100'!S19)&gt;0,'Conversion in 100'!S19*0.4,"")</f>
        <v>0</v>
      </c>
      <c r="T19" s="314">
        <f>IF(ISNUMBER('Conversion in 100'!T19)&gt;0,'Conversion in 100'!T19*0.4,"")</f>
        <v>0</v>
      </c>
      <c r="U19" s="270">
        <f>IF(OR(ISNUMBER(P19),ISNUMBER(Q19),ISNUMBER(#REF!),ISNUMBER(R19),ISNUMBER(S19),ISNUMBER(T19)),SUM(P19:T19),"")</f>
        <v>0</v>
      </c>
    </row>
    <row r="20" spans="1:21" x14ac:dyDescent="0.3">
      <c r="A20" s="278" t="str">
        <f>'STUDENT DETAILS'!A21</f>
        <v/>
      </c>
      <c r="B20" s="278" t="str">
        <f>IF(ISNUMBER('STUDENT DETAILS'!D21),('STUDENT DETAILS'!D21),"")</f>
        <v/>
      </c>
      <c r="C20" s="279" t="str">
        <f>IF('STUDENT DETAILS'!C21&gt;0,'STUDENT DETAILS'!C21,"")</f>
        <v/>
      </c>
      <c r="D20" s="314">
        <f>IFERROR(('Conversion in 100'!D20*0.1),"")</f>
        <v>0</v>
      </c>
      <c r="E20" s="314">
        <f>IFERROR(('Conversion in 100'!E20*0.1),"")</f>
        <v>0</v>
      </c>
      <c r="F20" s="314">
        <f>IFERROR(('Conversion in 100'!F20*0.1),"")</f>
        <v>0</v>
      </c>
      <c r="G20" s="314">
        <f>IFERROR(('Conversion in 100'!G20*0.1),"")</f>
        <v>0</v>
      </c>
      <c r="H20" s="314">
        <f>IFERROR(('Conversion in 100'!H20*0.1),"")</f>
        <v>0</v>
      </c>
      <c r="I20" s="270">
        <f>IF(OR(ISNUMBER(D20),ISNUMBER(E20),ISNUMBER(#REF!),ISNUMBER(F20),ISNUMBER(G20),ISNUMBER(H20)),SUM(D20:H20),"")</f>
        <v>0</v>
      </c>
      <c r="J20" s="314" t="str">
        <f>IF(ISNUMBER('Conversion in 100'!J20),'Conversion in 100'!J20*0.3,"")</f>
        <v/>
      </c>
      <c r="K20" s="314" t="str">
        <f>IF(ISNUMBER('Conversion in 100'!K20),'Conversion in 100'!K20*0.3,"")</f>
        <v/>
      </c>
      <c r="L20" s="314" t="str">
        <f>IF(ISNUMBER('Conversion in 100'!L20),'Conversion in 100'!L20*0.3,"")</f>
        <v/>
      </c>
      <c r="M20" s="314" t="str">
        <f>IF(ISNUMBER('Conversion in 100'!M20),'Conversion in 100'!M20*0.3,"")</f>
        <v/>
      </c>
      <c r="N20" s="314" t="str">
        <f>IF(ISNUMBER('Conversion in 100'!N20),'Conversion in 100'!N20*0.3,"")</f>
        <v/>
      </c>
      <c r="O20" s="270" t="str">
        <f>IF(OR(ISNUMBER(J20),ISNUMBER(K20),ISNUMBER(#REF!),ISNUMBER(L20),ISNUMBER(M20),ISNUMBER(N20)),SUM(J20:N20),"")</f>
        <v/>
      </c>
      <c r="P20" s="314">
        <f>IF(ISNUMBER('Conversion in 100'!P20)&gt;0,'Conversion in 100'!P20*0.4,"")</f>
        <v>0</v>
      </c>
      <c r="Q20" s="314">
        <f>IF(ISNUMBER('Conversion in 100'!Q20)&gt;0,'Conversion in 100'!Q20*0.4,"")</f>
        <v>0</v>
      </c>
      <c r="R20" s="314">
        <f>IF(ISNUMBER('Conversion in 100'!R20)&gt;0,'Conversion in 100'!R20*0.4,"")</f>
        <v>0</v>
      </c>
      <c r="S20" s="314">
        <f>IF(ISNUMBER('Conversion in 100'!S20)&gt;0,'Conversion in 100'!S20*0.4,"")</f>
        <v>0</v>
      </c>
      <c r="T20" s="314">
        <f>IF(ISNUMBER('Conversion in 100'!T20)&gt;0,'Conversion in 100'!T20*0.4,"")</f>
        <v>0</v>
      </c>
      <c r="U20" s="270">
        <f>IF(OR(ISNUMBER(P20),ISNUMBER(Q20),ISNUMBER(#REF!),ISNUMBER(R20),ISNUMBER(S20),ISNUMBER(T20)),SUM(P20:T20),"")</f>
        <v>0</v>
      </c>
    </row>
    <row r="21" spans="1:21" x14ac:dyDescent="0.3">
      <c r="A21" s="278" t="str">
        <f>'STUDENT DETAILS'!A22</f>
        <v/>
      </c>
      <c r="B21" s="278" t="str">
        <f>IF(ISNUMBER('STUDENT DETAILS'!D22),('STUDENT DETAILS'!D22),"")</f>
        <v/>
      </c>
      <c r="C21" s="279" t="str">
        <f>IF('STUDENT DETAILS'!C22&gt;0,'STUDENT DETAILS'!C22,"")</f>
        <v/>
      </c>
      <c r="D21" s="314">
        <f>IFERROR(('Conversion in 100'!D21*0.1),"")</f>
        <v>0</v>
      </c>
      <c r="E21" s="314">
        <f>IFERROR(('Conversion in 100'!E21*0.1),"")</f>
        <v>0</v>
      </c>
      <c r="F21" s="314">
        <f>IFERROR(('Conversion in 100'!F21*0.1),"")</f>
        <v>0</v>
      </c>
      <c r="G21" s="314">
        <f>IFERROR(('Conversion in 100'!G21*0.1),"")</f>
        <v>0</v>
      </c>
      <c r="H21" s="314">
        <f>IFERROR(('Conversion in 100'!H21*0.1),"")</f>
        <v>0</v>
      </c>
      <c r="I21" s="270">
        <f>IF(OR(ISNUMBER(D21),ISNUMBER(E21),ISNUMBER(#REF!),ISNUMBER(F21),ISNUMBER(G21),ISNUMBER(H21)),SUM(D21:H21),"")</f>
        <v>0</v>
      </c>
      <c r="J21" s="314" t="str">
        <f>IF(ISNUMBER('Conversion in 100'!J21),'Conversion in 100'!J21*0.3,"")</f>
        <v/>
      </c>
      <c r="K21" s="314" t="str">
        <f>IF(ISNUMBER('Conversion in 100'!K21),'Conversion in 100'!K21*0.3,"")</f>
        <v/>
      </c>
      <c r="L21" s="314" t="str">
        <f>IF(ISNUMBER('Conversion in 100'!L21),'Conversion in 100'!L21*0.3,"")</f>
        <v/>
      </c>
      <c r="M21" s="314" t="str">
        <f>IF(ISNUMBER('Conversion in 100'!M21),'Conversion in 100'!M21*0.3,"")</f>
        <v/>
      </c>
      <c r="N21" s="314" t="str">
        <f>IF(ISNUMBER('Conversion in 100'!N21),'Conversion in 100'!N21*0.3,"")</f>
        <v/>
      </c>
      <c r="O21" s="270" t="str">
        <f>IF(OR(ISNUMBER(J21),ISNUMBER(K21),ISNUMBER(#REF!),ISNUMBER(L21),ISNUMBER(M21),ISNUMBER(N21)),SUM(J21:N21),"")</f>
        <v/>
      </c>
      <c r="P21" s="314">
        <f>IF(ISNUMBER('Conversion in 100'!P21)&gt;0,'Conversion in 100'!P21*0.4,"")</f>
        <v>0</v>
      </c>
      <c r="Q21" s="314">
        <f>IF(ISNUMBER('Conversion in 100'!Q21)&gt;0,'Conversion in 100'!Q21*0.4,"")</f>
        <v>0</v>
      </c>
      <c r="R21" s="314">
        <f>IF(ISNUMBER('Conversion in 100'!R21)&gt;0,'Conversion in 100'!R21*0.4,"")</f>
        <v>0</v>
      </c>
      <c r="S21" s="314">
        <f>IF(ISNUMBER('Conversion in 100'!S21)&gt;0,'Conversion in 100'!S21*0.4,"")</f>
        <v>0</v>
      </c>
      <c r="T21" s="314">
        <f>IF(ISNUMBER('Conversion in 100'!T21)&gt;0,'Conversion in 100'!T21*0.4,"")</f>
        <v>0</v>
      </c>
      <c r="U21" s="270">
        <f>IF(OR(ISNUMBER(P21),ISNUMBER(Q21),ISNUMBER(#REF!),ISNUMBER(R21),ISNUMBER(S21),ISNUMBER(T21)),SUM(P21:T21),"")</f>
        <v>0</v>
      </c>
    </row>
    <row r="22" spans="1:21" x14ac:dyDescent="0.3">
      <c r="A22" s="278" t="str">
        <f>'STUDENT DETAILS'!A23</f>
        <v/>
      </c>
      <c r="B22" s="278" t="str">
        <f>IF(ISNUMBER('STUDENT DETAILS'!D23),('STUDENT DETAILS'!D23),"")</f>
        <v/>
      </c>
      <c r="C22" s="279" t="str">
        <f>IF('STUDENT DETAILS'!C23&gt;0,'STUDENT DETAILS'!C23,"")</f>
        <v/>
      </c>
      <c r="D22" s="314">
        <f>IFERROR(('Conversion in 100'!D22*0.1),"")</f>
        <v>0</v>
      </c>
      <c r="E22" s="314">
        <f>IFERROR(('Conversion in 100'!E22*0.1),"")</f>
        <v>0</v>
      </c>
      <c r="F22" s="314">
        <f>IFERROR(('Conversion in 100'!F22*0.1),"")</f>
        <v>0</v>
      </c>
      <c r="G22" s="314">
        <f>IFERROR(('Conversion in 100'!G22*0.1),"")</f>
        <v>0</v>
      </c>
      <c r="H22" s="314">
        <f>IFERROR(('Conversion in 100'!H22*0.1),"")</f>
        <v>0</v>
      </c>
      <c r="I22" s="270">
        <f>IF(OR(ISNUMBER(D22),ISNUMBER(E22),ISNUMBER(#REF!),ISNUMBER(F22),ISNUMBER(G22),ISNUMBER(H22)),SUM(D22:H22),"")</f>
        <v>0</v>
      </c>
      <c r="J22" s="314" t="str">
        <f>IF(ISNUMBER('Conversion in 100'!J22),'Conversion in 100'!J22*0.3,"")</f>
        <v/>
      </c>
      <c r="K22" s="314" t="str">
        <f>IF(ISNUMBER('Conversion in 100'!K22),'Conversion in 100'!K22*0.3,"")</f>
        <v/>
      </c>
      <c r="L22" s="314" t="str">
        <f>IF(ISNUMBER('Conversion in 100'!L22),'Conversion in 100'!L22*0.3,"")</f>
        <v/>
      </c>
      <c r="M22" s="314" t="str">
        <f>IF(ISNUMBER('Conversion in 100'!M22),'Conversion in 100'!M22*0.3,"")</f>
        <v/>
      </c>
      <c r="N22" s="314" t="str">
        <f>IF(ISNUMBER('Conversion in 100'!N22),'Conversion in 100'!N22*0.3,"")</f>
        <v/>
      </c>
      <c r="O22" s="270" t="str">
        <f>IF(OR(ISNUMBER(J22),ISNUMBER(K22),ISNUMBER(#REF!),ISNUMBER(L22),ISNUMBER(M22),ISNUMBER(N22)),SUM(J22:N22),"")</f>
        <v/>
      </c>
      <c r="P22" s="314">
        <f>IF(ISNUMBER('Conversion in 100'!P22)&gt;0,'Conversion in 100'!P22*0.4,"")</f>
        <v>0</v>
      </c>
      <c r="Q22" s="314">
        <f>IF(ISNUMBER('Conversion in 100'!Q22)&gt;0,'Conversion in 100'!Q22*0.4,"")</f>
        <v>0</v>
      </c>
      <c r="R22" s="314">
        <f>IF(ISNUMBER('Conversion in 100'!R22)&gt;0,'Conversion in 100'!R22*0.4,"")</f>
        <v>0</v>
      </c>
      <c r="S22" s="314">
        <f>IF(ISNUMBER('Conversion in 100'!S22)&gt;0,'Conversion in 100'!S22*0.4,"")</f>
        <v>0</v>
      </c>
      <c r="T22" s="314">
        <f>IF(ISNUMBER('Conversion in 100'!T22)&gt;0,'Conversion in 100'!T22*0.4,"")</f>
        <v>0</v>
      </c>
      <c r="U22" s="270">
        <f>IF(OR(ISNUMBER(P22),ISNUMBER(Q22),ISNUMBER(#REF!),ISNUMBER(R22),ISNUMBER(S22),ISNUMBER(T22)),SUM(P22:T22),"")</f>
        <v>0</v>
      </c>
    </row>
    <row r="23" spans="1:21" x14ac:dyDescent="0.3">
      <c r="A23" s="278" t="str">
        <f>'STUDENT DETAILS'!A24</f>
        <v/>
      </c>
      <c r="B23" s="278" t="str">
        <f>IF(ISNUMBER('STUDENT DETAILS'!D24),('STUDENT DETAILS'!D24),"")</f>
        <v/>
      </c>
      <c r="C23" s="279" t="str">
        <f>IF('STUDENT DETAILS'!C24&gt;0,'STUDENT DETAILS'!C24,"")</f>
        <v/>
      </c>
      <c r="D23" s="314">
        <f>IFERROR(('Conversion in 100'!D23*0.1),"")</f>
        <v>0</v>
      </c>
      <c r="E23" s="314">
        <f>IFERROR(('Conversion in 100'!E23*0.1),"")</f>
        <v>0</v>
      </c>
      <c r="F23" s="314">
        <f>IFERROR(('Conversion in 100'!F23*0.1),"")</f>
        <v>0</v>
      </c>
      <c r="G23" s="314">
        <f>IFERROR(('Conversion in 100'!G23*0.1),"")</f>
        <v>0</v>
      </c>
      <c r="H23" s="314">
        <f>IFERROR(('Conversion in 100'!H23*0.1),"")</f>
        <v>0</v>
      </c>
      <c r="I23" s="270">
        <f>IF(OR(ISNUMBER(D23),ISNUMBER(E23),ISNUMBER(#REF!),ISNUMBER(F23),ISNUMBER(G23),ISNUMBER(H23)),SUM(D23:H23),"")</f>
        <v>0</v>
      </c>
      <c r="J23" s="314" t="str">
        <f>IF(ISNUMBER('Conversion in 100'!J23),'Conversion in 100'!J23*0.3,"")</f>
        <v/>
      </c>
      <c r="K23" s="314" t="str">
        <f>IF(ISNUMBER('Conversion in 100'!K23),'Conversion in 100'!K23*0.3,"")</f>
        <v/>
      </c>
      <c r="L23" s="314" t="str">
        <f>IF(ISNUMBER('Conversion in 100'!L23),'Conversion in 100'!L23*0.3,"")</f>
        <v/>
      </c>
      <c r="M23" s="314" t="str">
        <f>IF(ISNUMBER('Conversion in 100'!M23),'Conversion in 100'!M23*0.3,"")</f>
        <v/>
      </c>
      <c r="N23" s="314" t="str">
        <f>IF(ISNUMBER('Conversion in 100'!N23),'Conversion in 100'!N23*0.3,"")</f>
        <v/>
      </c>
      <c r="O23" s="270" t="str">
        <f>IF(OR(ISNUMBER(J23),ISNUMBER(K23),ISNUMBER(#REF!),ISNUMBER(L23),ISNUMBER(M23),ISNUMBER(N23)),SUM(J23:N23),"")</f>
        <v/>
      </c>
      <c r="P23" s="314">
        <f>IF(ISNUMBER('Conversion in 100'!P23)&gt;0,'Conversion in 100'!P23*0.4,"")</f>
        <v>0</v>
      </c>
      <c r="Q23" s="314">
        <f>IF(ISNUMBER('Conversion in 100'!Q23)&gt;0,'Conversion in 100'!Q23*0.4,"")</f>
        <v>0</v>
      </c>
      <c r="R23" s="314">
        <f>IF(ISNUMBER('Conversion in 100'!R23)&gt;0,'Conversion in 100'!R23*0.4,"")</f>
        <v>0</v>
      </c>
      <c r="S23" s="314">
        <f>IF(ISNUMBER('Conversion in 100'!S23)&gt;0,'Conversion in 100'!S23*0.4,"")</f>
        <v>0</v>
      </c>
      <c r="T23" s="314">
        <f>IF(ISNUMBER('Conversion in 100'!T23)&gt;0,'Conversion in 100'!T23*0.4,"")</f>
        <v>0</v>
      </c>
      <c r="U23" s="270">
        <f>IF(OR(ISNUMBER(P23),ISNUMBER(Q23),ISNUMBER(#REF!),ISNUMBER(R23),ISNUMBER(S23),ISNUMBER(T23)),SUM(P23:T23),"")</f>
        <v>0</v>
      </c>
    </row>
    <row r="24" spans="1:21" x14ac:dyDescent="0.3">
      <c r="A24" s="278" t="str">
        <f>'STUDENT DETAILS'!A25</f>
        <v/>
      </c>
      <c r="B24" s="278" t="str">
        <f>IF(ISNUMBER('STUDENT DETAILS'!D25),('STUDENT DETAILS'!D25),"")</f>
        <v/>
      </c>
      <c r="C24" s="279" t="str">
        <f>IF('STUDENT DETAILS'!C25&gt;0,'STUDENT DETAILS'!C25,"")</f>
        <v/>
      </c>
      <c r="D24" s="314">
        <f>IFERROR(('Conversion in 100'!D24*0.1),"")</f>
        <v>0</v>
      </c>
      <c r="E24" s="314">
        <f>IFERROR(('Conversion in 100'!E24*0.1),"")</f>
        <v>0</v>
      </c>
      <c r="F24" s="314">
        <f>IFERROR(('Conversion in 100'!F24*0.1),"")</f>
        <v>0</v>
      </c>
      <c r="G24" s="314">
        <f>IFERROR(('Conversion in 100'!G24*0.1),"")</f>
        <v>0</v>
      </c>
      <c r="H24" s="314">
        <f>IFERROR(('Conversion in 100'!H24*0.1),"")</f>
        <v>0</v>
      </c>
      <c r="I24" s="270">
        <f>IF(OR(ISNUMBER(D24),ISNUMBER(E24),ISNUMBER(#REF!),ISNUMBER(F24),ISNUMBER(G24),ISNUMBER(H24)),SUM(D24:H24),"")</f>
        <v>0</v>
      </c>
      <c r="J24" s="314" t="str">
        <f>IF(ISNUMBER('Conversion in 100'!J24),'Conversion in 100'!J24*0.3,"")</f>
        <v/>
      </c>
      <c r="K24" s="314" t="str">
        <f>IF(ISNUMBER('Conversion in 100'!K24),'Conversion in 100'!K24*0.3,"")</f>
        <v/>
      </c>
      <c r="L24" s="314" t="str">
        <f>IF(ISNUMBER('Conversion in 100'!L24),'Conversion in 100'!L24*0.3,"")</f>
        <v/>
      </c>
      <c r="M24" s="314" t="str">
        <f>IF(ISNUMBER('Conversion in 100'!M24),'Conversion in 100'!M24*0.3,"")</f>
        <v/>
      </c>
      <c r="N24" s="314" t="str">
        <f>IF(ISNUMBER('Conversion in 100'!N24),'Conversion in 100'!N24*0.3,"")</f>
        <v/>
      </c>
      <c r="O24" s="270" t="str">
        <f>IF(OR(ISNUMBER(J24),ISNUMBER(K24),ISNUMBER(#REF!),ISNUMBER(L24),ISNUMBER(M24),ISNUMBER(N24)),SUM(J24:N24),"")</f>
        <v/>
      </c>
      <c r="P24" s="314">
        <f>IF(ISNUMBER('Conversion in 100'!P24)&gt;0,'Conversion in 100'!P24*0.4,"")</f>
        <v>0</v>
      </c>
      <c r="Q24" s="314">
        <f>IF(ISNUMBER('Conversion in 100'!Q24)&gt;0,'Conversion in 100'!Q24*0.4,"")</f>
        <v>0</v>
      </c>
      <c r="R24" s="314">
        <f>IF(ISNUMBER('Conversion in 100'!R24)&gt;0,'Conversion in 100'!R24*0.4,"")</f>
        <v>0</v>
      </c>
      <c r="S24" s="314">
        <f>IF(ISNUMBER('Conversion in 100'!S24)&gt;0,'Conversion in 100'!S24*0.4,"")</f>
        <v>0</v>
      </c>
      <c r="T24" s="314">
        <f>IF(ISNUMBER('Conversion in 100'!T24)&gt;0,'Conversion in 100'!T24*0.4,"")</f>
        <v>0</v>
      </c>
      <c r="U24" s="270">
        <f>IF(OR(ISNUMBER(P24),ISNUMBER(Q24),ISNUMBER(#REF!),ISNUMBER(R24),ISNUMBER(S24),ISNUMBER(T24)),SUM(P24:T24),"")</f>
        <v>0</v>
      </c>
    </row>
    <row r="25" spans="1:21" x14ac:dyDescent="0.3">
      <c r="A25" s="278" t="str">
        <f>'STUDENT DETAILS'!A26</f>
        <v/>
      </c>
      <c r="B25" s="278" t="str">
        <f>IF(ISNUMBER('STUDENT DETAILS'!D26),('STUDENT DETAILS'!D26),"")</f>
        <v/>
      </c>
      <c r="C25" s="279" t="str">
        <f>IF('STUDENT DETAILS'!C26&gt;0,'STUDENT DETAILS'!C26,"")</f>
        <v/>
      </c>
      <c r="D25" s="314">
        <f>IFERROR(('Conversion in 100'!D25*0.1),"")</f>
        <v>0</v>
      </c>
      <c r="E25" s="314">
        <f>IFERROR(('Conversion in 100'!E25*0.1),"")</f>
        <v>0</v>
      </c>
      <c r="F25" s="314">
        <f>IFERROR(('Conversion in 100'!F25*0.1),"")</f>
        <v>0</v>
      </c>
      <c r="G25" s="314">
        <f>IFERROR(('Conversion in 100'!G25*0.1),"")</f>
        <v>0</v>
      </c>
      <c r="H25" s="314">
        <f>IFERROR(('Conversion in 100'!H25*0.1),"")</f>
        <v>0</v>
      </c>
      <c r="I25" s="270">
        <f>IF(OR(ISNUMBER(D25),ISNUMBER(E25),ISNUMBER(#REF!),ISNUMBER(F25),ISNUMBER(G25),ISNUMBER(H25)),SUM(D25:H25),"")</f>
        <v>0</v>
      </c>
      <c r="J25" s="314" t="str">
        <f>IF(ISNUMBER('Conversion in 100'!J25),'Conversion in 100'!J25*0.3,"")</f>
        <v/>
      </c>
      <c r="K25" s="314" t="str">
        <f>IF(ISNUMBER('Conversion in 100'!K25),'Conversion in 100'!K25*0.3,"")</f>
        <v/>
      </c>
      <c r="L25" s="314" t="str">
        <f>IF(ISNUMBER('Conversion in 100'!L25),'Conversion in 100'!L25*0.3,"")</f>
        <v/>
      </c>
      <c r="M25" s="314" t="str">
        <f>IF(ISNUMBER('Conversion in 100'!M25),'Conversion in 100'!M25*0.3,"")</f>
        <v/>
      </c>
      <c r="N25" s="314" t="str">
        <f>IF(ISNUMBER('Conversion in 100'!N25),'Conversion in 100'!N25*0.3,"")</f>
        <v/>
      </c>
      <c r="O25" s="270" t="str">
        <f>IF(OR(ISNUMBER(J25),ISNUMBER(K25),ISNUMBER(#REF!),ISNUMBER(L25),ISNUMBER(M25),ISNUMBER(N25)),SUM(J25:N25),"")</f>
        <v/>
      </c>
      <c r="P25" s="314">
        <f>IF(ISNUMBER('Conversion in 100'!P25)&gt;0,'Conversion in 100'!P25*0.4,"")</f>
        <v>0</v>
      </c>
      <c r="Q25" s="314">
        <f>IF(ISNUMBER('Conversion in 100'!Q25)&gt;0,'Conversion in 100'!Q25*0.4,"")</f>
        <v>0</v>
      </c>
      <c r="R25" s="314">
        <f>IF(ISNUMBER('Conversion in 100'!R25)&gt;0,'Conversion in 100'!R25*0.4,"")</f>
        <v>0</v>
      </c>
      <c r="S25" s="314">
        <f>IF(ISNUMBER('Conversion in 100'!S25)&gt;0,'Conversion in 100'!S25*0.4,"")</f>
        <v>0</v>
      </c>
      <c r="T25" s="314">
        <f>IF(ISNUMBER('Conversion in 100'!T25)&gt;0,'Conversion in 100'!T25*0.4,"")</f>
        <v>0</v>
      </c>
      <c r="U25" s="270">
        <f>IF(OR(ISNUMBER(P25),ISNUMBER(Q25),ISNUMBER(#REF!),ISNUMBER(R25),ISNUMBER(S25),ISNUMBER(T25)),SUM(P25:T25),"")</f>
        <v>0</v>
      </c>
    </row>
    <row r="26" spans="1:21" x14ac:dyDescent="0.3">
      <c r="A26" s="278" t="str">
        <f>'STUDENT DETAILS'!A27</f>
        <v/>
      </c>
      <c r="B26" s="278" t="str">
        <f>IF(ISNUMBER('STUDENT DETAILS'!D27),('STUDENT DETAILS'!D27),"")</f>
        <v/>
      </c>
      <c r="C26" s="279" t="str">
        <f>IF('STUDENT DETAILS'!C27&gt;0,'STUDENT DETAILS'!C27,"")</f>
        <v/>
      </c>
      <c r="D26" s="314">
        <f>IFERROR(('Conversion in 100'!D26*0.1),"")</f>
        <v>0</v>
      </c>
      <c r="E26" s="314">
        <f>IFERROR(('Conversion in 100'!E26*0.1),"")</f>
        <v>0</v>
      </c>
      <c r="F26" s="314">
        <f>IFERROR(('Conversion in 100'!F26*0.1),"")</f>
        <v>0</v>
      </c>
      <c r="G26" s="314">
        <f>IFERROR(('Conversion in 100'!G26*0.1),"")</f>
        <v>0</v>
      </c>
      <c r="H26" s="314">
        <f>IFERROR(('Conversion in 100'!H26*0.1),"")</f>
        <v>0</v>
      </c>
      <c r="I26" s="270">
        <f>IF(OR(ISNUMBER(D26),ISNUMBER(E26),ISNUMBER(#REF!),ISNUMBER(F26),ISNUMBER(G26),ISNUMBER(H26)),SUM(D26:H26),"")</f>
        <v>0</v>
      </c>
      <c r="J26" s="314" t="str">
        <f>IF(ISNUMBER('Conversion in 100'!J26),'Conversion in 100'!J26*0.3,"")</f>
        <v/>
      </c>
      <c r="K26" s="314" t="str">
        <f>IF(ISNUMBER('Conversion in 100'!K26),'Conversion in 100'!K26*0.3,"")</f>
        <v/>
      </c>
      <c r="L26" s="314" t="str">
        <f>IF(ISNUMBER('Conversion in 100'!L26),'Conversion in 100'!L26*0.3,"")</f>
        <v/>
      </c>
      <c r="M26" s="314" t="str">
        <f>IF(ISNUMBER('Conversion in 100'!M26),'Conversion in 100'!M26*0.3,"")</f>
        <v/>
      </c>
      <c r="N26" s="314" t="str">
        <f>IF(ISNUMBER('Conversion in 100'!N26),'Conversion in 100'!N26*0.3,"")</f>
        <v/>
      </c>
      <c r="O26" s="270" t="str">
        <f>IF(OR(ISNUMBER(J26),ISNUMBER(K26),ISNUMBER(#REF!),ISNUMBER(L26),ISNUMBER(M26),ISNUMBER(N26)),SUM(J26:N26),"")</f>
        <v/>
      </c>
      <c r="P26" s="314">
        <f>IF(ISNUMBER('Conversion in 100'!P26)&gt;0,'Conversion in 100'!P26*0.4,"")</f>
        <v>0</v>
      </c>
      <c r="Q26" s="314">
        <f>IF(ISNUMBER('Conversion in 100'!Q26)&gt;0,'Conversion in 100'!Q26*0.4,"")</f>
        <v>0</v>
      </c>
      <c r="R26" s="314">
        <f>IF(ISNUMBER('Conversion in 100'!R26)&gt;0,'Conversion in 100'!R26*0.4,"")</f>
        <v>0</v>
      </c>
      <c r="S26" s="314">
        <f>IF(ISNUMBER('Conversion in 100'!S26)&gt;0,'Conversion in 100'!S26*0.4,"")</f>
        <v>0</v>
      </c>
      <c r="T26" s="314">
        <f>IF(ISNUMBER('Conversion in 100'!T26)&gt;0,'Conversion in 100'!T26*0.4,"")</f>
        <v>0</v>
      </c>
      <c r="U26" s="270">
        <f>IF(OR(ISNUMBER(P26),ISNUMBER(Q26),ISNUMBER(#REF!),ISNUMBER(R26),ISNUMBER(S26),ISNUMBER(T26)),SUM(P26:T26),"")</f>
        <v>0</v>
      </c>
    </row>
    <row r="27" spans="1:21" x14ac:dyDescent="0.3">
      <c r="A27" s="278" t="str">
        <f>'STUDENT DETAILS'!A28</f>
        <v/>
      </c>
      <c r="B27" s="278" t="str">
        <f>IF(ISNUMBER('STUDENT DETAILS'!D28),('STUDENT DETAILS'!D28),"")</f>
        <v/>
      </c>
      <c r="C27" s="279" t="str">
        <f>IF('STUDENT DETAILS'!C28&gt;0,'STUDENT DETAILS'!C28,"")</f>
        <v/>
      </c>
      <c r="D27" s="314">
        <f>IFERROR(('Conversion in 100'!D27*0.1),"")</f>
        <v>0</v>
      </c>
      <c r="E27" s="314">
        <f>IFERROR(('Conversion in 100'!E27*0.1),"")</f>
        <v>0</v>
      </c>
      <c r="F27" s="314">
        <f>IFERROR(('Conversion in 100'!F27*0.1),"")</f>
        <v>0</v>
      </c>
      <c r="G27" s="314">
        <f>IFERROR(('Conversion in 100'!G27*0.1),"")</f>
        <v>0</v>
      </c>
      <c r="H27" s="314">
        <f>IFERROR(('Conversion in 100'!H27*0.1),"")</f>
        <v>0</v>
      </c>
      <c r="I27" s="270">
        <f>IF(OR(ISNUMBER(D27),ISNUMBER(E27),ISNUMBER(#REF!),ISNUMBER(F27),ISNUMBER(G27),ISNUMBER(H27)),SUM(D27:H27),"")</f>
        <v>0</v>
      </c>
      <c r="J27" s="314" t="str">
        <f>IF(ISNUMBER('Conversion in 100'!J27),'Conversion in 100'!J27*0.3,"")</f>
        <v/>
      </c>
      <c r="K27" s="314" t="str">
        <f>IF(ISNUMBER('Conversion in 100'!K27),'Conversion in 100'!K27*0.3,"")</f>
        <v/>
      </c>
      <c r="L27" s="314" t="str">
        <f>IF(ISNUMBER('Conversion in 100'!L27),'Conversion in 100'!L27*0.3,"")</f>
        <v/>
      </c>
      <c r="M27" s="314" t="str">
        <f>IF(ISNUMBER('Conversion in 100'!M27),'Conversion in 100'!M27*0.3,"")</f>
        <v/>
      </c>
      <c r="N27" s="314" t="str">
        <f>IF(ISNUMBER('Conversion in 100'!N27),'Conversion in 100'!N27*0.3,"")</f>
        <v/>
      </c>
      <c r="O27" s="270" t="str">
        <f>IF(OR(ISNUMBER(J27),ISNUMBER(K27),ISNUMBER(#REF!),ISNUMBER(L27),ISNUMBER(M27),ISNUMBER(N27)),SUM(J27:N27),"")</f>
        <v/>
      </c>
      <c r="P27" s="314">
        <f>IF(ISNUMBER('Conversion in 100'!P27)&gt;0,'Conversion in 100'!P27*0.4,"")</f>
        <v>0</v>
      </c>
      <c r="Q27" s="314">
        <f>IF(ISNUMBER('Conversion in 100'!Q27)&gt;0,'Conversion in 100'!Q27*0.4,"")</f>
        <v>0</v>
      </c>
      <c r="R27" s="314">
        <f>IF(ISNUMBER('Conversion in 100'!R27)&gt;0,'Conversion in 100'!R27*0.4,"")</f>
        <v>0</v>
      </c>
      <c r="S27" s="314">
        <f>IF(ISNUMBER('Conversion in 100'!S27)&gt;0,'Conversion in 100'!S27*0.4,"")</f>
        <v>0</v>
      </c>
      <c r="T27" s="314">
        <f>IF(ISNUMBER('Conversion in 100'!T27)&gt;0,'Conversion in 100'!T27*0.4,"")</f>
        <v>0</v>
      </c>
      <c r="U27" s="270">
        <f>IF(OR(ISNUMBER(P27),ISNUMBER(Q27),ISNUMBER(#REF!),ISNUMBER(R27),ISNUMBER(S27),ISNUMBER(T27)),SUM(P27:T27),"")</f>
        <v>0</v>
      </c>
    </row>
    <row r="28" spans="1:21" x14ac:dyDescent="0.3">
      <c r="A28" s="278" t="str">
        <f>'STUDENT DETAILS'!A29</f>
        <v/>
      </c>
      <c r="B28" s="278" t="str">
        <f>IF(ISNUMBER('STUDENT DETAILS'!D29),('STUDENT DETAILS'!D29),"")</f>
        <v/>
      </c>
      <c r="C28" s="279" t="str">
        <f>IF('STUDENT DETAILS'!C29&gt;0,'STUDENT DETAILS'!C29,"")</f>
        <v/>
      </c>
      <c r="D28" s="314">
        <f>IFERROR(('Conversion in 100'!D28*0.1),"")</f>
        <v>0</v>
      </c>
      <c r="E28" s="314">
        <f>IFERROR(('Conversion in 100'!E28*0.1),"")</f>
        <v>0</v>
      </c>
      <c r="F28" s="314">
        <f>IFERROR(('Conversion in 100'!F28*0.1),"")</f>
        <v>0</v>
      </c>
      <c r="G28" s="314">
        <f>IFERROR(('Conversion in 100'!G28*0.1),"")</f>
        <v>0</v>
      </c>
      <c r="H28" s="314">
        <f>IFERROR(('Conversion in 100'!H28*0.1),"")</f>
        <v>0</v>
      </c>
      <c r="I28" s="270">
        <f>IF(OR(ISNUMBER(D28),ISNUMBER(E28),ISNUMBER(#REF!),ISNUMBER(F28),ISNUMBER(G28),ISNUMBER(H28)),SUM(D28:H28),"")</f>
        <v>0</v>
      </c>
      <c r="J28" s="314" t="str">
        <f>IF(ISNUMBER('Conversion in 100'!J28),'Conversion in 100'!J28*0.3,"")</f>
        <v/>
      </c>
      <c r="K28" s="314" t="str">
        <f>IF(ISNUMBER('Conversion in 100'!K28),'Conversion in 100'!K28*0.3,"")</f>
        <v/>
      </c>
      <c r="L28" s="314" t="str">
        <f>IF(ISNUMBER('Conversion in 100'!L28),'Conversion in 100'!L28*0.3,"")</f>
        <v/>
      </c>
      <c r="M28" s="314" t="str">
        <f>IF(ISNUMBER('Conversion in 100'!M28),'Conversion in 100'!M28*0.3,"")</f>
        <v/>
      </c>
      <c r="N28" s="314" t="str">
        <f>IF(ISNUMBER('Conversion in 100'!N28),'Conversion in 100'!N28*0.3,"")</f>
        <v/>
      </c>
      <c r="O28" s="270" t="str">
        <f>IF(OR(ISNUMBER(J28),ISNUMBER(K28),ISNUMBER(#REF!),ISNUMBER(L28),ISNUMBER(M28),ISNUMBER(N28)),SUM(J28:N28),"")</f>
        <v/>
      </c>
      <c r="P28" s="314">
        <f>IF(ISNUMBER('Conversion in 100'!P28)&gt;0,'Conversion in 100'!P28*0.4,"")</f>
        <v>0</v>
      </c>
      <c r="Q28" s="314">
        <f>IF(ISNUMBER('Conversion in 100'!Q28)&gt;0,'Conversion in 100'!Q28*0.4,"")</f>
        <v>0</v>
      </c>
      <c r="R28" s="314">
        <f>IF(ISNUMBER('Conversion in 100'!R28)&gt;0,'Conversion in 100'!R28*0.4,"")</f>
        <v>0</v>
      </c>
      <c r="S28" s="314">
        <f>IF(ISNUMBER('Conversion in 100'!S28)&gt;0,'Conversion in 100'!S28*0.4,"")</f>
        <v>0</v>
      </c>
      <c r="T28" s="314">
        <f>IF(ISNUMBER('Conversion in 100'!T28)&gt;0,'Conversion in 100'!T28*0.4,"")</f>
        <v>0</v>
      </c>
      <c r="U28" s="270">
        <f>IF(OR(ISNUMBER(P28),ISNUMBER(Q28),ISNUMBER(#REF!),ISNUMBER(R28),ISNUMBER(S28),ISNUMBER(T28)),SUM(P28:T28),"")</f>
        <v>0</v>
      </c>
    </row>
    <row r="29" spans="1:21" x14ac:dyDescent="0.3">
      <c r="A29" s="278" t="str">
        <f>'STUDENT DETAILS'!A30</f>
        <v/>
      </c>
      <c r="B29" s="278" t="str">
        <f>IF(ISNUMBER('STUDENT DETAILS'!D30),('STUDENT DETAILS'!D30),"")</f>
        <v/>
      </c>
      <c r="C29" s="279" t="str">
        <f>IF('STUDENT DETAILS'!C30&gt;0,'STUDENT DETAILS'!C30,"")</f>
        <v/>
      </c>
      <c r="D29" s="314">
        <f>IFERROR(('Conversion in 100'!D29*0.1),"")</f>
        <v>0</v>
      </c>
      <c r="E29" s="314">
        <f>IFERROR(('Conversion in 100'!E29*0.1),"")</f>
        <v>0</v>
      </c>
      <c r="F29" s="314">
        <f>IFERROR(('Conversion in 100'!F29*0.1),"")</f>
        <v>0</v>
      </c>
      <c r="G29" s="314">
        <f>IFERROR(('Conversion in 100'!G29*0.1),"")</f>
        <v>0</v>
      </c>
      <c r="H29" s="314">
        <f>IFERROR(('Conversion in 100'!H29*0.1),"")</f>
        <v>0</v>
      </c>
      <c r="I29" s="270">
        <f>IF(OR(ISNUMBER(D29),ISNUMBER(E29),ISNUMBER(#REF!),ISNUMBER(F29),ISNUMBER(G29),ISNUMBER(H29)),SUM(D29:H29),"")</f>
        <v>0</v>
      </c>
      <c r="J29" s="314" t="str">
        <f>IF(ISNUMBER('Conversion in 100'!J29),'Conversion in 100'!J29*0.3,"")</f>
        <v/>
      </c>
      <c r="K29" s="314" t="str">
        <f>IF(ISNUMBER('Conversion in 100'!K29),'Conversion in 100'!K29*0.3,"")</f>
        <v/>
      </c>
      <c r="L29" s="314" t="str">
        <f>IF(ISNUMBER('Conversion in 100'!L29),'Conversion in 100'!L29*0.3,"")</f>
        <v/>
      </c>
      <c r="M29" s="314" t="str">
        <f>IF(ISNUMBER('Conversion in 100'!M29),'Conversion in 100'!M29*0.3,"")</f>
        <v/>
      </c>
      <c r="N29" s="314" t="str">
        <f>IF(ISNUMBER('Conversion in 100'!N29),'Conversion in 100'!N29*0.3,"")</f>
        <v/>
      </c>
      <c r="O29" s="270" t="str">
        <f>IF(OR(ISNUMBER(J29),ISNUMBER(K29),ISNUMBER(#REF!),ISNUMBER(L29),ISNUMBER(M29),ISNUMBER(N29)),SUM(J29:N29),"")</f>
        <v/>
      </c>
      <c r="P29" s="314">
        <f>IF(ISNUMBER('Conversion in 100'!P29)&gt;0,'Conversion in 100'!P29*0.4,"")</f>
        <v>0</v>
      </c>
      <c r="Q29" s="314">
        <f>IF(ISNUMBER('Conversion in 100'!Q29)&gt;0,'Conversion in 100'!Q29*0.4,"")</f>
        <v>0</v>
      </c>
      <c r="R29" s="314">
        <f>IF(ISNUMBER('Conversion in 100'!R29)&gt;0,'Conversion in 100'!R29*0.4,"")</f>
        <v>0</v>
      </c>
      <c r="S29" s="314">
        <f>IF(ISNUMBER('Conversion in 100'!S29)&gt;0,'Conversion in 100'!S29*0.4,"")</f>
        <v>0</v>
      </c>
      <c r="T29" s="314">
        <f>IF(ISNUMBER('Conversion in 100'!T29)&gt;0,'Conversion in 100'!T29*0.4,"")</f>
        <v>0</v>
      </c>
      <c r="U29" s="270">
        <f>IF(OR(ISNUMBER(P29),ISNUMBER(Q29),ISNUMBER(#REF!),ISNUMBER(R29),ISNUMBER(S29),ISNUMBER(T29)),SUM(P29:T29),"")</f>
        <v>0</v>
      </c>
    </row>
    <row r="30" spans="1:21" x14ac:dyDescent="0.3">
      <c r="A30" s="278" t="str">
        <f>'STUDENT DETAILS'!A31</f>
        <v/>
      </c>
      <c r="B30" s="278" t="str">
        <f>IF(ISNUMBER('STUDENT DETAILS'!D31),('STUDENT DETAILS'!D31),"")</f>
        <v/>
      </c>
      <c r="C30" s="279" t="str">
        <f>IF('STUDENT DETAILS'!C31&gt;0,'STUDENT DETAILS'!C31,"")</f>
        <v/>
      </c>
      <c r="D30" s="314">
        <f>IFERROR(('Conversion in 100'!D30*0.1),"")</f>
        <v>0</v>
      </c>
      <c r="E30" s="314">
        <f>IFERROR(('Conversion in 100'!E30*0.1),"")</f>
        <v>0</v>
      </c>
      <c r="F30" s="314">
        <f>IFERROR(('Conversion in 100'!F30*0.1),"")</f>
        <v>0</v>
      </c>
      <c r="G30" s="314">
        <f>IFERROR(('Conversion in 100'!G30*0.1),"")</f>
        <v>0</v>
      </c>
      <c r="H30" s="314">
        <f>IFERROR(('Conversion in 100'!H30*0.1),"")</f>
        <v>0</v>
      </c>
      <c r="I30" s="270">
        <f>IF(OR(ISNUMBER(D30),ISNUMBER(E30),ISNUMBER(#REF!),ISNUMBER(F30),ISNUMBER(G30),ISNUMBER(H30)),SUM(D30:H30),"")</f>
        <v>0</v>
      </c>
      <c r="J30" s="314" t="str">
        <f>IF(ISNUMBER('Conversion in 100'!J30),'Conversion in 100'!J30*0.3,"")</f>
        <v/>
      </c>
      <c r="K30" s="314" t="str">
        <f>IF(ISNUMBER('Conversion in 100'!K30),'Conversion in 100'!K30*0.3,"")</f>
        <v/>
      </c>
      <c r="L30" s="314" t="str">
        <f>IF(ISNUMBER('Conversion in 100'!L30),'Conversion in 100'!L30*0.3,"")</f>
        <v/>
      </c>
      <c r="M30" s="314" t="str">
        <f>IF(ISNUMBER('Conversion in 100'!M30),'Conversion in 100'!M30*0.3,"")</f>
        <v/>
      </c>
      <c r="N30" s="314" t="str">
        <f>IF(ISNUMBER('Conversion in 100'!N30),'Conversion in 100'!N30*0.3,"")</f>
        <v/>
      </c>
      <c r="O30" s="270" t="str">
        <f>IF(OR(ISNUMBER(J30),ISNUMBER(K30),ISNUMBER(#REF!),ISNUMBER(L30),ISNUMBER(M30),ISNUMBER(N30)),SUM(J30:N30),"")</f>
        <v/>
      </c>
      <c r="P30" s="314">
        <f>IF(ISNUMBER('Conversion in 100'!P30)&gt;0,'Conversion in 100'!P30*0.4,"")</f>
        <v>0</v>
      </c>
      <c r="Q30" s="314">
        <f>IF(ISNUMBER('Conversion in 100'!Q30)&gt;0,'Conversion in 100'!Q30*0.4,"")</f>
        <v>0</v>
      </c>
      <c r="R30" s="314">
        <f>IF(ISNUMBER('Conversion in 100'!R30)&gt;0,'Conversion in 100'!R30*0.4,"")</f>
        <v>0</v>
      </c>
      <c r="S30" s="314">
        <f>IF(ISNUMBER('Conversion in 100'!S30)&gt;0,'Conversion in 100'!S30*0.4,"")</f>
        <v>0</v>
      </c>
      <c r="T30" s="314">
        <f>IF(ISNUMBER('Conversion in 100'!T30)&gt;0,'Conversion in 100'!T30*0.4,"")</f>
        <v>0</v>
      </c>
      <c r="U30" s="270">
        <f>IF(OR(ISNUMBER(P30),ISNUMBER(Q30),ISNUMBER(#REF!),ISNUMBER(R30),ISNUMBER(S30),ISNUMBER(T30)),SUM(P30:T30),"")</f>
        <v>0</v>
      </c>
    </row>
    <row r="31" spans="1:21" x14ac:dyDescent="0.3">
      <c r="A31" s="278" t="str">
        <f>'STUDENT DETAILS'!A32</f>
        <v/>
      </c>
      <c r="B31" s="278" t="str">
        <f>IF(ISNUMBER('STUDENT DETAILS'!D32),('STUDENT DETAILS'!D32),"")</f>
        <v/>
      </c>
      <c r="C31" s="279" t="str">
        <f>IF('STUDENT DETAILS'!C32&gt;0,'STUDENT DETAILS'!C32,"")</f>
        <v/>
      </c>
      <c r="D31" s="314">
        <f>IFERROR(('Conversion in 100'!D31*0.1),"")</f>
        <v>0</v>
      </c>
      <c r="E31" s="314">
        <f>IFERROR(('Conversion in 100'!E31*0.1),"")</f>
        <v>0</v>
      </c>
      <c r="F31" s="314">
        <f>IFERROR(('Conversion in 100'!F31*0.1),"")</f>
        <v>0</v>
      </c>
      <c r="G31" s="314">
        <f>IFERROR(('Conversion in 100'!G31*0.1),"")</f>
        <v>0</v>
      </c>
      <c r="H31" s="314">
        <f>IFERROR(('Conversion in 100'!H31*0.1),"")</f>
        <v>0</v>
      </c>
      <c r="I31" s="270">
        <f>IF(OR(ISNUMBER(D31),ISNUMBER(E31),ISNUMBER(#REF!),ISNUMBER(F31),ISNUMBER(G31),ISNUMBER(H31)),SUM(D31:H31),"")</f>
        <v>0</v>
      </c>
      <c r="J31" s="314" t="str">
        <f>IF(ISNUMBER('Conversion in 100'!J31),'Conversion in 100'!J31*0.3,"")</f>
        <v/>
      </c>
      <c r="K31" s="314" t="str">
        <f>IF(ISNUMBER('Conversion in 100'!K31),'Conversion in 100'!K31*0.3,"")</f>
        <v/>
      </c>
      <c r="L31" s="314" t="str">
        <f>IF(ISNUMBER('Conversion in 100'!L31),'Conversion in 100'!L31*0.3,"")</f>
        <v/>
      </c>
      <c r="M31" s="314" t="str">
        <f>IF(ISNUMBER('Conversion in 100'!M31),'Conversion in 100'!M31*0.3,"")</f>
        <v/>
      </c>
      <c r="N31" s="314" t="str">
        <f>IF(ISNUMBER('Conversion in 100'!N31),'Conversion in 100'!N31*0.3,"")</f>
        <v/>
      </c>
      <c r="O31" s="270" t="str">
        <f>IF(OR(ISNUMBER(J31),ISNUMBER(K31),ISNUMBER(#REF!),ISNUMBER(L31),ISNUMBER(M31),ISNUMBER(N31)),SUM(J31:N31),"")</f>
        <v/>
      </c>
      <c r="P31" s="314">
        <f>IF(ISNUMBER('Conversion in 100'!P31)&gt;0,'Conversion in 100'!P31*0.4,"")</f>
        <v>0</v>
      </c>
      <c r="Q31" s="314">
        <f>IF(ISNUMBER('Conversion in 100'!Q31)&gt;0,'Conversion in 100'!Q31*0.4,"")</f>
        <v>0</v>
      </c>
      <c r="R31" s="314">
        <f>IF(ISNUMBER('Conversion in 100'!R31)&gt;0,'Conversion in 100'!R31*0.4,"")</f>
        <v>0</v>
      </c>
      <c r="S31" s="314">
        <f>IF(ISNUMBER('Conversion in 100'!S31)&gt;0,'Conversion in 100'!S31*0.4,"")</f>
        <v>0</v>
      </c>
      <c r="T31" s="314">
        <f>IF(ISNUMBER('Conversion in 100'!T31)&gt;0,'Conversion in 100'!T31*0.4,"")</f>
        <v>0</v>
      </c>
      <c r="U31" s="270">
        <f>IF(OR(ISNUMBER(P31),ISNUMBER(Q31),ISNUMBER(#REF!),ISNUMBER(R31),ISNUMBER(S31),ISNUMBER(T31)),SUM(P31:T31),"")</f>
        <v>0</v>
      </c>
    </row>
    <row r="32" spans="1:21" x14ac:dyDescent="0.3">
      <c r="A32" s="278" t="str">
        <f>'STUDENT DETAILS'!A33</f>
        <v/>
      </c>
      <c r="B32" s="278" t="str">
        <f>IF(ISNUMBER('STUDENT DETAILS'!D33),('STUDENT DETAILS'!D33),"")</f>
        <v/>
      </c>
      <c r="C32" s="279" t="str">
        <f>IF('STUDENT DETAILS'!C33&gt;0,'STUDENT DETAILS'!C33,"")</f>
        <v/>
      </c>
      <c r="D32" s="314">
        <f>IFERROR(('Conversion in 100'!D32*0.1),"")</f>
        <v>0</v>
      </c>
      <c r="E32" s="314">
        <f>IFERROR(('Conversion in 100'!E32*0.1),"")</f>
        <v>0</v>
      </c>
      <c r="F32" s="314">
        <f>IFERROR(('Conversion in 100'!F32*0.1),"")</f>
        <v>0</v>
      </c>
      <c r="G32" s="314">
        <f>IFERROR(('Conversion in 100'!G32*0.1),"")</f>
        <v>0</v>
      </c>
      <c r="H32" s="314">
        <f>IFERROR(('Conversion in 100'!H32*0.1),"")</f>
        <v>0</v>
      </c>
      <c r="I32" s="270">
        <f>IF(OR(ISNUMBER(D32),ISNUMBER(E32),ISNUMBER(#REF!),ISNUMBER(F32),ISNUMBER(G32),ISNUMBER(H32)),SUM(D32:H32),"")</f>
        <v>0</v>
      </c>
      <c r="J32" s="314" t="str">
        <f>IF(ISNUMBER('Conversion in 100'!J32),'Conversion in 100'!J32*0.3,"")</f>
        <v/>
      </c>
      <c r="K32" s="314" t="str">
        <f>IF(ISNUMBER('Conversion in 100'!K32),'Conversion in 100'!K32*0.3,"")</f>
        <v/>
      </c>
      <c r="L32" s="314" t="str">
        <f>IF(ISNUMBER('Conversion in 100'!L32),'Conversion in 100'!L32*0.3,"")</f>
        <v/>
      </c>
      <c r="M32" s="314" t="str">
        <f>IF(ISNUMBER('Conversion in 100'!M32),'Conversion in 100'!M32*0.3,"")</f>
        <v/>
      </c>
      <c r="N32" s="314" t="str">
        <f>IF(ISNUMBER('Conversion in 100'!N32),'Conversion in 100'!N32*0.3,"")</f>
        <v/>
      </c>
      <c r="O32" s="270" t="str">
        <f>IF(OR(ISNUMBER(J32),ISNUMBER(K32),ISNUMBER(#REF!),ISNUMBER(L32),ISNUMBER(M32),ISNUMBER(N32)),SUM(J32:N32),"")</f>
        <v/>
      </c>
      <c r="P32" s="314">
        <f>IF(ISNUMBER('Conversion in 100'!P32)&gt;0,'Conversion in 100'!P32*0.4,"")</f>
        <v>0</v>
      </c>
      <c r="Q32" s="314">
        <f>IF(ISNUMBER('Conversion in 100'!Q32)&gt;0,'Conversion in 100'!Q32*0.4,"")</f>
        <v>0</v>
      </c>
      <c r="R32" s="314">
        <f>IF(ISNUMBER('Conversion in 100'!R32)&gt;0,'Conversion in 100'!R32*0.4,"")</f>
        <v>0</v>
      </c>
      <c r="S32" s="314">
        <f>IF(ISNUMBER('Conversion in 100'!S32)&gt;0,'Conversion in 100'!S32*0.4,"")</f>
        <v>0</v>
      </c>
      <c r="T32" s="314">
        <f>IF(ISNUMBER('Conversion in 100'!T32)&gt;0,'Conversion in 100'!T32*0.4,"")</f>
        <v>0</v>
      </c>
      <c r="U32" s="270">
        <f>IF(OR(ISNUMBER(P32),ISNUMBER(Q32),ISNUMBER(#REF!),ISNUMBER(R32),ISNUMBER(S32),ISNUMBER(T32)),SUM(P32:T32),"")</f>
        <v>0</v>
      </c>
    </row>
    <row r="33" spans="1:21" x14ac:dyDescent="0.3">
      <c r="A33" s="278" t="str">
        <f>'STUDENT DETAILS'!A34</f>
        <v/>
      </c>
      <c r="B33" s="278" t="str">
        <f>IF(ISNUMBER('STUDENT DETAILS'!D34),('STUDENT DETAILS'!D34),"")</f>
        <v/>
      </c>
      <c r="C33" s="279" t="str">
        <f>IF('STUDENT DETAILS'!C34&gt;0,'STUDENT DETAILS'!C34,"")</f>
        <v/>
      </c>
      <c r="D33" s="314">
        <f>IFERROR(('Conversion in 100'!D33*0.1),"")</f>
        <v>0</v>
      </c>
      <c r="E33" s="314">
        <f>IFERROR(('Conversion in 100'!E33*0.1),"")</f>
        <v>0</v>
      </c>
      <c r="F33" s="314">
        <f>IFERROR(('Conversion in 100'!F33*0.1),"")</f>
        <v>0</v>
      </c>
      <c r="G33" s="314">
        <f>IFERROR(('Conversion in 100'!G33*0.1),"")</f>
        <v>0</v>
      </c>
      <c r="H33" s="314">
        <f>IFERROR(('Conversion in 100'!H33*0.1),"")</f>
        <v>0</v>
      </c>
      <c r="I33" s="270">
        <f>IF(OR(ISNUMBER(D33),ISNUMBER(E33),ISNUMBER(#REF!),ISNUMBER(F33),ISNUMBER(G33),ISNUMBER(H33)),SUM(D33:H33),"")</f>
        <v>0</v>
      </c>
      <c r="J33" s="314" t="str">
        <f>IF(ISNUMBER('Conversion in 100'!J33),'Conversion in 100'!J33*0.3,"")</f>
        <v/>
      </c>
      <c r="K33" s="314" t="str">
        <f>IF(ISNUMBER('Conversion in 100'!K33),'Conversion in 100'!K33*0.3,"")</f>
        <v/>
      </c>
      <c r="L33" s="314" t="str">
        <f>IF(ISNUMBER('Conversion in 100'!L33),'Conversion in 100'!L33*0.3,"")</f>
        <v/>
      </c>
      <c r="M33" s="314" t="str">
        <f>IF(ISNUMBER('Conversion in 100'!M33),'Conversion in 100'!M33*0.3,"")</f>
        <v/>
      </c>
      <c r="N33" s="314" t="str">
        <f>IF(ISNUMBER('Conversion in 100'!N33),'Conversion in 100'!N33*0.3,"")</f>
        <v/>
      </c>
      <c r="O33" s="270" t="str">
        <f>IF(OR(ISNUMBER(J33),ISNUMBER(K33),ISNUMBER(#REF!),ISNUMBER(L33),ISNUMBER(M33),ISNUMBER(N33)),SUM(J33:N33),"")</f>
        <v/>
      </c>
      <c r="P33" s="314">
        <f>IF(ISNUMBER('Conversion in 100'!P33)&gt;0,'Conversion in 100'!P33*0.4,"")</f>
        <v>0</v>
      </c>
      <c r="Q33" s="314">
        <f>IF(ISNUMBER('Conversion in 100'!Q33)&gt;0,'Conversion in 100'!Q33*0.4,"")</f>
        <v>0</v>
      </c>
      <c r="R33" s="314">
        <f>IF(ISNUMBER('Conversion in 100'!R33)&gt;0,'Conversion in 100'!R33*0.4,"")</f>
        <v>0</v>
      </c>
      <c r="S33" s="314">
        <f>IF(ISNUMBER('Conversion in 100'!S33)&gt;0,'Conversion in 100'!S33*0.4,"")</f>
        <v>0</v>
      </c>
      <c r="T33" s="314">
        <f>IF(ISNUMBER('Conversion in 100'!T33)&gt;0,'Conversion in 100'!T33*0.4,"")</f>
        <v>0</v>
      </c>
      <c r="U33" s="270">
        <f>IF(OR(ISNUMBER(P33),ISNUMBER(Q33),ISNUMBER(#REF!),ISNUMBER(R33),ISNUMBER(S33),ISNUMBER(T33)),SUM(P33:T33),"")</f>
        <v>0</v>
      </c>
    </row>
    <row r="34" spans="1:21" x14ac:dyDescent="0.3">
      <c r="A34" s="278" t="str">
        <f>'STUDENT DETAILS'!A35</f>
        <v/>
      </c>
      <c r="B34" s="278" t="str">
        <f>IF(ISNUMBER('STUDENT DETAILS'!D35),('STUDENT DETAILS'!D35),"")</f>
        <v/>
      </c>
      <c r="C34" s="279" t="str">
        <f>IF('STUDENT DETAILS'!C35&gt;0,'STUDENT DETAILS'!C35,"")</f>
        <v/>
      </c>
      <c r="D34" s="314">
        <f>IFERROR(('Conversion in 100'!D34*0.1),"")</f>
        <v>0</v>
      </c>
      <c r="E34" s="314">
        <f>IFERROR(('Conversion in 100'!E34*0.1),"")</f>
        <v>0</v>
      </c>
      <c r="F34" s="314">
        <f>IFERROR(('Conversion in 100'!F34*0.1),"")</f>
        <v>0</v>
      </c>
      <c r="G34" s="314">
        <f>IFERROR(('Conversion in 100'!G34*0.1),"")</f>
        <v>0</v>
      </c>
      <c r="H34" s="314">
        <f>IFERROR(('Conversion in 100'!H34*0.1),"")</f>
        <v>0</v>
      </c>
      <c r="I34" s="270">
        <f>IF(OR(ISNUMBER(D34),ISNUMBER(E34),ISNUMBER(#REF!),ISNUMBER(F34),ISNUMBER(G34),ISNUMBER(H34)),SUM(D34:H34),"")</f>
        <v>0</v>
      </c>
      <c r="J34" s="314" t="str">
        <f>IF(ISNUMBER('Conversion in 100'!J34),'Conversion in 100'!J34*0.3,"")</f>
        <v/>
      </c>
      <c r="K34" s="314" t="str">
        <f>IF(ISNUMBER('Conversion in 100'!K34),'Conversion in 100'!K34*0.3,"")</f>
        <v/>
      </c>
      <c r="L34" s="314" t="str">
        <f>IF(ISNUMBER('Conversion in 100'!L34),'Conversion in 100'!L34*0.3,"")</f>
        <v/>
      </c>
      <c r="M34" s="314" t="str">
        <f>IF(ISNUMBER('Conversion in 100'!M34),'Conversion in 100'!M34*0.3,"")</f>
        <v/>
      </c>
      <c r="N34" s="314" t="str">
        <f>IF(ISNUMBER('Conversion in 100'!N34),'Conversion in 100'!N34*0.3,"")</f>
        <v/>
      </c>
      <c r="O34" s="270" t="str">
        <f>IF(OR(ISNUMBER(J34),ISNUMBER(K34),ISNUMBER(#REF!),ISNUMBER(L34),ISNUMBER(M34),ISNUMBER(N34)),SUM(J34:N34),"")</f>
        <v/>
      </c>
      <c r="P34" s="314">
        <f>IF(ISNUMBER('Conversion in 100'!P34)&gt;0,'Conversion in 100'!P34*0.4,"")</f>
        <v>0</v>
      </c>
      <c r="Q34" s="314">
        <f>IF(ISNUMBER('Conversion in 100'!Q34)&gt;0,'Conversion in 100'!Q34*0.4,"")</f>
        <v>0</v>
      </c>
      <c r="R34" s="314">
        <f>IF(ISNUMBER('Conversion in 100'!R34)&gt;0,'Conversion in 100'!R34*0.4,"")</f>
        <v>0</v>
      </c>
      <c r="S34" s="314">
        <f>IF(ISNUMBER('Conversion in 100'!S34)&gt;0,'Conversion in 100'!S34*0.4,"")</f>
        <v>0</v>
      </c>
      <c r="T34" s="314">
        <f>IF(ISNUMBER('Conversion in 100'!T34)&gt;0,'Conversion in 100'!T34*0.4,"")</f>
        <v>0</v>
      </c>
      <c r="U34" s="270">
        <f>IF(OR(ISNUMBER(P34),ISNUMBER(Q34),ISNUMBER(#REF!),ISNUMBER(R34),ISNUMBER(S34),ISNUMBER(T34)),SUM(P34:T34),"")</f>
        <v>0</v>
      </c>
    </row>
    <row r="35" spans="1:21" x14ac:dyDescent="0.3">
      <c r="A35" s="278" t="str">
        <f>'STUDENT DETAILS'!A36</f>
        <v/>
      </c>
      <c r="B35" s="278" t="str">
        <f>IF(ISNUMBER('STUDENT DETAILS'!D36),('STUDENT DETAILS'!D36),"")</f>
        <v/>
      </c>
      <c r="C35" s="279" t="str">
        <f>IF('STUDENT DETAILS'!C36&gt;0,'STUDENT DETAILS'!C36,"")</f>
        <v/>
      </c>
      <c r="D35" s="314">
        <f>IFERROR(('Conversion in 100'!D35*0.1),"")</f>
        <v>0</v>
      </c>
      <c r="E35" s="314">
        <f>IFERROR(('Conversion in 100'!E35*0.1),"")</f>
        <v>0</v>
      </c>
      <c r="F35" s="314">
        <f>IFERROR(('Conversion in 100'!F35*0.1),"")</f>
        <v>0</v>
      </c>
      <c r="G35" s="314">
        <f>IFERROR(('Conversion in 100'!G35*0.1),"")</f>
        <v>0</v>
      </c>
      <c r="H35" s="314">
        <f>IFERROR(('Conversion in 100'!H35*0.1),"")</f>
        <v>0</v>
      </c>
      <c r="I35" s="270">
        <f>IF(OR(ISNUMBER(D35),ISNUMBER(E35),ISNUMBER(#REF!),ISNUMBER(F35),ISNUMBER(G35),ISNUMBER(H35)),SUM(D35:H35),"")</f>
        <v>0</v>
      </c>
      <c r="J35" s="314" t="str">
        <f>IF(ISNUMBER('Conversion in 100'!J35),'Conversion in 100'!J35*0.3,"")</f>
        <v/>
      </c>
      <c r="K35" s="314" t="str">
        <f>IF(ISNUMBER('Conversion in 100'!K35),'Conversion in 100'!K35*0.3,"")</f>
        <v/>
      </c>
      <c r="L35" s="314" t="str">
        <f>IF(ISNUMBER('Conversion in 100'!L35),'Conversion in 100'!L35*0.3,"")</f>
        <v/>
      </c>
      <c r="M35" s="314" t="str">
        <f>IF(ISNUMBER('Conversion in 100'!M35),'Conversion in 100'!M35*0.3,"")</f>
        <v/>
      </c>
      <c r="N35" s="314" t="str">
        <f>IF(ISNUMBER('Conversion in 100'!N35),'Conversion in 100'!N35*0.3,"")</f>
        <v/>
      </c>
      <c r="O35" s="270" t="str">
        <f>IF(OR(ISNUMBER(J35),ISNUMBER(K35),ISNUMBER(#REF!),ISNUMBER(L35),ISNUMBER(M35),ISNUMBER(N35)),SUM(J35:N35),"")</f>
        <v/>
      </c>
      <c r="P35" s="314">
        <f>IF(ISNUMBER('Conversion in 100'!P35)&gt;0,'Conversion in 100'!P35*0.4,"")</f>
        <v>0</v>
      </c>
      <c r="Q35" s="314">
        <f>IF(ISNUMBER('Conversion in 100'!Q35)&gt;0,'Conversion in 100'!Q35*0.4,"")</f>
        <v>0</v>
      </c>
      <c r="R35" s="314">
        <f>IF(ISNUMBER('Conversion in 100'!R35)&gt;0,'Conversion in 100'!R35*0.4,"")</f>
        <v>0</v>
      </c>
      <c r="S35" s="314">
        <f>IF(ISNUMBER('Conversion in 100'!S35)&gt;0,'Conversion in 100'!S35*0.4,"")</f>
        <v>0</v>
      </c>
      <c r="T35" s="314">
        <f>IF(ISNUMBER('Conversion in 100'!T35)&gt;0,'Conversion in 100'!T35*0.4,"")</f>
        <v>0</v>
      </c>
      <c r="U35" s="270">
        <f>IF(OR(ISNUMBER(P35),ISNUMBER(Q35),ISNUMBER(#REF!),ISNUMBER(R35),ISNUMBER(S35),ISNUMBER(T35)),SUM(P35:T35),"")</f>
        <v>0</v>
      </c>
    </row>
    <row r="36" spans="1:21" x14ac:dyDescent="0.3">
      <c r="A36" s="278" t="str">
        <f>'STUDENT DETAILS'!A37</f>
        <v/>
      </c>
      <c r="B36" s="278" t="str">
        <f>IF(ISNUMBER('STUDENT DETAILS'!D37),('STUDENT DETAILS'!D37),"")</f>
        <v/>
      </c>
      <c r="C36" s="279" t="str">
        <f>IF('STUDENT DETAILS'!C37&gt;0,'STUDENT DETAILS'!C37,"")</f>
        <v/>
      </c>
      <c r="D36" s="314">
        <f>IFERROR(('Conversion in 100'!D36*0.1),"")</f>
        <v>0</v>
      </c>
      <c r="E36" s="314">
        <f>IFERROR(('Conversion in 100'!E36*0.1),"")</f>
        <v>0</v>
      </c>
      <c r="F36" s="314">
        <f>IFERROR(('Conversion in 100'!F36*0.1),"")</f>
        <v>0</v>
      </c>
      <c r="G36" s="314">
        <f>IFERROR(('Conversion in 100'!G36*0.1),"")</f>
        <v>0</v>
      </c>
      <c r="H36" s="314">
        <f>IFERROR(('Conversion in 100'!H36*0.1),"")</f>
        <v>0</v>
      </c>
      <c r="I36" s="270">
        <f>IF(OR(ISNUMBER(D36),ISNUMBER(E36),ISNUMBER(#REF!),ISNUMBER(F36),ISNUMBER(G36),ISNUMBER(H36)),SUM(D36:H36),"")</f>
        <v>0</v>
      </c>
      <c r="J36" s="314" t="str">
        <f>IF(ISNUMBER('Conversion in 100'!J36),'Conversion in 100'!J36*0.3,"")</f>
        <v/>
      </c>
      <c r="K36" s="314" t="str">
        <f>IF(ISNUMBER('Conversion in 100'!K36),'Conversion in 100'!K36*0.3,"")</f>
        <v/>
      </c>
      <c r="L36" s="314" t="str">
        <f>IF(ISNUMBER('Conversion in 100'!L36),'Conversion in 100'!L36*0.3,"")</f>
        <v/>
      </c>
      <c r="M36" s="314" t="str">
        <f>IF(ISNUMBER('Conversion in 100'!M36),'Conversion in 100'!M36*0.3,"")</f>
        <v/>
      </c>
      <c r="N36" s="314" t="str">
        <f>IF(ISNUMBER('Conversion in 100'!N36),'Conversion in 100'!N36*0.3,"")</f>
        <v/>
      </c>
      <c r="O36" s="270" t="str">
        <f>IF(OR(ISNUMBER(J36),ISNUMBER(K36),ISNUMBER(#REF!),ISNUMBER(L36),ISNUMBER(M36),ISNUMBER(N36)),SUM(J36:N36),"")</f>
        <v/>
      </c>
      <c r="P36" s="314">
        <f>IF(ISNUMBER('Conversion in 100'!P36)&gt;0,'Conversion in 100'!P36*0.4,"")</f>
        <v>0</v>
      </c>
      <c r="Q36" s="314">
        <f>IF(ISNUMBER('Conversion in 100'!Q36)&gt;0,'Conversion in 100'!Q36*0.4,"")</f>
        <v>0</v>
      </c>
      <c r="R36" s="314">
        <f>IF(ISNUMBER('Conversion in 100'!R36)&gt;0,'Conversion in 100'!R36*0.4,"")</f>
        <v>0</v>
      </c>
      <c r="S36" s="314">
        <f>IF(ISNUMBER('Conversion in 100'!S36)&gt;0,'Conversion in 100'!S36*0.4,"")</f>
        <v>0</v>
      </c>
      <c r="T36" s="314">
        <f>IF(ISNUMBER('Conversion in 100'!T36)&gt;0,'Conversion in 100'!T36*0.4,"")</f>
        <v>0</v>
      </c>
      <c r="U36" s="270">
        <f>IF(OR(ISNUMBER(P36),ISNUMBER(Q36),ISNUMBER(#REF!),ISNUMBER(R36),ISNUMBER(S36),ISNUMBER(T36)),SUM(P36:T36),"")</f>
        <v>0</v>
      </c>
    </row>
    <row r="37" spans="1:21" x14ac:dyDescent="0.3">
      <c r="A37" s="278" t="str">
        <f>'STUDENT DETAILS'!A38</f>
        <v/>
      </c>
      <c r="B37" s="278" t="str">
        <f>IF(ISNUMBER('STUDENT DETAILS'!D38),('STUDENT DETAILS'!D38),"")</f>
        <v/>
      </c>
      <c r="C37" s="279" t="str">
        <f>IF('STUDENT DETAILS'!C38&gt;0,'STUDENT DETAILS'!C38,"")</f>
        <v/>
      </c>
      <c r="D37" s="314">
        <f>IFERROR(('Conversion in 100'!D37*0.1),"")</f>
        <v>0</v>
      </c>
      <c r="E37" s="314">
        <f>IFERROR(('Conversion in 100'!E37*0.1),"")</f>
        <v>0</v>
      </c>
      <c r="F37" s="314">
        <f>IFERROR(('Conversion in 100'!F37*0.1),"")</f>
        <v>0</v>
      </c>
      <c r="G37" s="314">
        <f>IFERROR(('Conversion in 100'!G37*0.1),"")</f>
        <v>0</v>
      </c>
      <c r="H37" s="314">
        <f>IFERROR(('Conversion in 100'!H37*0.1),"")</f>
        <v>0</v>
      </c>
      <c r="I37" s="270">
        <f>IF(OR(ISNUMBER(D37),ISNUMBER(E37),ISNUMBER(#REF!),ISNUMBER(F37),ISNUMBER(G37),ISNUMBER(H37)),SUM(D37:H37),"")</f>
        <v>0</v>
      </c>
      <c r="J37" s="314" t="str">
        <f>IF(ISNUMBER('Conversion in 100'!J37),'Conversion in 100'!J37*0.3,"")</f>
        <v/>
      </c>
      <c r="K37" s="314" t="str">
        <f>IF(ISNUMBER('Conversion in 100'!K37),'Conversion in 100'!K37*0.3,"")</f>
        <v/>
      </c>
      <c r="L37" s="314" t="str">
        <f>IF(ISNUMBER('Conversion in 100'!L37),'Conversion in 100'!L37*0.3,"")</f>
        <v/>
      </c>
      <c r="M37" s="314" t="str">
        <f>IF(ISNUMBER('Conversion in 100'!M37),'Conversion in 100'!M37*0.3,"")</f>
        <v/>
      </c>
      <c r="N37" s="314" t="str">
        <f>IF(ISNUMBER('Conversion in 100'!N37),'Conversion in 100'!N37*0.3,"")</f>
        <v/>
      </c>
      <c r="O37" s="270" t="str">
        <f>IF(OR(ISNUMBER(J37),ISNUMBER(K37),ISNUMBER(#REF!),ISNUMBER(L37),ISNUMBER(M37),ISNUMBER(N37)),SUM(J37:N37),"")</f>
        <v/>
      </c>
      <c r="P37" s="314">
        <f>IF(ISNUMBER('Conversion in 100'!P37)&gt;0,'Conversion in 100'!P37*0.4,"")</f>
        <v>0</v>
      </c>
      <c r="Q37" s="314">
        <f>IF(ISNUMBER('Conversion in 100'!Q37)&gt;0,'Conversion in 100'!Q37*0.4,"")</f>
        <v>0</v>
      </c>
      <c r="R37" s="314">
        <f>IF(ISNUMBER('Conversion in 100'!R37)&gt;0,'Conversion in 100'!R37*0.4,"")</f>
        <v>0</v>
      </c>
      <c r="S37" s="314">
        <f>IF(ISNUMBER('Conversion in 100'!S37)&gt;0,'Conversion in 100'!S37*0.4,"")</f>
        <v>0</v>
      </c>
      <c r="T37" s="314">
        <f>IF(ISNUMBER('Conversion in 100'!T37)&gt;0,'Conversion in 100'!T37*0.4,"")</f>
        <v>0</v>
      </c>
      <c r="U37" s="270">
        <f>IF(OR(ISNUMBER(P37),ISNUMBER(Q37),ISNUMBER(#REF!),ISNUMBER(R37),ISNUMBER(S37),ISNUMBER(T37)),SUM(P37:T37),"")</f>
        <v>0</v>
      </c>
    </row>
    <row r="38" spans="1:21" x14ac:dyDescent="0.3">
      <c r="A38" s="278" t="str">
        <f>'STUDENT DETAILS'!A39</f>
        <v/>
      </c>
      <c r="B38" s="278" t="str">
        <f>IF(ISNUMBER('STUDENT DETAILS'!D39),('STUDENT DETAILS'!D39),"")</f>
        <v/>
      </c>
      <c r="C38" s="279" t="str">
        <f>IF('STUDENT DETAILS'!C39&gt;0,'STUDENT DETAILS'!C39,"")</f>
        <v/>
      </c>
      <c r="D38" s="314">
        <f>IFERROR(('Conversion in 100'!D38*0.1),"")</f>
        <v>0</v>
      </c>
      <c r="E38" s="314">
        <f>IFERROR(('Conversion in 100'!E38*0.1),"")</f>
        <v>0</v>
      </c>
      <c r="F38" s="314">
        <f>IFERROR(('Conversion in 100'!F38*0.1),"")</f>
        <v>0</v>
      </c>
      <c r="G38" s="314">
        <f>IFERROR(('Conversion in 100'!G38*0.1),"")</f>
        <v>0</v>
      </c>
      <c r="H38" s="314">
        <f>IFERROR(('Conversion in 100'!H38*0.1),"")</f>
        <v>0</v>
      </c>
      <c r="I38" s="270">
        <f>IF(OR(ISNUMBER(D38),ISNUMBER(E38),ISNUMBER(#REF!),ISNUMBER(F38),ISNUMBER(G38),ISNUMBER(H38)),SUM(D38:H38),"")</f>
        <v>0</v>
      </c>
      <c r="J38" s="314" t="str">
        <f>IF(ISNUMBER('Conversion in 100'!J38),'Conversion in 100'!J38*0.3,"")</f>
        <v/>
      </c>
      <c r="K38" s="314" t="str">
        <f>IF(ISNUMBER('Conversion in 100'!K38),'Conversion in 100'!K38*0.3,"")</f>
        <v/>
      </c>
      <c r="L38" s="314" t="str">
        <f>IF(ISNUMBER('Conversion in 100'!L38),'Conversion in 100'!L38*0.3,"")</f>
        <v/>
      </c>
      <c r="M38" s="314" t="str">
        <f>IF(ISNUMBER('Conversion in 100'!M38),'Conversion in 100'!M38*0.3,"")</f>
        <v/>
      </c>
      <c r="N38" s="314" t="str">
        <f>IF(ISNUMBER('Conversion in 100'!N38),'Conversion in 100'!N38*0.3,"")</f>
        <v/>
      </c>
      <c r="O38" s="270" t="str">
        <f>IF(OR(ISNUMBER(J38),ISNUMBER(K38),ISNUMBER(#REF!),ISNUMBER(L38),ISNUMBER(M38),ISNUMBER(N38)),SUM(J38:N38),"")</f>
        <v/>
      </c>
      <c r="P38" s="314">
        <f>IF(ISNUMBER('Conversion in 100'!P38)&gt;0,'Conversion in 100'!P38*0.4,"")</f>
        <v>0</v>
      </c>
      <c r="Q38" s="314">
        <f>IF(ISNUMBER('Conversion in 100'!Q38)&gt;0,'Conversion in 100'!Q38*0.4,"")</f>
        <v>0</v>
      </c>
      <c r="R38" s="314">
        <f>IF(ISNUMBER('Conversion in 100'!R38)&gt;0,'Conversion in 100'!R38*0.4,"")</f>
        <v>0</v>
      </c>
      <c r="S38" s="314">
        <f>IF(ISNUMBER('Conversion in 100'!S38)&gt;0,'Conversion in 100'!S38*0.4,"")</f>
        <v>0</v>
      </c>
      <c r="T38" s="314">
        <f>IF(ISNUMBER('Conversion in 100'!T38)&gt;0,'Conversion in 100'!T38*0.4,"")</f>
        <v>0</v>
      </c>
      <c r="U38" s="270">
        <f>IF(OR(ISNUMBER(P38),ISNUMBER(Q38),ISNUMBER(#REF!),ISNUMBER(R38),ISNUMBER(S38),ISNUMBER(T38)),SUM(P38:T38),"")</f>
        <v>0</v>
      </c>
    </row>
    <row r="39" spans="1:21" x14ac:dyDescent="0.3">
      <c r="A39" s="278" t="str">
        <f>'STUDENT DETAILS'!A40</f>
        <v/>
      </c>
      <c r="B39" s="278" t="str">
        <f>IF(ISNUMBER('STUDENT DETAILS'!D40),('STUDENT DETAILS'!D40),"")</f>
        <v/>
      </c>
      <c r="C39" s="279" t="str">
        <f>IF('STUDENT DETAILS'!C40&gt;0,'STUDENT DETAILS'!C40,"")</f>
        <v/>
      </c>
      <c r="D39" s="314">
        <f>IFERROR(('Conversion in 100'!D39*0.1),"")</f>
        <v>0</v>
      </c>
      <c r="E39" s="314">
        <f>IFERROR(('Conversion in 100'!E39*0.1),"")</f>
        <v>0</v>
      </c>
      <c r="F39" s="314">
        <f>IFERROR(('Conversion in 100'!F39*0.1),"")</f>
        <v>0</v>
      </c>
      <c r="G39" s="314">
        <f>IFERROR(('Conversion in 100'!G39*0.1),"")</f>
        <v>0</v>
      </c>
      <c r="H39" s="314">
        <f>IFERROR(('Conversion in 100'!H39*0.1),"")</f>
        <v>0</v>
      </c>
      <c r="I39" s="270">
        <f>IF(OR(ISNUMBER(D39),ISNUMBER(E39),ISNUMBER(#REF!),ISNUMBER(F39),ISNUMBER(G39),ISNUMBER(H39)),SUM(D39:H39),"")</f>
        <v>0</v>
      </c>
      <c r="J39" s="314" t="str">
        <f>IF(ISNUMBER('Conversion in 100'!J39),'Conversion in 100'!J39*0.3,"")</f>
        <v/>
      </c>
      <c r="K39" s="314" t="str">
        <f>IF(ISNUMBER('Conversion in 100'!K39),'Conversion in 100'!K39*0.3,"")</f>
        <v/>
      </c>
      <c r="L39" s="314" t="str">
        <f>IF(ISNUMBER('Conversion in 100'!L39),'Conversion in 100'!L39*0.3,"")</f>
        <v/>
      </c>
      <c r="M39" s="314" t="str">
        <f>IF(ISNUMBER('Conversion in 100'!M39),'Conversion in 100'!M39*0.3,"")</f>
        <v/>
      </c>
      <c r="N39" s="314" t="str">
        <f>IF(ISNUMBER('Conversion in 100'!N39),'Conversion in 100'!N39*0.3,"")</f>
        <v/>
      </c>
      <c r="O39" s="270" t="str">
        <f>IF(OR(ISNUMBER(J39),ISNUMBER(K39),ISNUMBER(#REF!),ISNUMBER(L39),ISNUMBER(M39),ISNUMBER(N39)),SUM(J39:N39),"")</f>
        <v/>
      </c>
      <c r="P39" s="314">
        <f>IF(ISNUMBER('Conversion in 100'!P39)&gt;0,'Conversion in 100'!P39*0.4,"")</f>
        <v>0</v>
      </c>
      <c r="Q39" s="314">
        <f>IF(ISNUMBER('Conversion in 100'!Q39)&gt;0,'Conversion in 100'!Q39*0.4,"")</f>
        <v>0</v>
      </c>
      <c r="R39" s="314">
        <f>IF(ISNUMBER('Conversion in 100'!R39)&gt;0,'Conversion in 100'!R39*0.4,"")</f>
        <v>0</v>
      </c>
      <c r="S39" s="314">
        <f>IF(ISNUMBER('Conversion in 100'!S39)&gt;0,'Conversion in 100'!S39*0.4,"")</f>
        <v>0</v>
      </c>
      <c r="T39" s="314">
        <f>IF(ISNUMBER('Conversion in 100'!T39)&gt;0,'Conversion in 100'!T39*0.4,"")</f>
        <v>0</v>
      </c>
      <c r="U39" s="270">
        <f>IF(OR(ISNUMBER(P39),ISNUMBER(Q39),ISNUMBER(#REF!),ISNUMBER(R39),ISNUMBER(S39),ISNUMBER(T39)),SUM(P39:T39),"")</f>
        <v>0</v>
      </c>
    </row>
    <row r="40" spans="1:21" x14ac:dyDescent="0.3">
      <c r="A40" s="278" t="str">
        <f>'STUDENT DETAILS'!A41</f>
        <v/>
      </c>
      <c r="B40" s="278" t="str">
        <f>IF(ISNUMBER('STUDENT DETAILS'!D41),('STUDENT DETAILS'!D41),"")</f>
        <v/>
      </c>
      <c r="C40" s="279" t="str">
        <f>IF('STUDENT DETAILS'!C41&gt;0,'STUDENT DETAILS'!C41,"")</f>
        <v/>
      </c>
      <c r="D40" s="314">
        <f>IFERROR(('Conversion in 100'!D40*0.1),"")</f>
        <v>0</v>
      </c>
      <c r="E40" s="314">
        <f>IFERROR(('Conversion in 100'!E40*0.1),"")</f>
        <v>0</v>
      </c>
      <c r="F40" s="314">
        <f>IFERROR(('Conversion in 100'!F40*0.1),"")</f>
        <v>0</v>
      </c>
      <c r="G40" s="314">
        <f>IFERROR(('Conversion in 100'!G40*0.1),"")</f>
        <v>0</v>
      </c>
      <c r="H40" s="314">
        <f>IFERROR(('Conversion in 100'!H40*0.1),"")</f>
        <v>0</v>
      </c>
      <c r="I40" s="270">
        <f>IF(OR(ISNUMBER(D40),ISNUMBER(E40),ISNUMBER(#REF!),ISNUMBER(F40),ISNUMBER(G40),ISNUMBER(H40)),SUM(D40:H40),"")</f>
        <v>0</v>
      </c>
      <c r="J40" s="314" t="str">
        <f>IF(ISNUMBER('Conversion in 100'!J40),'Conversion in 100'!J40*0.3,"")</f>
        <v/>
      </c>
      <c r="K40" s="314" t="str">
        <f>IF(ISNUMBER('Conversion in 100'!K40),'Conversion in 100'!K40*0.3,"")</f>
        <v/>
      </c>
      <c r="L40" s="314" t="str">
        <f>IF(ISNUMBER('Conversion in 100'!L40),'Conversion in 100'!L40*0.3,"")</f>
        <v/>
      </c>
      <c r="M40" s="314" t="str">
        <f>IF(ISNUMBER('Conversion in 100'!M40),'Conversion in 100'!M40*0.3,"")</f>
        <v/>
      </c>
      <c r="N40" s="314" t="str">
        <f>IF(ISNUMBER('Conversion in 100'!N40),'Conversion in 100'!N40*0.3,"")</f>
        <v/>
      </c>
      <c r="O40" s="270" t="str">
        <f>IF(OR(ISNUMBER(J40),ISNUMBER(K40),ISNUMBER(#REF!),ISNUMBER(L40),ISNUMBER(M40),ISNUMBER(N40)),SUM(J40:N40),"")</f>
        <v/>
      </c>
      <c r="P40" s="314">
        <f>IF(ISNUMBER('Conversion in 100'!P40)&gt;0,'Conversion in 100'!P40*0.4,"")</f>
        <v>0</v>
      </c>
      <c r="Q40" s="314">
        <f>IF(ISNUMBER('Conversion in 100'!Q40)&gt;0,'Conversion in 100'!Q40*0.4,"")</f>
        <v>0</v>
      </c>
      <c r="R40" s="314">
        <f>IF(ISNUMBER('Conversion in 100'!R40)&gt;0,'Conversion in 100'!R40*0.4,"")</f>
        <v>0</v>
      </c>
      <c r="S40" s="314">
        <f>IF(ISNUMBER('Conversion in 100'!S40)&gt;0,'Conversion in 100'!S40*0.4,"")</f>
        <v>0</v>
      </c>
      <c r="T40" s="314">
        <f>IF(ISNUMBER('Conversion in 100'!T40)&gt;0,'Conversion in 100'!T40*0.4,"")</f>
        <v>0</v>
      </c>
      <c r="U40" s="270">
        <f>IF(OR(ISNUMBER(P40),ISNUMBER(Q40),ISNUMBER(#REF!),ISNUMBER(R40),ISNUMBER(S40),ISNUMBER(T40)),SUM(P40:T40),"")</f>
        <v>0</v>
      </c>
    </row>
    <row r="41" spans="1:21" x14ac:dyDescent="0.3">
      <c r="A41" s="278" t="str">
        <f>'STUDENT DETAILS'!A42</f>
        <v/>
      </c>
      <c r="B41" s="278" t="str">
        <f>IF(ISNUMBER('STUDENT DETAILS'!D42),('STUDENT DETAILS'!D42),"")</f>
        <v/>
      </c>
      <c r="C41" s="279" t="str">
        <f>IF('STUDENT DETAILS'!C42&gt;0,'STUDENT DETAILS'!C42,"")</f>
        <v/>
      </c>
      <c r="D41" s="314">
        <f>IFERROR(('Conversion in 100'!D41*0.1),"")</f>
        <v>0</v>
      </c>
      <c r="E41" s="314">
        <f>IFERROR(('Conversion in 100'!E41*0.1),"")</f>
        <v>0</v>
      </c>
      <c r="F41" s="314">
        <f>IFERROR(('Conversion in 100'!F41*0.1),"")</f>
        <v>0</v>
      </c>
      <c r="G41" s="314">
        <f>IFERROR(('Conversion in 100'!G41*0.1),"")</f>
        <v>0</v>
      </c>
      <c r="H41" s="314">
        <f>IFERROR(('Conversion in 100'!H41*0.1),"")</f>
        <v>0</v>
      </c>
      <c r="I41" s="270">
        <f>IF(OR(ISNUMBER(D41),ISNUMBER(E41),ISNUMBER(#REF!),ISNUMBER(F41),ISNUMBER(G41),ISNUMBER(H41)),SUM(D41:H41),"")</f>
        <v>0</v>
      </c>
      <c r="J41" s="314" t="str">
        <f>IF(ISNUMBER('Conversion in 100'!J41),'Conversion in 100'!J41*0.3,"")</f>
        <v/>
      </c>
      <c r="K41" s="314" t="str">
        <f>IF(ISNUMBER('Conversion in 100'!K41),'Conversion in 100'!K41*0.3,"")</f>
        <v/>
      </c>
      <c r="L41" s="314" t="str">
        <f>IF(ISNUMBER('Conversion in 100'!L41),'Conversion in 100'!L41*0.3,"")</f>
        <v/>
      </c>
      <c r="M41" s="314" t="str">
        <f>IF(ISNUMBER('Conversion in 100'!M41),'Conversion in 100'!M41*0.3,"")</f>
        <v/>
      </c>
      <c r="N41" s="314" t="str">
        <f>IF(ISNUMBER('Conversion in 100'!N41),'Conversion in 100'!N41*0.3,"")</f>
        <v/>
      </c>
      <c r="O41" s="270" t="str">
        <f>IF(OR(ISNUMBER(J41),ISNUMBER(K41),ISNUMBER(#REF!),ISNUMBER(L41),ISNUMBER(M41),ISNUMBER(N41)),SUM(J41:N41),"")</f>
        <v/>
      </c>
      <c r="P41" s="314">
        <f>IF(ISNUMBER('Conversion in 100'!P41)&gt;0,'Conversion in 100'!P41*0.4,"")</f>
        <v>0</v>
      </c>
      <c r="Q41" s="314">
        <f>IF(ISNUMBER('Conversion in 100'!Q41)&gt;0,'Conversion in 100'!Q41*0.4,"")</f>
        <v>0</v>
      </c>
      <c r="R41" s="314">
        <f>IF(ISNUMBER('Conversion in 100'!R41)&gt;0,'Conversion in 100'!R41*0.4,"")</f>
        <v>0</v>
      </c>
      <c r="S41" s="314">
        <f>IF(ISNUMBER('Conversion in 100'!S41)&gt;0,'Conversion in 100'!S41*0.4,"")</f>
        <v>0</v>
      </c>
      <c r="T41" s="314">
        <f>IF(ISNUMBER('Conversion in 100'!T41)&gt;0,'Conversion in 100'!T41*0.4,"")</f>
        <v>0</v>
      </c>
      <c r="U41" s="270">
        <f>IF(OR(ISNUMBER(P41),ISNUMBER(Q41),ISNUMBER(#REF!),ISNUMBER(R41),ISNUMBER(S41),ISNUMBER(T41)),SUM(P41:T41),"")</f>
        <v>0</v>
      </c>
    </row>
    <row r="42" spans="1:21" x14ac:dyDescent="0.3">
      <c r="A42" s="278" t="str">
        <f>'STUDENT DETAILS'!A43</f>
        <v/>
      </c>
      <c r="B42" s="278" t="str">
        <f>IF(ISNUMBER('STUDENT DETAILS'!D43),('STUDENT DETAILS'!D43),"")</f>
        <v/>
      </c>
      <c r="C42" s="279" t="str">
        <f>IF('STUDENT DETAILS'!C43&gt;0,'STUDENT DETAILS'!C43,"")</f>
        <v/>
      </c>
      <c r="D42" s="314">
        <f>IFERROR(('Conversion in 100'!D42*0.1),"")</f>
        <v>0</v>
      </c>
      <c r="E42" s="314">
        <f>IFERROR(('Conversion in 100'!E42*0.1),"")</f>
        <v>0</v>
      </c>
      <c r="F42" s="314">
        <f>IFERROR(('Conversion in 100'!F42*0.1),"")</f>
        <v>0</v>
      </c>
      <c r="G42" s="314">
        <f>IFERROR(('Conversion in 100'!G42*0.1),"")</f>
        <v>0</v>
      </c>
      <c r="H42" s="314">
        <f>IFERROR(('Conversion in 100'!H42*0.1),"")</f>
        <v>0</v>
      </c>
      <c r="I42" s="270">
        <f>IF(OR(ISNUMBER(D42),ISNUMBER(E42),ISNUMBER(#REF!),ISNUMBER(F42),ISNUMBER(G42),ISNUMBER(H42)),SUM(D42:H42),"")</f>
        <v>0</v>
      </c>
      <c r="J42" s="314" t="str">
        <f>IF(ISNUMBER('Conversion in 100'!J42),'Conversion in 100'!J42*0.3,"")</f>
        <v/>
      </c>
      <c r="K42" s="314" t="str">
        <f>IF(ISNUMBER('Conversion in 100'!K42),'Conversion in 100'!K42*0.3,"")</f>
        <v/>
      </c>
      <c r="L42" s="314" t="str">
        <f>IF(ISNUMBER('Conversion in 100'!L42),'Conversion in 100'!L42*0.3,"")</f>
        <v/>
      </c>
      <c r="M42" s="314" t="str">
        <f>IF(ISNUMBER('Conversion in 100'!M42),'Conversion in 100'!M42*0.3,"")</f>
        <v/>
      </c>
      <c r="N42" s="314" t="str">
        <f>IF(ISNUMBER('Conversion in 100'!N42),'Conversion in 100'!N42*0.3,"")</f>
        <v/>
      </c>
      <c r="O42" s="270" t="str">
        <f>IF(OR(ISNUMBER(J42),ISNUMBER(K42),ISNUMBER(#REF!),ISNUMBER(L42),ISNUMBER(M42),ISNUMBER(N42)),SUM(J42:N42),"")</f>
        <v/>
      </c>
      <c r="P42" s="314">
        <f>IF(ISNUMBER('Conversion in 100'!P42)&gt;0,'Conversion in 100'!P42*0.4,"")</f>
        <v>0</v>
      </c>
      <c r="Q42" s="314">
        <f>IF(ISNUMBER('Conversion in 100'!Q42)&gt;0,'Conversion in 100'!Q42*0.4,"")</f>
        <v>0</v>
      </c>
      <c r="R42" s="314">
        <f>IF(ISNUMBER('Conversion in 100'!R42)&gt;0,'Conversion in 100'!R42*0.4,"")</f>
        <v>0</v>
      </c>
      <c r="S42" s="314">
        <f>IF(ISNUMBER('Conversion in 100'!S42)&gt;0,'Conversion in 100'!S42*0.4,"")</f>
        <v>0</v>
      </c>
      <c r="T42" s="314">
        <f>IF(ISNUMBER('Conversion in 100'!T42)&gt;0,'Conversion in 100'!T42*0.4,"")</f>
        <v>0</v>
      </c>
      <c r="U42" s="270">
        <f>IF(OR(ISNUMBER(P42),ISNUMBER(Q42),ISNUMBER(#REF!),ISNUMBER(R42),ISNUMBER(S42),ISNUMBER(T42)),SUM(P42:T42),"")</f>
        <v>0</v>
      </c>
    </row>
    <row r="43" spans="1:21" x14ac:dyDescent="0.3">
      <c r="A43" s="278" t="str">
        <f>'STUDENT DETAILS'!A44</f>
        <v/>
      </c>
      <c r="B43" s="278" t="str">
        <f>IF(ISNUMBER('STUDENT DETAILS'!D44),('STUDENT DETAILS'!D44),"")</f>
        <v/>
      </c>
      <c r="C43" s="279" t="str">
        <f>IF('STUDENT DETAILS'!C44&gt;0,'STUDENT DETAILS'!C44,"")</f>
        <v/>
      </c>
      <c r="D43" s="314">
        <f>IFERROR(('Conversion in 100'!D43*0.1),"")</f>
        <v>0</v>
      </c>
      <c r="E43" s="314">
        <f>IFERROR(('Conversion in 100'!E43*0.1),"")</f>
        <v>0</v>
      </c>
      <c r="F43" s="314">
        <f>IFERROR(('Conversion in 100'!F43*0.1),"")</f>
        <v>0</v>
      </c>
      <c r="G43" s="314">
        <f>IFERROR(('Conversion in 100'!G43*0.1),"")</f>
        <v>0</v>
      </c>
      <c r="H43" s="314">
        <f>IFERROR(('Conversion in 100'!H43*0.1),"")</f>
        <v>0</v>
      </c>
      <c r="I43" s="270">
        <f>IF(OR(ISNUMBER(D43),ISNUMBER(E43),ISNUMBER(#REF!),ISNUMBER(F43),ISNUMBER(G43),ISNUMBER(H43)),SUM(D43:H43),"")</f>
        <v>0</v>
      </c>
      <c r="J43" s="314" t="str">
        <f>IF(ISNUMBER('Conversion in 100'!J43),'Conversion in 100'!J43*0.3,"")</f>
        <v/>
      </c>
      <c r="K43" s="314" t="str">
        <f>IF(ISNUMBER('Conversion in 100'!K43),'Conversion in 100'!K43*0.3,"")</f>
        <v/>
      </c>
      <c r="L43" s="314" t="str">
        <f>IF(ISNUMBER('Conversion in 100'!L43),'Conversion in 100'!L43*0.3,"")</f>
        <v/>
      </c>
      <c r="M43" s="314" t="str">
        <f>IF(ISNUMBER('Conversion in 100'!M43),'Conversion in 100'!M43*0.3,"")</f>
        <v/>
      </c>
      <c r="N43" s="314" t="str">
        <f>IF(ISNUMBER('Conversion in 100'!N43),'Conversion in 100'!N43*0.3,"")</f>
        <v/>
      </c>
      <c r="O43" s="270" t="str">
        <f>IF(OR(ISNUMBER(J43),ISNUMBER(K43),ISNUMBER(#REF!),ISNUMBER(L43),ISNUMBER(M43),ISNUMBER(N43)),SUM(J43:N43),"")</f>
        <v/>
      </c>
      <c r="P43" s="314">
        <f>IF(ISNUMBER('Conversion in 100'!P43)&gt;0,'Conversion in 100'!P43*0.4,"")</f>
        <v>0</v>
      </c>
      <c r="Q43" s="314">
        <f>IF(ISNUMBER('Conversion in 100'!Q43)&gt;0,'Conversion in 100'!Q43*0.4,"")</f>
        <v>0</v>
      </c>
      <c r="R43" s="314">
        <f>IF(ISNUMBER('Conversion in 100'!R43)&gt;0,'Conversion in 100'!R43*0.4,"")</f>
        <v>0</v>
      </c>
      <c r="S43" s="314">
        <f>IF(ISNUMBER('Conversion in 100'!S43)&gt;0,'Conversion in 100'!S43*0.4,"")</f>
        <v>0</v>
      </c>
      <c r="T43" s="314">
        <f>IF(ISNUMBER('Conversion in 100'!T43)&gt;0,'Conversion in 100'!T43*0.4,"")</f>
        <v>0</v>
      </c>
      <c r="U43" s="270">
        <f>IF(OR(ISNUMBER(P43),ISNUMBER(Q43),ISNUMBER(#REF!),ISNUMBER(R43),ISNUMBER(S43),ISNUMBER(T43)),SUM(P43:T43),"")</f>
        <v>0</v>
      </c>
    </row>
    <row r="44" spans="1:21" x14ac:dyDescent="0.3">
      <c r="A44" s="278" t="str">
        <f>'STUDENT DETAILS'!A45</f>
        <v/>
      </c>
      <c r="B44" s="278" t="str">
        <f>IF(ISNUMBER('STUDENT DETAILS'!D45),('STUDENT DETAILS'!D45),"")</f>
        <v/>
      </c>
      <c r="C44" s="279" t="str">
        <f>IF('STUDENT DETAILS'!C45&gt;0,'STUDENT DETAILS'!C45,"")</f>
        <v/>
      </c>
      <c r="D44" s="314">
        <f>IFERROR(('Conversion in 100'!D44*0.1),"")</f>
        <v>0</v>
      </c>
      <c r="E44" s="314">
        <f>IFERROR(('Conversion in 100'!E44*0.1),"")</f>
        <v>0</v>
      </c>
      <c r="F44" s="314">
        <f>IFERROR(('Conversion in 100'!F44*0.1),"")</f>
        <v>0</v>
      </c>
      <c r="G44" s="314">
        <f>IFERROR(('Conversion in 100'!G44*0.1),"")</f>
        <v>0</v>
      </c>
      <c r="H44" s="314">
        <f>IFERROR(('Conversion in 100'!H44*0.1),"")</f>
        <v>0</v>
      </c>
      <c r="I44" s="270">
        <f>IF(OR(ISNUMBER(D44),ISNUMBER(E44),ISNUMBER(#REF!),ISNUMBER(F44),ISNUMBER(G44),ISNUMBER(H44)),SUM(D44:H44),"")</f>
        <v>0</v>
      </c>
      <c r="J44" s="314" t="str">
        <f>IF(ISNUMBER('Conversion in 100'!J44),'Conversion in 100'!J44*0.3,"")</f>
        <v/>
      </c>
      <c r="K44" s="314" t="str">
        <f>IF(ISNUMBER('Conversion in 100'!K44),'Conversion in 100'!K44*0.3,"")</f>
        <v/>
      </c>
      <c r="L44" s="314" t="str">
        <f>IF(ISNUMBER('Conversion in 100'!L44),'Conversion in 100'!L44*0.3,"")</f>
        <v/>
      </c>
      <c r="M44" s="314" t="str">
        <f>IF(ISNUMBER('Conversion in 100'!M44),'Conversion in 100'!M44*0.3,"")</f>
        <v/>
      </c>
      <c r="N44" s="314" t="str">
        <f>IF(ISNUMBER('Conversion in 100'!N44),'Conversion in 100'!N44*0.3,"")</f>
        <v/>
      </c>
      <c r="O44" s="270" t="str">
        <f>IF(OR(ISNUMBER(J44),ISNUMBER(K44),ISNUMBER(#REF!),ISNUMBER(L44),ISNUMBER(M44),ISNUMBER(N44)),SUM(J44:N44),"")</f>
        <v/>
      </c>
      <c r="P44" s="314">
        <f>IF(ISNUMBER('Conversion in 100'!P44)&gt;0,'Conversion in 100'!P44*0.4,"")</f>
        <v>0</v>
      </c>
      <c r="Q44" s="314">
        <f>IF(ISNUMBER('Conversion in 100'!Q44)&gt;0,'Conversion in 100'!Q44*0.4,"")</f>
        <v>0</v>
      </c>
      <c r="R44" s="314">
        <f>IF(ISNUMBER('Conversion in 100'!R44)&gt;0,'Conversion in 100'!R44*0.4,"")</f>
        <v>0</v>
      </c>
      <c r="S44" s="314">
        <f>IF(ISNUMBER('Conversion in 100'!S44)&gt;0,'Conversion in 100'!S44*0.4,"")</f>
        <v>0</v>
      </c>
      <c r="T44" s="314">
        <f>IF(ISNUMBER('Conversion in 100'!T44)&gt;0,'Conversion in 100'!T44*0.4,"")</f>
        <v>0</v>
      </c>
      <c r="U44" s="270">
        <f>IF(OR(ISNUMBER(P44),ISNUMBER(Q44),ISNUMBER(#REF!),ISNUMBER(R44),ISNUMBER(S44),ISNUMBER(T44)),SUM(P44:T44),"")</f>
        <v>0</v>
      </c>
    </row>
    <row r="45" spans="1:21" x14ac:dyDescent="0.3">
      <c r="A45" s="278" t="str">
        <f>'STUDENT DETAILS'!A46</f>
        <v/>
      </c>
      <c r="B45" s="278" t="str">
        <f>IF(ISNUMBER('STUDENT DETAILS'!D46),('STUDENT DETAILS'!D46),"")</f>
        <v/>
      </c>
      <c r="C45" s="279" t="str">
        <f>IF('STUDENT DETAILS'!C46&gt;0,'STUDENT DETAILS'!C46,"")</f>
        <v/>
      </c>
      <c r="D45" s="314">
        <f>IFERROR(('Conversion in 100'!D45*0.1),"")</f>
        <v>0</v>
      </c>
      <c r="E45" s="314">
        <f>IFERROR(('Conversion in 100'!E45*0.1),"")</f>
        <v>0</v>
      </c>
      <c r="F45" s="314">
        <f>IFERROR(('Conversion in 100'!F45*0.1),"")</f>
        <v>0</v>
      </c>
      <c r="G45" s="314">
        <f>IFERROR(('Conversion in 100'!G45*0.1),"")</f>
        <v>0</v>
      </c>
      <c r="H45" s="314">
        <f>IFERROR(('Conversion in 100'!H45*0.1),"")</f>
        <v>0</v>
      </c>
      <c r="I45" s="270">
        <f>IF(OR(ISNUMBER(D45),ISNUMBER(E45),ISNUMBER(#REF!),ISNUMBER(F45),ISNUMBER(G45),ISNUMBER(H45)),SUM(D45:H45),"")</f>
        <v>0</v>
      </c>
      <c r="J45" s="314" t="str">
        <f>IF(ISNUMBER('Conversion in 100'!J45),'Conversion in 100'!J45*0.3,"")</f>
        <v/>
      </c>
      <c r="K45" s="314" t="str">
        <f>IF(ISNUMBER('Conversion in 100'!K45),'Conversion in 100'!K45*0.3,"")</f>
        <v/>
      </c>
      <c r="L45" s="314" t="str">
        <f>IF(ISNUMBER('Conversion in 100'!L45),'Conversion in 100'!L45*0.3,"")</f>
        <v/>
      </c>
      <c r="M45" s="314" t="str">
        <f>IF(ISNUMBER('Conversion in 100'!M45),'Conversion in 100'!M45*0.3,"")</f>
        <v/>
      </c>
      <c r="N45" s="314" t="str">
        <f>IF(ISNUMBER('Conversion in 100'!N45),'Conversion in 100'!N45*0.3,"")</f>
        <v/>
      </c>
      <c r="O45" s="270" t="str">
        <f>IF(OR(ISNUMBER(J45),ISNUMBER(K45),ISNUMBER(#REF!),ISNUMBER(L45),ISNUMBER(M45),ISNUMBER(N45)),SUM(J45:N45),"")</f>
        <v/>
      </c>
      <c r="P45" s="314">
        <f>IF(ISNUMBER('Conversion in 100'!P45)&gt;0,'Conversion in 100'!P45*0.4,"")</f>
        <v>0</v>
      </c>
      <c r="Q45" s="314">
        <f>IF(ISNUMBER('Conversion in 100'!Q45)&gt;0,'Conversion in 100'!Q45*0.4,"")</f>
        <v>0</v>
      </c>
      <c r="R45" s="314">
        <f>IF(ISNUMBER('Conversion in 100'!R45)&gt;0,'Conversion in 100'!R45*0.4,"")</f>
        <v>0</v>
      </c>
      <c r="S45" s="314">
        <f>IF(ISNUMBER('Conversion in 100'!S45)&gt;0,'Conversion in 100'!S45*0.4,"")</f>
        <v>0</v>
      </c>
      <c r="T45" s="314">
        <f>IF(ISNUMBER('Conversion in 100'!T45)&gt;0,'Conversion in 100'!T45*0.4,"")</f>
        <v>0</v>
      </c>
      <c r="U45" s="270">
        <f>IF(OR(ISNUMBER(P45),ISNUMBER(Q45),ISNUMBER(#REF!),ISNUMBER(R45),ISNUMBER(S45),ISNUMBER(T45)),SUM(P45:T45),"")</f>
        <v>0</v>
      </c>
    </row>
    <row r="46" spans="1:21" x14ac:dyDescent="0.3">
      <c r="A46" s="278" t="str">
        <f>'STUDENT DETAILS'!A47</f>
        <v/>
      </c>
      <c r="B46" s="278" t="str">
        <f>IF(ISNUMBER('STUDENT DETAILS'!D47),('STUDENT DETAILS'!D47),"")</f>
        <v/>
      </c>
      <c r="C46" s="279" t="str">
        <f>IF('STUDENT DETAILS'!C47&gt;0,'STUDENT DETAILS'!C47,"")</f>
        <v/>
      </c>
      <c r="D46" s="314">
        <f>IFERROR(('Conversion in 100'!D46*0.1),"")</f>
        <v>0</v>
      </c>
      <c r="E46" s="314">
        <f>IFERROR(('Conversion in 100'!E46*0.1),"")</f>
        <v>0</v>
      </c>
      <c r="F46" s="314">
        <f>IFERROR(('Conversion in 100'!F46*0.1),"")</f>
        <v>0</v>
      </c>
      <c r="G46" s="314">
        <f>IFERROR(('Conversion in 100'!G46*0.1),"")</f>
        <v>0</v>
      </c>
      <c r="H46" s="314">
        <f>IFERROR(('Conversion in 100'!H46*0.1),"")</f>
        <v>0</v>
      </c>
      <c r="I46" s="270">
        <f>IF(OR(ISNUMBER(D46),ISNUMBER(E46),ISNUMBER(#REF!),ISNUMBER(F46),ISNUMBER(G46),ISNUMBER(H46)),SUM(D46:H46),"")</f>
        <v>0</v>
      </c>
      <c r="J46" s="314" t="str">
        <f>IF(ISNUMBER('Conversion in 100'!J46),'Conversion in 100'!J46*0.3,"")</f>
        <v/>
      </c>
      <c r="K46" s="314" t="str">
        <f>IF(ISNUMBER('Conversion in 100'!K46),'Conversion in 100'!K46*0.3,"")</f>
        <v/>
      </c>
      <c r="L46" s="314" t="str">
        <f>IF(ISNUMBER('Conversion in 100'!L46),'Conversion in 100'!L46*0.3,"")</f>
        <v/>
      </c>
      <c r="M46" s="314" t="str">
        <f>IF(ISNUMBER('Conversion in 100'!M46),'Conversion in 100'!M46*0.3,"")</f>
        <v/>
      </c>
      <c r="N46" s="314" t="str">
        <f>IF(ISNUMBER('Conversion in 100'!N46),'Conversion in 100'!N46*0.3,"")</f>
        <v/>
      </c>
      <c r="O46" s="270" t="str">
        <f>IF(OR(ISNUMBER(J46),ISNUMBER(K46),ISNUMBER(#REF!),ISNUMBER(L46),ISNUMBER(M46),ISNUMBER(N46)),SUM(J46:N46),"")</f>
        <v/>
      </c>
      <c r="P46" s="314">
        <f>IF(ISNUMBER('Conversion in 100'!P46)&gt;0,'Conversion in 100'!P46*0.4,"")</f>
        <v>0</v>
      </c>
      <c r="Q46" s="314">
        <f>IF(ISNUMBER('Conversion in 100'!Q46)&gt;0,'Conversion in 100'!Q46*0.4,"")</f>
        <v>0</v>
      </c>
      <c r="R46" s="314">
        <f>IF(ISNUMBER('Conversion in 100'!R46)&gt;0,'Conversion in 100'!R46*0.4,"")</f>
        <v>0</v>
      </c>
      <c r="S46" s="314">
        <f>IF(ISNUMBER('Conversion in 100'!S46)&gt;0,'Conversion in 100'!S46*0.4,"")</f>
        <v>0</v>
      </c>
      <c r="T46" s="314">
        <f>IF(ISNUMBER('Conversion in 100'!T46)&gt;0,'Conversion in 100'!T46*0.4,"")</f>
        <v>0</v>
      </c>
      <c r="U46" s="270">
        <f>IF(OR(ISNUMBER(P46),ISNUMBER(Q46),ISNUMBER(#REF!),ISNUMBER(R46),ISNUMBER(S46),ISNUMBER(T46)),SUM(P46:T46),"")</f>
        <v>0</v>
      </c>
    </row>
    <row r="47" spans="1:21" x14ac:dyDescent="0.3">
      <c r="A47" s="278" t="str">
        <f>'STUDENT DETAILS'!A48</f>
        <v/>
      </c>
      <c r="B47" s="278" t="str">
        <f>IF(ISNUMBER('STUDENT DETAILS'!D48),('STUDENT DETAILS'!D48),"")</f>
        <v/>
      </c>
      <c r="C47" s="279" t="str">
        <f>IF('STUDENT DETAILS'!C48&gt;0,'STUDENT DETAILS'!C48,"")</f>
        <v/>
      </c>
      <c r="D47" s="314">
        <f>IFERROR(('Conversion in 100'!D47*0.1),"")</f>
        <v>0</v>
      </c>
      <c r="E47" s="314">
        <f>IFERROR(('Conversion in 100'!E47*0.1),"")</f>
        <v>0</v>
      </c>
      <c r="F47" s="314">
        <f>IFERROR(('Conversion in 100'!F47*0.1),"")</f>
        <v>0</v>
      </c>
      <c r="G47" s="314">
        <f>IFERROR(('Conversion in 100'!G47*0.1),"")</f>
        <v>0</v>
      </c>
      <c r="H47" s="314">
        <f>IFERROR(('Conversion in 100'!H47*0.1),"")</f>
        <v>0</v>
      </c>
      <c r="I47" s="270">
        <f>IF(OR(ISNUMBER(D47),ISNUMBER(E47),ISNUMBER(#REF!),ISNUMBER(F47),ISNUMBER(G47),ISNUMBER(H47)),SUM(D47:H47),"")</f>
        <v>0</v>
      </c>
      <c r="J47" s="314" t="str">
        <f>IF(ISNUMBER('Conversion in 100'!J47),'Conversion in 100'!J47*0.3,"")</f>
        <v/>
      </c>
      <c r="K47" s="314" t="str">
        <f>IF(ISNUMBER('Conversion in 100'!K47),'Conversion in 100'!K47*0.3,"")</f>
        <v/>
      </c>
      <c r="L47" s="314" t="str">
        <f>IF(ISNUMBER('Conversion in 100'!L47),'Conversion in 100'!L47*0.3,"")</f>
        <v/>
      </c>
      <c r="M47" s="314" t="str">
        <f>IF(ISNUMBER('Conversion in 100'!M47),'Conversion in 100'!M47*0.3,"")</f>
        <v/>
      </c>
      <c r="N47" s="314" t="str">
        <f>IF(ISNUMBER('Conversion in 100'!N47),'Conversion in 100'!N47*0.3,"")</f>
        <v/>
      </c>
      <c r="O47" s="270" t="str">
        <f>IF(OR(ISNUMBER(J47),ISNUMBER(K47),ISNUMBER(#REF!),ISNUMBER(L47),ISNUMBER(M47),ISNUMBER(N47)),SUM(J47:N47),"")</f>
        <v/>
      </c>
      <c r="P47" s="314">
        <f>IF(ISNUMBER('Conversion in 100'!P47)&gt;0,'Conversion in 100'!P47*0.4,"")</f>
        <v>0</v>
      </c>
      <c r="Q47" s="314">
        <f>IF(ISNUMBER('Conversion in 100'!Q47)&gt;0,'Conversion in 100'!Q47*0.4,"")</f>
        <v>0</v>
      </c>
      <c r="R47" s="314">
        <f>IF(ISNUMBER('Conversion in 100'!R47)&gt;0,'Conversion in 100'!R47*0.4,"")</f>
        <v>0</v>
      </c>
      <c r="S47" s="314">
        <f>IF(ISNUMBER('Conversion in 100'!S47)&gt;0,'Conversion in 100'!S47*0.4,"")</f>
        <v>0</v>
      </c>
      <c r="T47" s="314">
        <f>IF(ISNUMBER('Conversion in 100'!T47)&gt;0,'Conversion in 100'!T47*0.4,"")</f>
        <v>0</v>
      </c>
      <c r="U47" s="270">
        <f>IF(OR(ISNUMBER(P47),ISNUMBER(Q47),ISNUMBER(#REF!),ISNUMBER(R47),ISNUMBER(S47),ISNUMBER(T47)),SUM(P47:T47),"")</f>
        <v>0</v>
      </c>
    </row>
    <row r="48" spans="1:21" x14ac:dyDescent="0.3">
      <c r="A48" s="278" t="str">
        <f>'STUDENT DETAILS'!A49</f>
        <v/>
      </c>
      <c r="B48" s="278" t="str">
        <f>IF(ISNUMBER('STUDENT DETAILS'!D49),('STUDENT DETAILS'!D49),"")</f>
        <v/>
      </c>
      <c r="C48" s="279" t="str">
        <f>IF('STUDENT DETAILS'!C49&gt;0,'STUDENT DETAILS'!C49,"")</f>
        <v/>
      </c>
      <c r="D48" s="314">
        <f>IFERROR(('Conversion in 100'!D48*0.1),"")</f>
        <v>0</v>
      </c>
      <c r="E48" s="314">
        <f>IFERROR(('Conversion in 100'!E48*0.1),"")</f>
        <v>0</v>
      </c>
      <c r="F48" s="314">
        <f>IFERROR(('Conversion in 100'!F48*0.1),"")</f>
        <v>0</v>
      </c>
      <c r="G48" s="314">
        <f>IFERROR(('Conversion in 100'!G48*0.1),"")</f>
        <v>0</v>
      </c>
      <c r="H48" s="314">
        <f>IFERROR(('Conversion in 100'!H48*0.1),"")</f>
        <v>0</v>
      </c>
      <c r="I48" s="270">
        <f>IF(OR(ISNUMBER(D48),ISNUMBER(E48),ISNUMBER(#REF!),ISNUMBER(F48),ISNUMBER(G48),ISNUMBER(H48)),SUM(D48:H48),"")</f>
        <v>0</v>
      </c>
      <c r="J48" s="314" t="str">
        <f>IF(ISNUMBER('Conversion in 100'!J48),'Conversion in 100'!J48*0.3,"")</f>
        <v/>
      </c>
      <c r="K48" s="314" t="str">
        <f>IF(ISNUMBER('Conversion in 100'!K48),'Conversion in 100'!K48*0.3,"")</f>
        <v/>
      </c>
      <c r="L48" s="314" t="str">
        <f>IF(ISNUMBER('Conversion in 100'!L48),'Conversion in 100'!L48*0.3,"")</f>
        <v/>
      </c>
      <c r="M48" s="314" t="str">
        <f>IF(ISNUMBER('Conversion in 100'!M48),'Conversion in 100'!M48*0.3,"")</f>
        <v/>
      </c>
      <c r="N48" s="314" t="str">
        <f>IF(ISNUMBER('Conversion in 100'!N48),'Conversion in 100'!N48*0.3,"")</f>
        <v/>
      </c>
      <c r="O48" s="270" t="str">
        <f>IF(OR(ISNUMBER(J48),ISNUMBER(K48),ISNUMBER(#REF!),ISNUMBER(L48),ISNUMBER(M48),ISNUMBER(N48)),SUM(J48:N48),"")</f>
        <v/>
      </c>
      <c r="P48" s="314">
        <f>IF(ISNUMBER('Conversion in 100'!P48)&gt;0,'Conversion in 100'!P48*0.4,"")</f>
        <v>0</v>
      </c>
      <c r="Q48" s="314">
        <f>IF(ISNUMBER('Conversion in 100'!Q48)&gt;0,'Conversion in 100'!Q48*0.4,"")</f>
        <v>0</v>
      </c>
      <c r="R48" s="314">
        <f>IF(ISNUMBER('Conversion in 100'!R48)&gt;0,'Conversion in 100'!R48*0.4,"")</f>
        <v>0</v>
      </c>
      <c r="S48" s="314">
        <f>IF(ISNUMBER('Conversion in 100'!S48)&gt;0,'Conversion in 100'!S48*0.4,"")</f>
        <v>0</v>
      </c>
      <c r="T48" s="314">
        <f>IF(ISNUMBER('Conversion in 100'!T48)&gt;0,'Conversion in 100'!T48*0.4,"")</f>
        <v>0</v>
      </c>
      <c r="U48" s="270">
        <f>IF(OR(ISNUMBER(P48),ISNUMBER(Q48),ISNUMBER(#REF!),ISNUMBER(R48),ISNUMBER(S48),ISNUMBER(T48)),SUM(P48:T48),"")</f>
        <v>0</v>
      </c>
    </row>
    <row r="49" spans="1:21" x14ac:dyDescent="0.3">
      <c r="A49" s="278" t="str">
        <f>'STUDENT DETAILS'!A50</f>
        <v/>
      </c>
      <c r="B49" s="278" t="str">
        <f>IF(ISNUMBER('STUDENT DETAILS'!D50),('STUDENT DETAILS'!D50),"")</f>
        <v/>
      </c>
      <c r="C49" s="279" t="str">
        <f>IF('STUDENT DETAILS'!C50&gt;0,'STUDENT DETAILS'!C50,"")</f>
        <v/>
      </c>
      <c r="D49" s="314">
        <f>IFERROR(('Conversion in 100'!D49*0.1),"")</f>
        <v>0</v>
      </c>
      <c r="E49" s="314">
        <f>IFERROR(('Conversion in 100'!E49*0.1),"")</f>
        <v>0</v>
      </c>
      <c r="F49" s="314">
        <f>IFERROR(('Conversion in 100'!F49*0.1),"")</f>
        <v>0</v>
      </c>
      <c r="G49" s="314">
        <f>IFERROR(('Conversion in 100'!G49*0.1),"")</f>
        <v>0</v>
      </c>
      <c r="H49" s="314">
        <f>IFERROR(('Conversion in 100'!H49*0.1),"")</f>
        <v>0</v>
      </c>
      <c r="I49" s="270">
        <f>IF(OR(ISNUMBER(D49),ISNUMBER(E49),ISNUMBER(#REF!),ISNUMBER(F49),ISNUMBER(G49),ISNUMBER(H49)),SUM(D49:H49),"")</f>
        <v>0</v>
      </c>
      <c r="J49" s="314" t="str">
        <f>IF(ISNUMBER('Conversion in 100'!J49),'Conversion in 100'!J49*0.3,"")</f>
        <v/>
      </c>
      <c r="K49" s="314" t="str">
        <f>IF(ISNUMBER('Conversion in 100'!K49),'Conversion in 100'!K49*0.3,"")</f>
        <v/>
      </c>
      <c r="L49" s="314" t="str">
        <f>IF(ISNUMBER('Conversion in 100'!L49),'Conversion in 100'!L49*0.3,"")</f>
        <v/>
      </c>
      <c r="M49" s="314" t="str">
        <f>IF(ISNUMBER('Conversion in 100'!M49),'Conversion in 100'!M49*0.3,"")</f>
        <v/>
      </c>
      <c r="N49" s="314" t="str">
        <f>IF(ISNUMBER('Conversion in 100'!N49),'Conversion in 100'!N49*0.3,"")</f>
        <v/>
      </c>
      <c r="O49" s="270" t="str">
        <f>IF(OR(ISNUMBER(J49),ISNUMBER(K49),ISNUMBER(#REF!),ISNUMBER(L49),ISNUMBER(M49),ISNUMBER(N49)),SUM(J49:N49),"")</f>
        <v/>
      </c>
      <c r="P49" s="314">
        <f>IF(ISNUMBER('Conversion in 100'!P49)&gt;0,'Conversion in 100'!P49*0.4,"")</f>
        <v>0</v>
      </c>
      <c r="Q49" s="314">
        <f>IF(ISNUMBER('Conversion in 100'!Q49)&gt;0,'Conversion in 100'!Q49*0.4,"")</f>
        <v>0</v>
      </c>
      <c r="R49" s="314">
        <f>IF(ISNUMBER('Conversion in 100'!R49)&gt;0,'Conversion in 100'!R49*0.4,"")</f>
        <v>0</v>
      </c>
      <c r="S49" s="314">
        <f>IF(ISNUMBER('Conversion in 100'!S49)&gt;0,'Conversion in 100'!S49*0.4,"")</f>
        <v>0</v>
      </c>
      <c r="T49" s="314">
        <f>IF(ISNUMBER('Conversion in 100'!T49)&gt;0,'Conversion in 100'!T49*0.4,"")</f>
        <v>0</v>
      </c>
      <c r="U49" s="270">
        <f>IF(OR(ISNUMBER(P49),ISNUMBER(Q49),ISNUMBER(#REF!),ISNUMBER(R49),ISNUMBER(S49),ISNUMBER(T49)),SUM(P49:T49),"")</f>
        <v>0</v>
      </c>
    </row>
    <row r="50" spans="1:21" x14ac:dyDescent="0.3">
      <c r="A50" s="278" t="str">
        <f>'STUDENT DETAILS'!A51</f>
        <v/>
      </c>
      <c r="B50" s="278" t="str">
        <f>IF(ISNUMBER('STUDENT DETAILS'!D51),('STUDENT DETAILS'!D51),"")</f>
        <v/>
      </c>
      <c r="C50" s="279" t="str">
        <f>IF('STUDENT DETAILS'!C51&gt;0,'STUDENT DETAILS'!C51,"")</f>
        <v/>
      </c>
      <c r="D50" s="314">
        <f>IFERROR(('Conversion in 100'!D50*0.1),"")</f>
        <v>0</v>
      </c>
      <c r="E50" s="314">
        <f>IFERROR(('Conversion in 100'!E50*0.1),"")</f>
        <v>0</v>
      </c>
      <c r="F50" s="314">
        <f>IFERROR(('Conversion in 100'!F50*0.1),"")</f>
        <v>0</v>
      </c>
      <c r="G50" s="314">
        <f>IFERROR(('Conversion in 100'!G50*0.1),"")</f>
        <v>0</v>
      </c>
      <c r="H50" s="314">
        <f>IFERROR(('Conversion in 100'!H50*0.1),"")</f>
        <v>0</v>
      </c>
      <c r="I50" s="270">
        <f>IF(OR(ISNUMBER(D50),ISNUMBER(E50),ISNUMBER(#REF!),ISNUMBER(F50),ISNUMBER(G50),ISNUMBER(H50)),SUM(D50:H50),"")</f>
        <v>0</v>
      </c>
      <c r="J50" s="314" t="str">
        <f>IF(ISNUMBER('Conversion in 100'!J50),'Conversion in 100'!J50*0.3,"")</f>
        <v/>
      </c>
      <c r="K50" s="314" t="str">
        <f>IF(ISNUMBER('Conversion in 100'!K50),'Conversion in 100'!K50*0.3,"")</f>
        <v/>
      </c>
      <c r="L50" s="314" t="str">
        <f>IF(ISNUMBER('Conversion in 100'!L50),'Conversion in 100'!L50*0.3,"")</f>
        <v/>
      </c>
      <c r="M50" s="314" t="str">
        <f>IF(ISNUMBER('Conversion in 100'!M50),'Conversion in 100'!M50*0.3,"")</f>
        <v/>
      </c>
      <c r="N50" s="314" t="str">
        <f>IF(ISNUMBER('Conversion in 100'!N50),'Conversion in 100'!N50*0.3,"")</f>
        <v/>
      </c>
      <c r="O50" s="270" t="str">
        <f>IF(OR(ISNUMBER(J50),ISNUMBER(K50),ISNUMBER(#REF!),ISNUMBER(L50),ISNUMBER(M50),ISNUMBER(N50)),SUM(J50:N50),"")</f>
        <v/>
      </c>
      <c r="P50" s="314">
        <f>IF(ISNUMBER('Conversion in 100'!P50)&gt;0,'Conversion in 100'!P50*0.4,"")</f>
        <v>0</v>
      </c>
      <c r="Q50" s="314">
        <f>IF(ISNUMBER('Conversion in 100'!Q50)&gt;0,'Conversion in 100'!Q50*0.4,"")</f>
        <v>0</v>
      </c>
      <c r="R50" s="314">
        <f>IF(ISNUMBER('Conversion in 100'!R50)&gt;0,'Conversion in 100'!R50*0.4,"")</f>
        <v>0</v>
      </c>
      <c r="S50" s="314">
        <f>IF(ISNUMBER('Conversion in 100'!S50)&gt;0,'Conversion in 100'!S50*0.4,"")</f>
        <v>0</v>
      </c>
      <c r="T50" s="314">
        <f>IF(ISNUMBER('Conversion in 100'!T50)&gt;0,'Conversion in 100'!T50*0.4,"")</f>
        <v>0</v>
      </c>
      <c r="U50" s="270">
        <f>IF(OR(ISNUMBER(P50),ISNUMBER(Q50),ISNUMBER(#REF!),ISNUMBER(R50),ISNUMBER(S50),ISNUMBER(T50)),SUM(P50:T50),"")</f>
        <v>0</v>
      </c>
    </row>
    <row r="51" spans="1:21" x14ac:dyDescent="0.3">
      <c r="A51" s="278" t="str">
        <f>'STUDENT DETAILS'!A52</f>
        <v/>
      </c>
      <c r="B51" s="278" t="str">
        <f>IF(ISNUMBER('STUDENT DETAILS'!D52),('STUDENT DETAILS'!D52),"")</f>
        <v/>
      </c>
      <c r="C51" s="279" t="str">
        <f>IF('STUDENT DETAILS'!C52&gt;0,'STUDENT DETAILS'!C52,"")</f>
        <v/>
      </c>
      <c r="D51" s="314">
        <f>IFERROR(('Conversion in 100'!D51*0.1),"")</f>
        <v>0</v>
      </c>
      <c r="E51" s="314">
        <f>IFERROR(('Conversion in 100'!E51*0.1),"")</f>
        <v>0</v>
      </c>
      <c r="F51" s="314">
        <f>IFERROR(('Conversion in 100'!F51*0.1),"")</f>
        <v>0</v>
      </c>
      <c r="G51" s="314">
        <f>IFERROR(('Conversion in 100'!G51*0.1),"")</f>
        <v>0</v>
      </c>
      <c r="H51" s="314">
        <f>IFERROR(('Conversion in 100'!H51*0.1),"")</f>
        <v>0</v>
      </c>
      <c r="I51" s="270">
        <f>IF(OR(ISNUMBER(D51),ISNUMBER(E51),ISNUMBER(#REF!),ISNUMBER(F51),ISNUMBER(G51),ISNUMBER(H51)),SUM(D51:H51),"")</f>
        <v>0</v>
      </c>
      <c r="J51" s="314" t="str">
        <f>IF(ISNUMBER('Conversion in 100'!J51),'Conversion in 100'!J51*0.3,"")</f>
        <v/>
      </c>
      <c r="K51" s="314" t="str">
        <f>IF(ISNUMBER('Conversion in 100'!K51),'Conversion in 100'!K51*0.3,"")</f>
        <v/>
      </c>
      <c r="L51" s="314" t="str">
        <f>IF(ISNUMBER('Conversion in 100'!L51),'Conversion in 100'!L51*0.3,"")</f>
        <v/>
      </c>
      <c r="M51" s="314" t="str">
        <f>IF(ISNUMBER('Conversion in 100'!M51),'Conversion in 100'!M51*0.3,"")</f>
        <v/>
      </c>
      <c r="N51" s="314" t="str">
        <f>IF(ISNUMBER('Conversion in 100'!N51),'Conversion in 100'!N51*0.3,"")</f>
        <v/>
      </c>
      <c r="O51" s="270" t="str">
        <f>IF(OR(ISNUMBER(J51),ISNUMBER(K51),ISNUMBER(#REF!),ISNUMBER(L51),ISNUMBER(M51),ISNUMBER(N51)),SUM(J51:N51),"")</f>
        <v/>
      </c>
      <c r="P51" s="314">
        <f>IF(ISNUMBER('Conversion in 100'!P51)&gt;0,'Conversion in 100'!P51*0.4,"")</f>
        <v>0</v>
      </c>
      <c r="Q51" s="314">
        <f>IF(ISNUMBER('Conversion in 100'!Q51)&gt;0,'Conversion in 100'!Q51*0.4,"")</f>
        <v>0</v>
      </c>
      <c r="R51" s="314">
        <f>IF(ISNUMBER('Conversion in 100'!R51)&gt;0,'Conversion in 100'!R51*0.4,"")</f>
        <v>0</v>
      </c>
      <c r="S51" s="314">
        <f>IF(ISNUMBER('Conversion in 100'!S51)&gt;0,'Conversion in 100'!S51*0.4,"")</f>
        <v>0</v>
      </c>
      <c r="T51" s="314">
        <f>IF(ISNUMBER('Conversion in 100'!T51)&gt;0,'Conversion in 100'!T51*0.4,"")</f>
        <v>0</v>
      </c>
      <c r="U51" s="270">
        <f>IF(OR(ISNUMBER(P51),ISNUMBER(Q51),ISNUMBER(#REF!),ISNUMBER(R51),ISNUMBER(S51),ISNUMBER(T51)),SUM(P51:T51),"")</f>
        <v>0</v>
      </c>
    </row>
    <row r="52" spans="1:21" x14ac:dyDescent="0.3">
      <c r="A52" s="278" t="str">
        <f>'STUDENT DETAILS'!A53</f>
        <v/>
      </c>
      <c r="B52" s="278" t="str">
        <f>IF(ISNUMBER('STUDENT DETAILS'!D53),('STUDENT DETAILS'!D53),"")</f>
        <v/>
      </c>
      <c r="C52" s="279" t="str">
        <f>IF('STUDENT DETAILS'!C53&gt;0,'STUDENT DETAILS'!C53,"")</f>
        <v/>
      </c>
      <c r="D52" s="314">
        <f>IFERROR(('Conversion in 100'!D52*0.1),"")</f>
        <v>0</v>
      </c>
      <c r="E52" s="314">
        <f>IFERROR(('Conversion in 100'!E52*0.1),"")</f>
        <v>0</v>
      </c>
      <c r="F52" s="314">
        <f>IFERROR(('Conversion in 100'!F52*0.1),"")</f>
        <v>0</v>
      </c>
      <c r="G52" s="314">
        <f>IFERROR(('Conversion in 100'!G52*0.1),"")</f>
        <v>0</v>
      </c>
      <c r="H52" s="314">
        <f>IFERROR(('Conversion in 100'!H52*0.1),"")</f>
        <v>0</v>
      </c>
      <c r="I52" s="270">
        <f>IF(OR(ISNUMBER(D52),ISNUMBER(E52),ISNUMBER(#REF!),ISNUMBER(F52),ISNUMBER(G52),ISNUMBER(H52)),SUM(D52:H52),"")</f>
        <v>0</v>
      </c>
      <c r="J52" s="314" t="str">
        <f>IF(ISNUMBER('Conversion in 100'!J52),'Conversion in 100'!J52*0.3,"")</f>
        <v/>
      </c>
      <c r="K52" s="314" t="str">
        <f>IF(ISNUMBER('Conversion in 100'!K52),'Conversion in 100'!K52*0.3,"")</f>
        <v/>
      </c>
      <c r="L52" s="314" t="str">
        <f>IF(ISNUMBER('Conversion in 100'!L52),'Conversion in 100'!L52*0.3,"")</f>
        <v/>
      </c>
      <c r="M52" s="314" t="str">
        <f>IF(ISNUMBER('Conversion in 100'!M52),'Conversion in 100'!M52*0.3,"")</f>
        <v/>
      </c>
      <c r="N52" s="314" t="str">
        <f>IF(ISNUMBER('Conversion in 100'!N52),'Conversion in 100'!N52*0.3,"")</f>
        <v/>
      </c>
      <c r="O52" s="270" t="str">
        <f>IF(OR(ISNUMBER(J52),ISNUMBER(K52),ISNUMBER(#REF!),ISNUMBER(L52),ISNUMBER(M52),ISNUMBER(N52)),SUM(J52:N52),"")</f>
        <v/>
      </c>
      <c r="P52" s="314">
        <f>IF(ISNUMBER('Conversion in 100'!P52)&gt;0,'Conversion in 100'!P52*0.4,"")</f>
        <v>0</v>
      </c>
      <c r="Q52" s="314">
        <f>IF(ISNUMBER('Conversion in 100'!Q52)&gt;0,'Conversion in 100'!Q52*0.4,"")</f>
        <v>0</v>
      </c>
      <c r="R52" s="314">
        <f>IF(ISNUMBER('Conversion in 100'!R52)&gt;0,'Conversion in 100'!R52*0.4,"")</f>
        <v>0</v>
      </c>
      <c r="S52" s="314">
        <f>IF(ISNUMBER('Conversion in 100'!S52)&gt;0,'Conversion in 100'!S52*0.4,"")</f>
        <v>0</v>
      </c>
      <c r="T52" s="314">
        <f>IF(ISNUMBER('Conversion in 100'!T52)&gt;0,'Conversion in 100'!T52*0.4,"")</f>
        <v>0</v>
      </c>
      <c r="U52" s="270">
        <f>IF(OR(ISNUMBER(P52),ISNUMBER(Q52),ISNUMBER(#REF!),ISNUMBER(R52),ISNUMBER(S52),ISNUMBER(T52)),SUM(P52:T52),"")</f>
        <v>0</v>
      </c>
    </row>
    <row r="53" spans="1:21" x14ac:dyDescent="0.3">
      <c r="A53" s="278" t="str">
        <f>'STUDENT DETAILS'!A54</f>
        <v/>
      </c>
      <c r="B53" s="278" t="str">
        <f>IF(ISNUMBER('STUDENT DETAILS'!D54),('STUDENT DETAILS'!D54),"")</f>
        <v/>
      </c>
      <c r="C53" s="279" t="str">
        <f>IF('STUDENT DETAILS'!C54&gt;0,'STUDENT DETAILS'!C54,"")</f>
        <v/>
      </c>
      <c r="D53" s="314">
        <f>IFERROR(('Conversion in 100'!D53*0.1),"")</f>
        <v>0</v>
      </c>
      <c r="E53" s="314">
        <f>IFERROR(('Conversion in 100'!E53*0.1),"")</f>
        <v>0</v>
      </c>
      <c r="F53" s="314">
        <f>IFERROR(('Conversion in 100'!F53*0.1),"")</f>
        <v>0</v>
      </c>
      <c r="G53" s="314">
        <f>IFERROR(('Conversion in 100'!G53*0.1),"")</f>
        <v>0</v>
      </c>
      <c r="H53" s="314">
        <f>IFERROR(('Conversion in 100'!H53*0.1),"")</f>
        <v>0</v>
      </c>
      <c r="I53" s="270">
        <f>IF(OR(ISNUMBER(D53),ISNUMBER(E53),ISNUMBER(#REF!),ISNUMBER(F53),ISNUMBER(G53),ISNUMBER(H53)),SUM(D53:H53),"")</f>
        <v>0</v>
      </c>
      <c r="J53" s="314" t="str">
        <f>IF(ISNUMBER('Conversion in 100'!J53),'Conversion in 100'!J53*0.3,"")</f>
        <v/>
      </c>
      <c r="K53" s="314" t="str">
        <f>IF(ISNUMBER('Conversion in 100'!K53),'Conversion in 100'!K53*0.3,"")</f>
        <v/>
      </c>
      <c r="L53" s="314" t="str">
        <f>IF(ISNUMBER('Conversion in 100'!L53),'Conversion in 100'!L53*0.3,"")</f>
        <v/>
      </c>
      <c r="M53" s="314" t="str">
        <f>IF(ISNUMBER('Conversion in 100'!M53),'Conversion in 100'!M53*0.3,"")</f>
        <v/>
      </c>
      <c r="N53" s="314" t="str">
        <f>IF(ISNUMBER('Conversion in 100'!N53),'Conversion in 100'!N53*0.3,"")</f>
        <v/>
      </c>
      <c r="O53" s="270" t="str">
        <f>IF(OR(ISNUMBER(J53),ISNUMBER(K53),ISNUMBER(#REF!),ISNUMBER(L53),ISNUMBER(M53),ISNUMBER(N53)),SUM(J53:N53),"")</f>
        <v/>
      </c>
      <c r="P53" s="314">
        <f>IF(ISNUMBER('Conversion in 100'!P53)&gt;0,'Conversion in 100'!P53*0.4,"")</f>
        <v>0</v>
      </c>
      <c r="Q53" s="314">
        <f>IF(ISNUMBER('Conversion in 100'!Q53)&gt;0,'Conversion in 100'!Q53*0.4,"")</f>
        <v>0</v>
      </c>
      <c r="R53" s="314">
        <f>IF(ISNUMBER('Conversion in 100'!R53)&gt;0,'Conversion in 100'!R53*0.4,"")</f>
        <v>0</v>
      </c>
      <c r="S53" s="314">
        <f>IF(ISNUMBER('Conversion in 100'!S53)&gt;0,'Conversion in 100'!S53*0.4,"")</f>
        <v>0</v>
      </c>
      <c r="T53" s="314">
        <f>IF(ISNUMBER('Conversion in 100'!T53)&gt;0,'Conversion in 100'!T53*0.4,"")</f>
        <v>0</v>
      </c>
      <c r="U53" s="270">
        <f>IF(OR(ISNUMBER(P53),ISNUMBER(Q53),ISNUMBER(#REF!),ISNUMBER(R53),ISNUMBER(S53),ISNUMBER(T53)),SUM(P53:T53),"")</f>
        <v>0</v>
      </c>
    </row>
    <row r="54" spans="1:21" x14ac:dyDescent="0.3">
      <c r="A54" s="278" t="str">
        <f>'STUDENT DETAILS'!A55</f>
        <v/>
      </c>
      <c r="B54" s="278" t="str">
        <f>IF(ISNUMBER('STUDENT DETAILS'!D55),('STUDENT DETAILS'!D55),"")</f>
        <v/>
      </c>
      <c r="C54" s="279" t="str">
        <f>IF('STUDENT DETAILS'!C55&gt;0,'STUDENT DETAILS'!C55,"")</f>
        <v/>
      </c>
      <c r="D54" s="314">
        <f>IFERROR(('Conversion in 100'!D54*0.1),"")</f>
        <v>0</v>
      </c>
      <c r="E54" s="314">
        <f>IFERROR(('Conversion in 100'!E54*0.1),"")</f>
        <v>0</v>
      </c>
      <c r="F54" s="314">
        <f>IFERROR(('Conversion in 100'!F54*0.1),"")</f>
        <v>0</v>
      </c>
      <c r="G54" s="314">
        <f>IFERROR(('Conversion in 100'!G54*0.1),"")</f>
        <v>0</v>
      </c>
      <c r="H54" s="314">
        <f>IFERROR(('Conversion in 100'!H54*0.1),"")</f>
        <v>0</v>
      </c>
      <c r="I54" s="270">
        <f>IF(OR(ISNUMBER(D54),ISNUMBER(E54),ISNUMBER(#REF!),ISNUMBER(F54),ISNUMBER(G54),ISNUMBER(H54)),SUM(D54:H54),"")</f>
        <v>0</v>
      </c>
      <c r="J54" s="314" t="str">
        <f>IF(ISNUMBER('Conversion in 100'!J54),'Conversion in 100'!J54*0.3,"")</f>
        <v/>
      </c>
      <c r="K54" s="314" t="str">
        <f>IF(ISNUMBER('Conversion in 100'!K54),'Conversion in 100'!K54*0.3,"")</f>
        <v/>
      </c>
      <c r="L54" s="314" t="str">
        <f>IF(ISNUMBER('Conversion in 100'!L54),'Conversion in 100'!L54*0.3,"")</f>
        <v/>
      </c>
      <c r="M54" s="314" t="str">
        <f>IF(ISNUMBER('Conversion in 100'!M54),'Conversion in 100'!M54*0.3,"")</f>
        <v/>
      </c>
      <c r="N54" s="314" t="str">
        <f>IF(ISNUMBER('Conversion in 100'!N54),'Conversion in 100'!N54*0.3,"")</f>
        <v/>
      </c>
      <c r="O54" s="270" t="str">
        <f>IF(OR(ISNUMBER(J54),ISNUMBER(K54),ISNUMBER(#REF!),ISNUMBER(L54),ISNUMBER(M54),ISNUMBER(N54)),SUM(J54:N54),"")</f>
        <v/>
      </c>
      <c r="P54" s="314">
        <f>IF(ISNUMBER('Conversion in 100'!P54)&gt;0,'Conversion in 100'!P54*0.4,"")</f>
        <v>0</v>
      </c>
      <c r="Q54" s="314">
        <f>IF(ISNUMBER('Conversion in 100'!Q54)&gt;0,'Conversion in 100'!Q54*0.4,"")</f>
        <v>0</v>
      </c>
      <c r="R54" s="314">
        <f>IF(ISNUMBER('Conversion in 100'!R54)&gt;0,'Conversion in 100'!R54*0.4,"")</f>
        <v>0</v>
      </c>
      <c r="S54" s="314">
        <f>IF(ISNUMBER('Conversion in 100'!S54)&gt;0,'Conversion in 100'!S54*0.4,"")</f>
        <v>0</v>
      </c>
      <c r="T54" s="314">
        <f>IF(ISNUMBER('Conversion in 100'!T54)&gt;0,'Conversion in 100'!T54*0.4,"")</f>
        <v>0</v>
      </c>
      <c r="U54" s="270">
        <f>IF(OR(ISNUMBER(P54),ISNUMBER(Q54),ISNUMBER(#REF!),ISNUMBER(R54),ISNUMBER(S54),ISNUMBER(T54)),SUM(P54:T54),"")</f>
        <v>0</v>
      </c>
    </row>
    <row r="55" spans="1:21" x14ac:dyDescent="0.3">
      <c r="A55" s="278" t="str">
        <f>'STUDENT DETAILS'!A56</f>
        <v/>
      </c>
      <c r="B55" s="278" t="str">
        <f>IF(ISNUMBER('STUDENT DETAILS'!D56),('STUDENT DETAILS'!D56),"")</f>
        <v/>
      </c>
      <c r="C55" s="279" t="str">
        <f>IF('STUDENT DETAILS'!C56&gt;0,'STUDENT DETAILS'!C56,"")</f>
        <v/>
      </c>
      <c r="D55" s="314">
        <f>IFERROR(('Conversion in 100'!D55*0.1),"")</f>
        <v>0</v>
      </c>
      <c r="E55" s="314">
        <f>IFERROR(('Conversion in 100'!E55*0.1),"")</f>
        <v>0</v>
      </c>
      <c r="F55" s="314">
        <f>IFERROR(('Conversion in 100'!F55*0.1),"")</f>
        <v>0</v>
      </c>
      <c r="G55" s="314">
        <f>IFERROR(('Conversion in 100'!G55*0.1),"")</f>
        <v>0</v>
      </c>
      <c r="H55" s="314">
        <f>IFERROR(('Conversion in 100'!H55*0.1),"")</f>
        <v>0</v>
      </c>
      <c r="I55" s="270">
        <f>IF(OR(ISNUMBER(D55),ISNUMBER(E55),ISNUMBER(#REF!),ISNUMBER(F55),ISNUMBER(G55),ISNUMBER(H55)),SUM(D55:H55),"")</f>
        <v>0</v>
      </c>
      <c r="J55" s="314" t="str">
        <f>IF(ISNUMBER('Conversion in 100'!J55),'Conversion in 100'!J55*0.3,"")</f>
        <v/>
      </c>
      <c r="K55" s="314" t="str">
        <f>IF(ISNUMBER('Conversion in 100'!K55),'Conversion in 100'!K55*0.3,"")</f>
        <v/>
      </c>
      <c r="L55" s="314" t="str">
        <f>IF(ISNUMBER('Conversion in 100'!L55),'Conversion in 100'!L55*0.3,"")</f>
        <v/>
      </c>
      <c r="M55" s="314" t="str">
        <f>IF(ISNUMBER('Conversion in 100'!M55),'Conversion in 100'!M55*0.3,"")</f>
        <v/>
      </c>
      <c r="N55" s="314" t="str">
        <f>IF(ISNUMBER('Conversion in 100'!N55),'Conversion in 100'!N55*0.3,"")</f>
        <v/>
      </c>
      <c r="O55" s="270" t="str">
        <f>IF(OR(ISNUMBER(J55),ISNUMBER(K55),ISNUMBER(#REF!),ISNUMBER(L55),ISNUMBER(M55),ISNUMBER(N55)),SUM(J55:N55),"")</f>
        <v/>
      </c>
      <c r="P55" s="314">
        <f>IF(ISNUMBER('Conversion in 100'!P55)&gt;0,'Conversion in 100'!P55*0.4,"")</f>
        <v>0</v>
      </c>
      <c r="Q55" s="314">
        <f>IF(ISNUMBER('Conversion in 100'!Q55)&gt;0,'Conversion in 100'!Q55*0.4,"")</f>
        <v>0</v>
      </c>
      <c r="R55" s="314">
        <f>IF(ISNUMBER('Conversion in 100'!R55)&gt;0,'Conversion in 100'!R55*0.4,"")</f>
        <v>0</v>
      </c>
      <c r="S55" s="314">
        <f>IF(ISNUMBER('Conversion in 100'!S55)&gt;0,'Conversion in 100'!S55*0.4,"")</f>
        <v>0</v>
      </c>
      <c r="T55" s="314">
        <f>IF(ISNUMBER('Conversion in 100'!T55)&gt;0,'Conversion in 100'!T55*0.4,"")</f>
        <v>0</v>
      </c>
      <c r="U55" s="270">
        <f>IF(OR(ISNUMBER(P55),ISNUMBER(Q55),ISNUMBER(#REF!),ISNUMBER(R55),ISNUMBER(S55),ISNUMBER(T55)),SUM(P55:T55),"")</f>
        <v>0</v>
      </c>
    </row>
    <row r="56" spans="1:21" x14ac:dyDescent="0.3">
      <c r="A56" s="278" t="str">
        <f>'STUDENT DETAILS'!A57</f>
        <v/>
      </c>
      <c r="B56" s="278" t="str">
        <f>IF(ISNUMBER('STUDENT DETAILS'!D57),('STUDENT DETAILS'!D57),"")</f>
        <v/>
      </c>
      <c r="C56" s="279" t="str">
        <f>IF('STUDENT DETAILS'!C57&gt;0,'STUDENT DETAILS'!C57,"")</f>
        <v/>
      </c>
      <c r="D56" s="314">
        <f>IFERROR(('Conversion in 100'!D56*0.1),"")</f>
        <v>0</v>
      </c>
      <c r="E56" s="314">
        <f>IFERROR(('Conversion in 100'!E56*0.1),"")</f>
        <v>0</v>
      </c>
      <c r="F56" s="314">
        <f>IFERROR(('Conversion in 100'!F56*0.1),"")</f>
        <v>0</v>
      </c>
      <c r="G56" s="314">
        <f>IFERROR(('Conversion in 100'!G56*0.1),"")</f>
        <v>0</v>
      </c>
      <c r="H56" s="314">
        <f>IFERROR(('Conversion in 100'!H56*0.1),"")</f>
        <v>0</v>
      </c>
      <c r="I56" s="270">
        <f>IF(OR(ISNUMBER(D56),ISNUMBER(E56),ISNUMBER(#REF!),ISNUMBER(F56),ISNUMBER(G56),ISNUMBER(H56)),SUM(D56:H56),"")</f>
        <v>0</v>
      </c>
      <c r="J56" s="314" t="str">
        <f>IF(ISNUMBER('Conversion in 100'!J56),'Conversion in 100'!J56*0.3,"")</f>
        <v/>
      </c>
      <c r="K56" s="314" t="str">
        <f>IF(ISNUMBER('Conversion in 100'!K56),'Conversion in 100'!K56*0.3,"")</f>
        <v/>
      </c>
      <c r="L56" s="314" t="str">
        <f>IF(ISNUMBER('Conversion in 100'!L56),'Conversion in 100'!L56*0.3,"")</f>
        <v/>
      </c>
      <c r="M56" s="314" t="str">
        <f>IF(ISNUMBER('Conversion in 100'!M56),'Conversion in 100'!M56*0.3,"")</f>
        <v/>
      </c>
      <c r="N56" s="314" t="str">
        <f>IF(ISNUMBER('Conversion in 100'!N56),'Conversion in 100'!N56*0.3,"")</f>
        <v/>
      </c>
      <c r="O56" s="270" t="str">
        <f>IF(OR(ISNUMBER(J56),ISNUMBER(K56),ISNUMBER(#REF!),ISNUMBER(L56),ISNUMBER(M56),ISNUMBER(N56)),SUM(J56:N56),"")</f>
        <v/>
      </c>
      <c r="P56" s="314">
        <f>IF(ISNUMBER('Conversion in 100'!P56)&gt;0,'Conversion in 100'!P56*0.4,"")</f>
        <v>0</v>
      </c>
      <c r="Q56" s="314">
        <f>IF(ISNUMBER('Conversion in 100'!Q56)&gt;0,'Conversion in 100'!Q56*0.4,"")</f>
        <v>0</v>
      </c>
      <c r="R56" s="314">
        <f>IF(ISNUMBER('Conversion in 100'!R56)&gt;0,'Conversion in 100'!R56*0.4,"")</f>
        <v>0</v>
      </c>
      <c r="S56" s="314">
        <f>IF(ISNUMBER('Conversion in 100'!S56)&gt;0,'Conversion in 100'!S56*0.4,"")</f>
        <v>0</v>
      </c>
      <c r="T56" s="314">
        <f>IF(ISNUMBER('Conversion in 100'!T56)&gt;0,'Conversion in 100'!T56*0.4,"")</f>
        <v>0</v>
      </c>
      <c r="U56" s="270">
        <f>IF(OR(ISNUMBER(P56),ISNUMBER(Q56),ISNUMBER(#REF!),ISNUMBER(R56),ISNUMBER(S56),ISNUMBER(T56)),SUM(P56:T56),"")</f>
        <v>0</v>
      </c>
    </row>
    <row r="57" spans="1:21" x14ac:dyDescent="0.3">
      <c r="A57" s="278" t="str">
        <f>'STUDENT DETAILS'!A58</f>
        <v/>
      </c>
      <c r="B57" s="278" t="str">
        <f>IF(ISNUMBER('STUDENT DETAILS'!D58),('STUDENT DETAILS'!D58),"")</f>
        <v/>
      </c>
      <c r="C57" s="279" t="str">
        <f>IF('STUDENT DETAILS'!C58&gt;0,'STUDENT DETAILS'!C58,"")</f>
        <v/>
      </c>
      <c r="D57" s="314">
        <f>IFERROR(('Conversion in 100'!D57*0.1),"")</f>
        <v>0</v>
      </c>
      <c r="E57" s="314">
        <f>IFERROR(('Conversion in 100'!E57*0.1),"")</f>
        <v>0</v>
      </c>
      <c r="F57" s="314">
        <f>IFERROR(('Conversion in 100'!F57*0.1),"")</f>
        <v>0</v>
      </c>
      <c r="G57" s="314">
        <f>IFERROR(('Conversion in 100'!G57*0.1),"")</f>
        <v>0</v>
      </c>
      <c r="H57" s="314">
        <f>IFERROR(('Conversion in 100'!H57*0.1),"")</f>
        <v>0</v>
      </c>
      <c r="I57" s="270">
        <f>IF(OR(ISNUMBER(D57),ISNUMBER(E57),ISNUMBER(#REF!),ISNUMBER(F57),ISNUMBER(G57),ISNUMBER(H57)),SUM(D57:H57),"")</f>
        <v>0</v>
      </c>
      <c r="J57" s="314" t="str">
        <f>IF(ISNUMBER('Conversion in 100'!J57),'Conversion in 100'!J57*0.3,"")</f>
        <v/>
      </c>
      <c r="K57" s="314" t="str">
        <f>IF(ISNUMBER('Conversion in 100'!K57),'Conversion in 100'!K57*0.3,"")</f>
        <v/>
      </c>
      <c r="L57" s="314" t="str">
        <f>IF(ISNUMBER('Conversion in 100'!L57),'Conversion in 100'!L57*0.3,"")</f>
        <v/>
      </c>
      <c r="M57" s="314" t="str">
        <f>IF(ISNUMBER('Conversion in 100'!M57),'Conversion in 100'!M57*0.3,"")</f>
        <v/>
      </c>
      <c r="N57" s="314" t="str">
        <f>IF(ISNUMBER('Conversion in 100'!N57),'Conversion in 100'!N57*0.3,"")</f>
        <v/>
      </c>
      <c r="O57" s="270" t="str">
        <f>IF(OR(ISNUMBER(J57),ISNUMBER(K57),ISNUMBER(#REF!),ISNUMBER(L57),ISNUMBER(M57),ISNUMBER(N57)),SUM(J57:N57),"")</f>
        <v/>
      </c>
      <c r="P57" s="314">
        <f>IF(ISNUMBER('Conversion in 100'!P57)&gt;0,'Conversion in 100'!P57*0.4,"")</f>
        <v>0</v>
      </c>
      <c r="Q57" s="314">
        <f>IF(ISNUMBER('Conversion in 100'!Q57)&gt;0,'Conversion in 100'!Q57*0.4,"")</f>
        <v>0</v>
      </c>
      <c r="R57" s="314">
        <f>IF(ISNUMBER('Conversion in 100'!R57)&gt;0,'Conversion in 100'!R57*0.4,"")</f>
        <v>0</v>
      </c>
      <c r="S57" s="314">
        <f>IF(ISNUMBER('Conversion in 100'!S57)&gt;0,'Conversion in 100'!S57*0.4,"")</f>
        <v>0</v>
      </c>
      <c r="T57" s="314">
        <f>IF(ISNUMBER('Conversion in 100'!T57)&gt;0,'Conversion in 100'!T57*0.4,"")</f>
        <v>0</v>
      </c>
      <c r="U57" s="270">
        <f>IF(OR(ISNUMBER(P57),ISNUMBER(Q57),ISNUMBER(#REF!),ISNUMBER(R57),ISNUMBER(S57),ISNUMBER(T57)),SUM(P57:T57),"")</f>
        <v>0</v>
      </c>
    </row>
    <row r="58" spans="1:21" x14ac:dyDescent="0.3">
      <c r="A58" s="278" t="str">
        <f>'STUDENT DETAILS'!A59</f>
        <v/>
      </c>
      <c r="B58" s="278" t="str">
        <f>IF(ISNUMBER('STUDENT DETAILS'!D59),('STUDENT DETAILS'!D59),"")</f>
        <v/>
      </c>
      <c r="C58" s="279" t="str">
        <f>IF('STUDENT DETAILS'!C59&gt;0,'STUDENT DETAILS'!C59,"")</f>
        <v/>
      </c>
      <c r="D58" s="314">
        <f>IFERROR(('Conversion in 100'!D58*0.1),"")</f>
        <v>0</v>
      </c>
      <c r="E58" s="314">
        <f>IFERROR(('Conversion in 100'!E58*0.1),"")</f>
        <v>0</v>
      </c>
      <c r="F58" s="314">
        <f>IFERROR(('Conversion in 100'!F58*0.1),"")</f>
        <v>0</v>
      </c>
      <c r="G58" s="314">
        <f>IFERROR(('Conversion in 100'!G58*0.1),"")</f>
        <v>0</v>
      </c>
      <c r="H58" s="314">
        <f>IFERROR(('Conversion in 100'!H58*0.1),"")</f>
        <v>0</v>
      </c>
      <c r="I58" s="270">
        <f>IF(OR(ISNUMBER(D58),ISNUMBER(E58),ISNUMBER(#REF!),ISNUMBER(F58),ISNUMBER(G58),ISNUMBER(H58)),SUM(D58:H58),"")</f>
        <v>0</v>
      </c>
      <c r="J58" s="314" t="str">
        <f>IF(ISNUMBER('Conversion in 100'!J58),'Conversion in 100'!J58*0.3,"")</f>
        <v/>
      </c>
      <c r="K58" s="314" t="str">
        <f>IF(ISNUMBER('Conversion in 100'!K58),'Conversion in 100'!K58*0.3,"")</f>
        <v/>
      </c>
      <c r="L58" s="314" t="str">
        <f>IF(ISNUMBER('Conversion in 100'!L58),'Conversion in 100'!L58*0.3,"")</f>
        <v/>
      </c>
      <c r="M58" s="314" t="str">
        <f>IF(ISNUMBER('Conversion in 100'!M58),'Conversion in 100'!M58*0.3,"")</f>
        <v/>
      </c>
      <c r="N58" s="314" t="str">
        <f>IF(ISNUMBER('Conversion in 100'!N58),'Conversion in 100'!N58*0.3,"")</f>
        <v/>
      </c>
      <c r="O58" s="270" t="str">
        <f>IF(OR(ISNUMBER(J58),ISNUMBER(K58),ISNUMBER(#REF!),ISNUMBER(L58),ISNUMBER(M58),ISNUMBER(N58)),SUM(J58:N58),"")</f>
        <v/>
      </c>
      <c r="P58" s="314">
        <f>IF(ISNUMBER('Conversion in 100'!P58)&gt;0,'Conversion in 100'!P58*0.4,"")</f>
        <v>0</v>
      </c>
      <c r="Q58" s="314">
        <f>IF(ISNUMBER('Conversion in 100'!Q58)&gt;0,'Conversion in 100'!Q58*0.4,"")</f>
        <v>0</v>
      </c>
      <c r="R58" s="314">
        <f>IF(ISNUMBER('Conversion in 100'!R58)&gt;0,'Conversion in 100'!R58*0.4,"")</f>
        <v>0</v>
      </c>
      <c r="S58" s="314">
        <f>IF(ISNUMBER('Conversion in 100'!S58)&gt;0,'Conversion in 100'!S58*0.4,"")</f>
        <v>0</v>
      </c>
      <c r="T58" s="314">
        <f>IF(ISNUMBER('Conversion in 100'!T58)&gt;0,'Conversion in 100'!T58*0.4,"")</f>
        <v>0</v>
      </c>
      <c r="U58" s="270">
        <f>IF(OR(ISNUMBER(P58),ISNUMBER(Q58),ISNUMBER(#REF!),ISNUMBER(R58),ISNUMBER(S58),ISNUMBER(T58)),SUM(P58:T58),"")</f>
        <v>0</v>
      </c>
    </row>
    <row r="59" spans="1:21" x14ac:dyDescent="0.3">
      <c r="A59" s="278" t="str">
        <f>'STUDENT DETAILS'!A60</f>
        <v/>
      </c>
      <c r="B59" s="278" t="str">
        <f>IF(ISNUMBER('STUDENT DETAILS'!D60),('STUDENT DETAILS'!D60),"")</f>
        <v/>
      </c>
      <c r="C59" s="279" t="str">
        <f>IF('STUDENT DETAILS'!C60&gt;0,'STUDENT DETAILS'!C60,"")</f>
        <v/>
      </c>
      <c r="D59" s="314">
        <f>IFERROR(('Conversion in 100'!D59*0.1),"")</f>
        <v>0</v>
      </c>
      <c r="E59" s="314">
        <f>IFERROR(('Conversion in 100'!E59*0.1),"")</f>
        <v>0</v>
      </c>
      <c r="F59" s="314">
        <f>IFERROR(('Conversion in 100'!F59*0.1),"")</f>
        <v>0</v>
      </c>
      <c r="G59" s="314">
        <f>IFERROR(('Conversion in 100'!G59*0.1),"")</f>
        <v>0</v>
      </c>
      <c r="H59" s="314">
        <f>IFERROR(('Conversion in 100'!H59*0.1),"")</f>
        <v>0</v>
      </c>
      <c r="I59" s="270">
        <f>IF(OR(ISNUMBER(D59),ISNUMBER(E59),ISNUMBER(#REF!),ISNUMBER(F59),ISNUMBER(G59),ISNUMBER(H59)),SUM(D59:H59),"")</f>
        <v>0</v>
      </c>
      <c r="J59" s="314" t="str">
        <f>IF(ISNUMBER('Conversion in 100'!J59),'Conversion in 100'!J59*0.3,"")</f>
        <v/>
      </c>
      <c r="K59" s="314" t="str">
        <f>IF(ISNUMBER('Conversion in 100'!K59),'Conversion in 100'!K59*0.3,"")</f>
        <v/>
      </c>
      <c r="L59" s="314" t="str">
        <f>IF(ISNUMBER('Conversion in 100'!L59),'Conversion in 100'!L59*0.3,"")</f>
        <v/>
      </c>
      <c r="M59" s="314" t="str">
        <f>IF(ISNUMBER('Conversion in 100'!M59),'Conversion in 100'!M59*0.3,"")</f>
        <v/>
      </c>
      <c r="N59" s="314" t="str">
        <f>IF(ISNUMBER('Conversion in 100'!N59),'Conversion in 100'!N59*0.3,"")</f>
        <v/>
      </c>
      <c r="O59" s="270" t="str">
        <f>IF(OR(ISNUMBER(J59),ISNUMBER(K59),ISNUMBER(#REF!),ISNUMBER(L59),ISNUMBER(M59),ISNUMBER(N59)),SUM(J59:N59),"")</f>
        <v/>
      </c>
      <c r="P59" s="314">
        <f>IF(ISNUMBER('Conversion in 100'!P59)&gt;0,'Conversion in 100'!P59*0.4,"")</f>
        <v>0</v>
      </c>
      <c r="Q59" s="314">
        <f>IF(ISNUMBER('Conversion in 100'!Q59)&gt;0,'Conversion in 100'!Q59*0.4,"")</f>
        <v>0</v>
      </c>
      <c r="R59" s="314">
        <f>IF(ISNUMBER('Conversion in 100'!R59)&gt;0,'Conversion in 100'!R59*0.4,"")</f>
        <v>0</v>
      </c>
      <c r="S59" s="314">
        <f>IF(ISNUMBER('Conversion in 100'!S59)&gt;0,'Conversion in 100'!S59*0.4,"")</f>
        <v>0</v>
      </c>
      <c r="T59" s="314">
        <f>IF(ISNUMBER('Conversion in 100'!T59)&gt;0,'Conversion in 100'!T59*0.4,"")</f>
        <v>0</v>
      </c>
      <c r="U59" s="270">
        <f>IF(OR(ISNUMBER(P59),ISNUMBER(Q59),ISNUMBER(#REF!),ISNUMBER(R59),ISNUMBER(S59),ISNUMBER(T59)),SUM(P59:T59),"")</f>
        <v>0</v>
      </c>
    </row>
    <row r="60" spans="1:21" x14ac:dyDescent="0.3">
      <c r="A60" s="278" t="str">
        <f>'STUDENT DETAILS'!A61</f>
        <v/>
      </c>
      <c r="B60" s="278" t="str">
        <f>IF(ISNUMBER('STUDENT DETAILS'!D61),('STUDENT DETAILS'!D61),"")</f>
        <v/>
      </c>
      <c r="C60" s="279" t="str">
        <f>IF('STUDENT DETAILS'!C61&gt;0,'STUDENT DETAILS'!C61,"")</f>
        <v/>
      </c>
      <c r="D60" s="314">
        <f>IFERROR(('Conversion in 100'!D60*0.1),"")</f>
        <v>0</v>
      </c>
      <c r="E60" s="314">
        <f>IFERROR(('Conversion in 100'!E60*0.1),"")</f>
        <v>0</v>
      </c>
      <c r="F60" s="314">
        <f>IFERROR(('Conversion in 100'!F60*0.1),"")</f>
        <v>0</v>
      </c>
      <c r="G60" s="314">
        <f>IFERROR(('Conversion in 100'!G60*0.1),"")</f>
        <v>0</v>
      </c>
      <c r="H60" s="314">
        <f>IFERROR(('Conversion in 100'!H60*0.1),"")</f>
        <v>0</v>
      </c>
      <c r="I60" s="270">
        <f>IF(OR(ISNUMBER(D60),ISNUMBER(E60),ISNUMBER(#REF!),ISNUMBER(F60),ISNUMBER(G60),ISNUMBER(H60)),SUM(D60:H60),"")</f>
        <v>0</v>
      </c>
      <c r="J60" s="314" t="str">
        <f>IF(ISNUMBER('Conversion in 100'!J60),'Conversion in 100'!J60*0.3,"")</f>
        <v/>
      </c>
      <c r="K60" s="314" t="str">
        <f>IF(ISNUMBER('Conversion in 100'!K60),'Conversion in 100'!K60*0.3,"")</f>
        <v/>
      </c>
      <c r="L60" s="314" t="str">
        <f>IF(ISNUMBER('Conversion in 100'!L60),'Conversion in 100'!L60*0.3,"")</f>
        <v/>
      </c>
      <c r="M60" s="314" t="str">
        <f>IF(ISNUMBER('Conversion in 100'!M60),'Conversion in 100'!M60*0.3,"")</f>
        <v/>
      </c>
      <c r="N60" s="314" t="str">
        <f>IF(ISNUMBER('Conversion in 100'!N60),'Conversion in 100'!N60*0.3,"")</f>
        <v/>
      </c>
      <c r="O60" s="270" t="str">
        <f>IF(OR(ISNUMBER(J60),ISNUMBER(K60),ISNUMBER(#REF!),ISNUMBER(L60),ISNUMBER(M60),ISNUMBER(N60)),SUM(J60:N60),"")</f>
        <v/>
      </c>
      <c r="P60" s="314">
        <f>IF(ISNUMBER('Conversion in 100'!P60)&gt;0,'Conversion in 100'!P60*0.4,"")</f>
        <v>0</v>
      </c>
      <c r="Q60" s="314">
        <f>IF(ISNUMBER('Conversion in 100'!Q60)&gt;0,'Conversion in 100'!Q60*0.4,"")</f>
        <v>0</v>
      </c>
      <c r="R60" s="314">
        <f>IF(ISNUMBER('Conversion in 100'!R60)&gt;0,'Conversion in 100'!R60*0.4,"")</f>
        <v>0</v>
      </c>
      <c r="S60" s="314">
        <f>IF(ISNUMBER('Conversion in 100'!S60)&gt;0,'Conversion in 100'!S60*0.4,"")</f>
        <v>0</v>
      </c>
      <c r="T60" s="314">
        <f>IF(ISNUMBER('Conversion in 100'!T60)&gt;0,'Conversion in 100'!T60*0.4,"")</f>
        <v>0</v>
      </c>
      <c r="U60" s="270">
        <f>IF(OR(ISNUMBER(P60),ISNUMBER(Q60),ISNUMBER(#REF!),ISNUMBER(R60),ISNUMBER(S60),ISNUMBER(T60)),SUM(P60:T60),"")</f>
        <v>0</v>
      </c>
    </row>
    <row r="61" spans="1:21" x14ac:dyDescent="0.3">
      <c r="A61" s="278" t="str">
        <f>'STUDENT DETAILS'!A62</f>
        <v/>
      </c>
      <c r="B61" s="278" t="str">
        <f>IF(ISNUMBER('STUDENT DETAILS'!D62),('STUDENT DETAILS'!D62),"")</f>
        <v/>
      </c>
      <c r="C61" s="279" t="str">
        <f>IF('STUDENT DETAILS'!C62&gt;0,'STUDENT DETAILS'!C62,"")</f>
        <v/>
      </c>
      <c r="D61" s="314">
        <f>IFERROR(('Conversion in 100'!D61*0.1),"")</f>
        <v>0</v>
      </c>
      <c r="E61" s="314">
        <f>IFERROR(('Conversion in 100'!E61*0.1),"")</f>
        <v>0</v>
      </c>
      <c r="F61" s="314">
        <f>IFERROR(('Conversion in 100'!F61*0.1),"")</f>
        <v>0</v>
      </c>
      <c r="G61" s="314">
        <f>IFERROR(('Conversion in 100'!G61*0.1),"")</f>
        <v>0</v>
      </c>
      <c r="H61" s="314">
        <f>IFERROR(('Conversion in 100'!H61*0.1),"")</f>
        <v>0</v>
      </c>
      <c r="I61" s="270">
        <f>IF(OR(ISNUMBER(D61),ISNUMBER(E61),ISNUMBER(#REF!),ISNUMBER(F61),ISNUMBER(G61),ISNUMBER(H61)),SUM(D61:H61),"")</f>
        <v>0</v>
      </c>
      <c r="J61" s="314" t="str">
        <f>IF(ISNUMBER('Conversion in 100'!J61),'Conversion in 100'!J61*0.3,"")</f>
        <v/>
      </c>
      <c r="K61" s="314" t="str">
        <f>IF(ISNUMBER('Conversion in 100'!K61),'Conversion in 100'!K61*0.3,"")</f>
        <v/>
      </c>
      <c r="L61" s="314" t="str">
        <f>IF(ISNUMBER('Conversion in 100'!L61),'Conversion in 100'!L61*0.3,"")</f>
        <v/>
      </c>
      <c r="M61" s="314" t="str">
        <f>IF(ISNUMBER('Conversion in 100'!M61),'Conversion in 100'!M61*0.3,"")</f>
        <v/>
      </c>
      <c r="N61" s="314" t="str">
        <f>IF(ISNUMBER('Conversion in 100'!N61),'Conversion in 100'!N61*0.3,"")</f>
        <v/>
      </c>
      <c r="O61" s="270" t="str">
        <f>IF(OR(ISNUMBER(J61),ISNUMBER(K61),ISNUMBER(#REF!),ISNUMBER(L61),ISNUMBER(M61),ISNUMBER(N61)),SUM(J61:N61),"")</f>
        <v/>
      </c>
      <c r="P61" s="314">
        <f>IF(ISNUMBER('Conversion in 100'!P61)&gt;0,'Conversion in 100'!P61*0.4,"")</f>
        <v>0</v>
      </c>
      <c r="Q61" s="314">
        <f>IF(ISNUMBER('Conversion in 100'!Q61)&gt;0,'Conversion in 100'!Q61*0.4,"")</f>
        <v>0</v>
      </c>
      <c r="R61" s="314">
        <f>IF(ISNUMBER('Conversion in 100'!R61)&gt;0,'Conversion in 100'!R61*0.4,"")</f>
        <v>0</v>
      </c>
      <c r="S61" s="314">
        <f>IF(ISNUMBER('Conversion in 100'!S61)&gt;0,'Conversion in 100'!S61*0.4,"")</f>
        <v>0</v>
      </c>
      <c r="T61" s="314">
        <f>IF(ISNUMBER('Conversion in 100'!T61)&gt;0,'Conversion in 100'!T61*0.4,"")</f>
        <v>0</v>
      </c>
      <c r="U61" s="270">
        <f>IF(OR(ISNUMBER(P61),ISNUMBER(Q61),ISNUMBER(#REF!),ISNUMBER(R61),ISNUMBER(S61),ISNUMBER(T61)),SUM(P61:T61),"")</f>
        <v>0</v>
      </c>
    </row>
    <row r="62" spans="1:21" x14ac:dyDescent="0.3">
      <c r="A62" s="278" t="str">
        <f>'STUDENT DETAILS'!A63</f>
        <v/>
      </c>
      <c r="B62" s="278" t="str">
        <f>IF(ISNUMBER('STUDENT DETAILS'!D63),('STUDENT DETAILS'!D63),"")</f>
        <v/>
      </c>
      <c r="C62" s="279" t="str">
        <f>IF('STUDENT DETAILS'!C63&gt;0,'STUDENT DETAILS'!C63,"")</f>
        <v/>
      </c>
      <c r="D62" s="314">
        <f>IFERROR(('Conversion in 100'!D62*0.1),"")</f>
        <v>0</v>
      </c>
      <c r="E62" s="314">
        <f>IFERROR(('Conversion in 100'!E62*0.1),"")</f>
        <v>0</v>
      </c>
      <c r="F62" s="314">
        <f>IFERROR(('Conversion in 100'!F62*0.1),"")</f>
        <v>0</v>
      </c>
      <c r="G62" s="314">
        <f>IFERROR(('Conversion in 100'!G62*0.1),"")</f>
        <v>0</v>
      </c>
      <c r="H62" s="314">
        <f>IFERROR(('Conversion in 100'!H62*0.1),"")</f>
        <v>0</v>
      </c>
      <c r="I62" s="270">
        <f>IF(OR(ISNUMBER(D62),ISNUMBER(E62),ISNUMBER(#REF!),ISNUMBER(F62),ISNUMBER(G62),ISNUMBER(H62)),SUM(D62:H62),"")</f>
        <v>0</v>
      </c>
      <c r="J62" s="314" t="str">
        <f>IF(ISNUMBER('Conversion in 100'!J62),'Conversion in 100'!J62*0.3,"")</f>
        <v/>
      </c>
      <c r="K62" s="314" t="str">
        <f>IF(ISNUMBER('Conversion in 100'!K62),'Conversion in 100'!K62*0.3,"")</f>
        <v/>
      </c>
      <c r="L62" s="314" t="str">
        <f>IF(ISNUMBER('Conversion in 100'!L62),'Conversion in 100'!L62*0.3,"")</f>
        <v/>
      </c>
      <c r="M62" s="314" t="str">
        <f>IF(ISNUMBER('Conversion in 100'!M62),'Conversion in 100'!M62*0.3,"")</f>
        <v/>
      </c>
      <c r="N62" s="314" t="str">
        <f>IF(ISNUMBER('Conversion in 100'!N62),'Conversion in 100'!N62*0.3,"")</f>
        <v/>
      </c>
      <c r="O62" s="270" t="str">
        <f>IF(OR(ISNUMBER(J62),ISNUMBER(K62),ISNUMBER(#REF!),ISNUMBER(L62),ISNUMBER(M62),ISNUMBER(N62)),SUM(J62:N62),"")</f>
        <v/>
      </c>
      <c r="P62" s="314">
        <f>IF(ISNUMBER('Conversion in 100'!P62)&gt;0,'Conversion in 100'!P62*0.4,"")</f>
        <v>0</v>
      </c>
      <c r="Q62" s="314">
        <f>IF(ISNUMBER('Conversion in 100'!Q62)&gt;0,'Conversion in 100'!Q62*0.4,"")</f>
        <v>0</v>
      </c>
      <c r="R62" s="314">
        <f>IF(ISNUMBER('Conversion in 100'!R62)&gt;0,'Conversion in 100'!R62*0.4,"")</f>
        <v>0</v>
      </c>
      <c r="S62" s="314">
        <f>IF(ISNUMBER('Conversion in 100'!S62)&gt;0,'Conversion in 100'!S62*0.4,"")</f>
        <v>0</v>
      </c>
      <c r="T62" s="314">
        <f>IF(ISNUMBER('Conversion in 100'!T62)&gt;0,'Conversion in 100'!T62*0.4,"")</f>
        <v>0</v>
      </c>
      <c r="U62" s="270">
        <f>IF(OR(ISNUMBER(P62),ISNUMBER(Q62),ISNUMBER(#REF!),ISNUMBER(R62),ISNUMBER(S62),ISNUMBER(T62)),SUM(P62:T62),"")</f>
        <v>0</v>
      </c>
    </row>
    <row r="63" spans="1:21" x14ac:dyDescent="0.3">
      <c r="A63" s="278" t="str">
        <f>'STUDENT DETAILS'!A64</f>
        <v/>
      </c>
      <c r="B63" s="278" t="str">
        <f>IF(ISNUMBER('STUDENT DETAILS'!D64),('STUDENT DETAILS'!D64),"")</f>
        <v/>
      </c>
      <c r="C63" s="279" t="str">
        <f>IF('STUDENT DETAILS'!C64&gt;0,'STUDENT DETAILS'!C64,"")</f>
        <v/>
      </c>
      <c r="D63" s="314">
        <f>IFERROR(('Conversion in 100'!D63*0.1),"")</f>
        <v>0</v>
      </c>
      <c r="E63" s="314">
        <f>IFERROR(('Conversion in 100'!E63*0.1),"")</f>
        <v>0</v>
      </c>
      <c r="F63" s="314">
        <f>IFERROR(('Conversion in 100'!F63*0.1),"")</f>
        <v>0</v>
      </c>
      <c r="G63" s="314">
        <f>IFERROR(('Conversion in 100'!G63*0.1),"")</f>
        <v>0</v>
      </c>
      <c r="H63" s="314">
        <f>IFERROR(('Conversion in 100'!H63*0.1),"")</f>
        <v>0</v>
      </c>
      <c r="I63" s="270">
        <f>IF(OR(ISNUMBER(D63),ISNUMBER(E63),ISNUMBER(#REF!),ISNUMBER(F63),ISNUMBER(G63),ISNUMBER(H63)),SUM(D63:H63),"")</f>
        <v>0</v>
      </c>
      <c r="J63" s="314" t="str">
        <f>IF(ISNUMBER('Conversion in 100'!J63),'Conversion in 100'!J63*0.3,"")</f>
        <v/>
      </c>
      <c r="K63" s="314" t="str">
        <f>IF(ISNUMBER('Conversion in 100'!K63),'Conversion in 100'!K63*0.3,"")</f>
        <v/>
      </c>
      <c r="L63" s="314" t="str">
        <f>IF(ISNUMBER('Conversion in 100'!L63),'Conversion in 100'!L63*0.3,"")</f>
        <v/>
      </c>
      <c r="M63" s="314" t="str">
        <f>IF(ISNUMBER('Conversion in 100'!M63),'Conversion in 100'!M63*0.3,"")</f>
        <v/>
      </c>
      <c r="N63" s="314" t="str">
        <f>IF(ISNUMBER('Conversion in 100'!N63),'Conversion in 100'!N63*0.3,"")</f>
        <v/>
      </c>
      <c r="O63" s="270" t="str">
        <f>IF(OR(ISNUMBER(J63),ISNUMBER(K63),ISNUMBER(#REF!),ISNUMBER(L63),ISNUMBER(M63),ISNUMBER(N63)),SUM(J63:N63),"")</f>
        <v/>
      </c>
      <c r="P63" s="314">
        <f>IF(ISNUMBER('Conversion in 100'!P63)&gt;0,'Conversion in 100'!P63*0.4,"")</f>
        <v>0</v>
      </c>
      <c r="Q63" s="314">
        <f>IF(ISNUMBER('Conversion in 100'!Q63)&gt;0,'Conversion in 100'!Q63*0.4,"")</f>
        <v>0</v>
      </c>
      <c r="R63" s="314">
        <f>IF(ISNUMBER('Conversion in 100'!R63)&gt;0,'Conversion in 100'!R63*0.4,"")</f>
        <v>0</v>
      </c>
      <c r="S63" s="314">
        <f>IF(ISNUMBER('Conversion in 100'!S63)&gt;0,'Conversion in 100'!S63*0.4,"")</f>
        <v>0</v>
      </c>
      <c r="T63" s="314">
        <f>IF(ISNUMBER('Conversion in 100'!T63)&gt;0,'Conversion in 100'!T63*0.4,"")</f>
        <v>0</v>
      </c>
      <c r="U63" s="270">
        <f>IF(OR(ISNUMBER(P63),ISNUMBER(Q63),ISNUMBER(#REF!),ISNUMBER(R63),ISNUMBER(S63),ISNUMBER(T63)),SUM(P63:T63),"")</f>
        <v>0</v>
      </c>
    </row>
    <row r="64" spans="1:21" x14ac:dyDescent="0.3">
      <c r="A64" s="278" t="str">
        <f>'STUDENT DETAILS'!A65</f>
        <v/>
      </c>
      <c r="B64" s="278" t="str">
        <f>IF(ISNUMBER('STUDENT DETAILS'!D65),('STUDENT DETAILS'!D65),"")</f>
        <v/>
      </c>
      <c r="C64" s="279" t="str">
        <f>IF('STUDENT DETAILS'!C65&gt;0,'STUDENT DETAILS'!C65,"")</f>
        <v/>
      </c>
      <c r="D64" s="314">
        <f>IFERROR(('Conversion in 100'!D64*0.1),"")</f>
        <v>0</v>
      </c>
      <c r="E64" s="314">
        <f>IFERROR(('Conversion in 100'!E64*0.1),"")</f>
        <v>0</v>
      </c>
      <c r="F64" s="314">
        <f>IFERROR(('Conversion in 100'!F64*0.1),"")</f>
        <v>0</v>
      </c>
      <c r="G64" s="314">
        <f>IFERROR(('Conversion in 100'!G64*0.1),"")</f>
        <v>0</v>
      </c>
      <c r="H64" s="314">
        <f>IFERROR(('Conversion in 100'!H64*0.1),"")</f>
        <v>0</v>
      </c>
      <c r="I64" s="270">
        <f>IF(OR(ISNUMBER(D64),ISNUMBER(E64),ISNUMBER(#REF!),ISNUMBER(F64),ISNUMBER(G64),ISNUMBER(H64)),SUM(D64:H64),"")</f>
        <v>0</v>
      </c>
      <c r="J64" s="314" t="str">
        <f>IF(ISNUMBER('Conversion in 100'!J64),'Conversion in 100'!J64*0.3,"")</f>
        <v/>
      </c>
      <c r="K64" s="314" t="str">
        <f>IF(ISNUMBER('Conversion in 100'!K64),'Conversion in 100'!K64*0.3,"")</f>
        <v/>
      </c>
      <c r="L64" s="314" t="str">
        <f>IF(ISNUMBER('Conversion in 100'!L64),'Conversion in 100'!L64*0.3,"")</f>
        <v/>
      </c>
      <c r="M64" s="314" t="str">
        <f>IF(ISNUMBER('Conversion in 100'!M64),'Conversion in 100'!M64*0.3,"")</f>
        <v/>
      </c>
      <c r="N64" s="314" t="str">
        <f>IF(ISNUMBER('Conversion in 100'!N64),'Conversion in 100'!N64*0.3,"")</f>
        <v/>
      </c>
      <c r="O64" s="270" t="str">
        <f>IF(OR(ISNUMBER(J64),ISNUMBER(K64),ISNUMBER(#REF!),ISNUMBER(L64),ISNUMBER(M64),ISNUMBER(N64)),SUM(J64:N64),"")</f>
        <v/>
      </c>
      <c r="P64" s="314">
        <f>IF(ISNUMBER('Conversion in 100'!P64)&gt;0,'Conversion in 100'!P64*0.4,"")</f>
        <v>0</v>
      </c>
      <c r="Q64" s="314">
        <f>IF(ISNUMBER('Conversion in 100'!Q64)&gt;0,'Conversion in 100'!Q64*0.4,"")</f>
        <v>0</v>
      </c>
      <c r="R64" s="314">
        <f>IF(ISNUMBER('Conversion in 100'!R64)&gt;0,'Conversion in 100'!R64*0.4,"")</f>
        <v>0</v>
      </c>
      <c r="S64" s="314">
        <f>IF(ISNUMBER('Conversion in 100'!S64)&gt;0,'Conversion in 100'!S64*0.4,"")</f>
        <v>0</v>
      </c>
      <c r="T64" s="314">
        <f>IF(ISNUMBER('Conversion in 100'!T64)&gt;0,'Conversion in 100'!T64*0.4,"")</f>
        <v>0</v>
      </c>
      <c r="U64" s="270">
        <f>IF(OR(ISNUMBER(P64),ISNUMBER(Q64),ISNUMBER(#REF!),ISNUMBER(R64),ISNUMBER(S64),ISNUMBER(T64)),SUM(P64:T64),"")</f>
        <v>0</v>
      </c>
    </row>
    <row r="65" spans="1:21" x14ac:dyDescent="0.3">
      <c r="A65" s="278" t="str">
        <f>'STUDENT DETAILS'!A66</f>
        <v/>
      </c>
      <c r="B65" s="278" t="str">
        <f>IF(ISNUMBER('STUDENT DETAILS'!D66),('STUDENT DETAILS'!D66),"")</f>
        <v/>
      </c>
      <c r="C65" s="279" t="str">
        <f>IF('STUDENT DETAILS'!C66&gt;0,'STUDENT DETAILS'!C66,"")</f>
        <v/>
      </c>
      <c r="D65" s="314">
        <f>IFERROR(('Conversion in 100'!D65*0.1),"")</f>
        <v>0</v>
      </c>
      <c r="E65" s="314">
        <f>IFERROR(('Conversion in 100'!E65*0.1),"")</f>
        <v>0</v>
      </c>
      <c r="F65" s="314">
        <f>IFERROR(('Conversion in 100'!F65*0.1),"")</f>
        <v>0</v>
      </c>
      <c r="G65" s="314">
        <f>IFERROR(('Conversion in 100'!G65*0.1),"")</f>
        <v>0</v>
      </c>
      <c r="H65" s="314">
        <f>IFERROR(('Conversion in 100'!H65*0.1),"")</f>
        <v>0</v>
      </c>
      <c r="I65" s="270">
        <f>IF(OR(ISNUMBER(D65),ISNUMBER(E65),ISNUMBER(#REF!),ISNUMBER(F65),ISNUMBER(G65),ISNUMBER(H65)),SUM(D65:H65),"")</f>
        <v>0</v>
      </c>
      <c r="J65" s="314" t="str">
        <f>IF(ISNUMBER('Conversion in 100'!J65),'Conversion in 100'!J65*0.3,"")</f>
        <v/>
      </c>
      <c r="K65" s="314" t="str">
        <f>IF(ISNUMBER('Conversion in 100'!K65),'Conversion in 100'!K65*0.3,"")</f>
        <v/>
      </c>
      <c r="L65" s="314" t="str">
        <f>IF(ISNUMBER('Conversion in 100'!L65),'Conversion in 100'!L65*0.3,"")</f>
        <v/>
      </c>
      <c r="M65" s="314" t="str">
        <f>IF(ISNUMBER('Conversion in 100'!M65),'Conversion in 100'!M65*0.3,"")</f>
        <v/>
      </c>
      <c r="N65" s="314" t="str">
        <f>IF(ISNUMBER('Conversion in 100'!N65),'Conversion in 100'!N65*0.3,"")</f>
        <v/>
      </c>
      <c r="O65" s="270" t="str">
        <f>IF(OR(ISNUMBER(J65),ISNUMBER(K65),ISNUMBER(#REF!),ISNUMBER(L65),ISNUMBER(M65),ISNUMBER(N65)),SUM(J65:N65),"")</f>
        <v/>
      </c>
      <c r="P65" s="314">
        <f>IF(ISNUMBER('Conversion in 100'!P65)&gt;0,'Conversion in 100'!P65*0.4,"")</f>
        <v>0</v>
      </c>
      <c r="Q65" s="314">
        <f>IF(ISNUMBER('Conversion in 100'!Q65)&gt;0,'Conversion in 100'!Q65*0.4,"")</f>
        <v>0</v>
      </c>
      <c r="R65" s="314">
        <f>IF(ISNUMBER('Conversion in 100'!R65)&gt;0,'Conversion in 100'!R65*0.4,"")</f>
        <v>0</v>
      </c>
      <c r="S65" s="314">
        <f>IF(ISNUMBER('Conversion in 100'!S65)&gt;0,'Conversion in 100'!S65*0.4,"")</f>
        <v>0</v>
      </c>
      <c r="T65" s="314">
        <f>IF(ISNUMBER('Conversion in 100'!T65)&gt;0,'Conversion in 100'!T65*0.4,"")</f>
        <v>0</v>
      </c>
      <c r="U65" s="270">
        <f>IF(OR(ISNUMBER(P65),ISNUMBER(Q65),ISNUMBER(#REF!),ISNUMBER(R65),ISNUMBER(S65),ISNUMBER(T65)),SUM(P65:T65),"")</f>
        <v>0</v>
      </c>
    </row>
    <row r="66" spans="1:21" x14ac:dyDescent="0.3">
      <c r="A66" s="278" t="str">
        <f>'STUDENT DETAILS'!A67</f>
        <v/>
      </c>
      <c r="B66" s="278" t="str">
        <f>IF(ISNUMBER('STUDENT DETAILS'!D67),('STUDENT DETAILS'!D67),"")</f>
        <v/>
      </c>
      <c r="C66" s="279" t="str">
        <f>IF('STUDENT DETAILS'!C67&gt;0,'STUDENT DETAILS'!C67,"")</f>
        <v/>
      </c>
      <c r="D66" s="314">
        <f>IFERROR(('Conversion in 100'!D66*0.1),"")</f>
        <v>0</v>
      </c>
      <c r="E66" s="314">
        <f>IFERROR(('Conversion in 100'!E66*0.1),"")</f>
        <v>0</v>
      </c>
      <c r="F66" s="314">
        <f>IFERROR(('Conversion in 100'!F66*0.1),"")</f>
        <v>0</v>
      </c>
      <c r="G66" s="314">
        <f>IFERROR(('Conversion in 100'!G66*0.1),"")</f>
        <v>0</v>
      </c>
      <c r="H66" s="314">
        <f>IFERROR(('Conversion in 100'!H66*0.1),"")</f>
        <v>0</v>
      </c>
      <c r="I66" s="270">
        <f>IF(OR(ISNUMBER(D66),ISNUMBER(E66),ISNUMBER(#REF!),ISNUMBER(F66),ISNUMBER(G66),ISNUMBER(H66)),SUM(D66:H66),"")</f>
        <v>0</v>
      </c>
      <c r="J66" s="314" t="str">
        <f>IF(ISNUMBER('Conversion in 100'!J66),'Conversion in 100'!J66*0.3,"")</f>
        <v/>
      </c>
      <c r="K66" s="314" t="str">
        <f>IF(ISNUMBER('Conversion in 100'!K66),'Conversion in 100'!K66*0.3,"")</f>
        <v/>
      </c>
      <c r="L66" s="314" t="str">
        <f>IF(ISNUMBER('Conversion in 100'!L66),'Conversion in 100'!L66*0.3,"")</f>
        <v/>
      </c>
      <c r="M66" s="314" t="str">
        <f>IF(ISNUMBER('Conversion in 100'!M66),'Conversion in 100'!M66*0.3,"")</f>
        <v/>
      </c>
      <c r="N66" s="314" t="str">
        <f>IF(ISNUMBER('Conversion in 100'!N66),'Conversion in 100'!N66*0.3,"")</f>
        <v/>
      </c>
      <c r="O66" s="270" t="str">
        <f>IF(OR(ISNUMBER(J66),ISNUMBER(K66),ISNUMBER(#REF!),ISNUMBER(L66),ISNUMBER(M66),ISNUMBER(N66)),SUM(J66:N66),"")</f>
        <v/>
      </c>
      <c r="P66" s="314">
        <f>IF(ISNUMBER('Conversion in 100'!P66)&gt;0,'Conversion in 100'!P66*0.4,"")</f>
        <v>0</v>
      </c>
      <c r="Q66" s="314">
        <f>IF(ISNUMBER('Conversion in 100'!Q66)&gt;0,'Conversion in 100'!Q66*0.4,"")</f>
        <v>0</v>
      </c>
      <c r="R66" s="314">
        <f>IF(ISNUMBER('Conversion in 100'!R66)&gt;0,'Conversion in 100'!R66*0.4,"")</f>
        <v>0</v>
      </c>
      <c r="S66" s="314">
        <f>IF(ISNUMBER('Conversion in 100'!S66)&gt;0,'Conversion in 100'!S66*0.4,"")</f>
        <v>0</v>
      </c>
      <c r="T66" s="314">
        <f>IF(ISNUMBER('Conversion in 100'!T66)&gt;0,'Conversion in 100'!T66*0.4,"")</f>
        <v>0</v>
      </c>
      <c r="U66" s="270">
        <f>IF(OR(ISNUMBER(P66),ISNUMBER(Q66),ISNUMBER(#REF!),ISNUMBER(R66),ISNUMBER(S66),ISNUMBER(T66)),SUM(P66:T66),"")</f>
        <v>0</v>
      </c>
    </row>
    <row r="67" spans="1:21" x14ac:dyDescent="0.3">
      <c r="A67" s="278" t="str">
        <f>'STUDENT DETAILS'!A68</f>
        <v/>
      </c>
      <c r="B67" s="278" t="str">
        <f>IF(ISNUMBER('STUDENT DETAILS'!D68),('STUDENT DETAILS'!D68),"")</f>
        <v/>
      </c>
      <c r="C67" s="279" t="str">
        <f>IF('STUDENT DETAILS'!C68&gt;0,'STUDENT DETAILS'!C68,"")</f>
        <v/>
      </c>
      <c r="D67" s="314">
        <f>IFERROR(('Conversion in 100'!D67*0.1),"")</f>
        <v>0</v>
      </c>
      <c r="E67" s="314">
        <f>IFERROR(('Conversion in 100'!E67*0.1),"")</f>
        <v>0</v>
      </c>
      <c r="F67" s="314">
        <f>IFERROR(('Conversion in 100'!F67*0.1),"")</f>
        <v>0</v>
      </c>
      <c r="G67" s="314">
        <f>IFERROR(('Conversion in 100'!G67*0.1),"")</f>
        <v>0</v>
      </c>
      <c r="H67" s="314">
        <f>IFERROR(('Conversion in 100'!H67*0.1),"")</f>
        <v>0</v>
      </c>
      <c r="I67" s="270">
        <f>IF(OR(ISNUMBER(D67),ISNUMBER(E67),ISNUMBER(#REF!),ISNUMBER(F67),ISNUMBER(G67),ISNUMBER(H67)),SUM(D67:H67),"")</f>
        <v>0</v>
      </c>
      <c r="J67" s="314" t="str">
        <f>IF(ISNUMBER('Conversion in 100'!J67),'Conversion in 100'!J67*0.3,"")</f>
        <v/>
      </c>
      <c r="K67" s="314" t="str">
        <f>IF(ISNUMBER('Conversion in 100'!K67),'Conversion in 100'!K67*0.3,"")</f>
        <v/>
      </c>
      <c r="L67" s="314" t="str">
        <f>IF(ISNUMBER('Conversion in 100'!L67),'Conversion in 100'!L67*0.3,"")</f>
        <v/>
      </c>
      <c r="M67" s="314" t="str">
        <f>IF(ISNUMBER('Conversion in 100'!M67),'Conversion in 100'!M67*0.3,"")</f>
        <v/>
      </c>
      <c r="N67" s="314" t="str">
        <f>IF(ISNUMBER('Conversion in 100'!N67),'Conversion in 100'!N67*0.3,"")</f>
        <v/>
      </c>
      <c r="O67" s="270" t="str">
        <f>IF(OR(ISNUMBER(J67),ISNUMBER(K67),ISNUMBER(#REF!),ISNUMBER(L67),ISNUMBER(M67),ISNUMBER(N67)),SUM(J67:N67),"")</f>
        <v/>
      </c>
      <c r="P67" s="314">
        <f>IF(ISNUMBER('Conversion in 100'!P67)&gt;0,'Conversion in 100'!P67*0.4,"")</f>
        <v>0</v>
      </c>
      <c r="Q67" s="314">
        <f>IF(ISNUMBER('Conversion in 100'!Q67)&gt;0,'Conversion in 100'!Q67*0.4,"")</f>
        <v>0</v>
      </c>
      <c r="R67" s="314">
        <f>IF(ISNUMBER('Conversion in 100'!R67)&gt;0,'Conversion in 100'!R67*0.4,"")</f>
        <v>0</v>
      </c>
      <c r="S67" s="314">
        <f>IF(ISNUMBER('Conversion in 100'!S67)&gt;0,'Conversion in 100'!S67*0.4,"")</f>
        <v>0</v>
      </c>
      <c r="T67" s="314">
        <f>IF(ISNUMBER('Conversion in 100'!T67)&gt;0,'Conversion in 100'!T67*0.4,"")</f>
        <v>0</v>
      </c>
      <c r="U67" s="270">
        <f>IF(OR(ISNUMBER(P67),ISNUMBER(Q67),ISNUMBER(#REF!),ISNUMBER(R67),ISNUMBER(S67),ISNUMBER(T67)),SUM(P67:T67),"")</f>
        <v>0</v>
      </c>
    </row>
    <row r="68" spans="1:21" x14ac:dyDescent="0.3">
      <c r="A68" s="278" t="str">
        <f>'STUDENT DETAILS'!A69</f>
        <v/>
      </c>
      <c r="B68" s="278" t="str">
        <f>IF(ISNUMBER('STUDENT DETAILS'!D69),('STUDENT DETAILS'!D69),"")</f>
        <v/>
      </c>
      <c r="C68" s="279" t="str">
        <f>IF('STUDENT DETAILS'!C69&gt;0,'STUDENT DETAILS'!C69,"")</f>
        <v/>
      </c>
      <c r="D68" s="314">
        <f>IFERROR(('Conversion in 100'!D68*0.1),"")</f>
        <v>0</v>
      </c>
      <c r="E68" s="314">
        <f>IFERROR(('Conversion in 100'!E68*0.1),"")</f>
        <v>0</v>
      </c>
      <c r="F68" s="314">
        <f>IFERROR(('Conversion in 100'!F68*0.1),"")</f>
        <v>0</v>
      </c>
      <c r="G68" s="314">
        <f>IFERROR(('Conversion in 100'!G68*0.1),"")</f>
        <v>0</v>
      </c>
      <c r="H68" s="314">
        <f>IFERROR(('Conversion in 100'!H68*0.1),"")</f>
        <v>0</v>
      </c>
      <c r="I68" s="270">
        <f>IF(OR(ISNUMBER(D68),ISNUMBER(E68),ISNUMBER(#REF!),ISNUMBER(F68),ISNUMBER(G68),ISNUMBER(H68)),SUM(D68:H68),"")</f>
        <v>0</v>
      </c>
      <c r="J68" s="314" t="str">
        <f>IF(ISNUMBER('Conversion in 100'!J68),'Conversion in 100'!J68*0.3,"")</f>
        <v/>
      </c>
      <c r="K68" s="314" t="str">
        <f>IF(ISNUMBER('Conversion in 100'!K68),'Conversion in 100'!K68*0.3,"")</f>
        <v/>
      </c>
      <c r="L68" s="314" t="str">
        <f>IF(ISNUMBER('Conversion in 100'!L68),'Conversion in 100'!L68*0.3,"")</f>
        <v/>
      </c>
      <c r="M68" s="314" t="str">
        <f>IF(ISNUMBER('Conversion in 100'!M68),'Conversion in 100'!M68*0.3,"")</f>
        <v/>
      </c>
      <c r="N68" s="314" t="str">
        <f>IF(ISNUMBER('Conversion in 100'!N68),'Conversion in 100'!N68*0.3,"")</f>
        <v/>
      </c>
      <c r="O68" s="270" t="str">
        <f>IF(OR(ISNUMBER(J68),ISNUMBER(K68),ISNUMBER(#REF!),ISNUMBER(L68),ISNUMBER(M68),ISNUMBER(N68)),SUM(J68:N68),"")</f>
        <v/>
      </c>
      <c r="P68" s="314">
        <f>IF(ISNUMBER('Conversion in 100'!P68)&gt;0,'Conversion in 100'!P68*0.4,"")</f>
        <v>0</v>
      </c>
      <c r="Q68" s="314">
        <f>IF(ISNUMBER('Conversion in 100'!Q68)&gt;0,'Conversion in 100'!Q68*0.4,"")</f>
        <v>0</v>
      </c>
      <c r="R68" s="314">
        <f>IF(ISNUMBER('Conversion in 100'!R68)&gt;0,'Conversion in 100'!R68*0.4,"")</f>
        <v>0</v>
      </c>
      <c r="S68" s="314">
        <f>IF(ISNUMBER('Conversion in 100'!S68)&gt;0,'Conversion in 100'!S68*0.4,"")</f>
        <v>0</v>
      </c>
      <c r="T68" s="314">
        <f>IF(ISNUMBER('Conversion in 100'!T68)&gt;0,'Conversion in 100'!T68*0.4,"")</f>
        <v>0</v>
      </c>
      <c r="U68" s="270">
        <f>IF(OR(ISNUMBER(P68),ISNUMBER(Q68),ISNUMBER(#REF!),ISNUMBER(R68),ISNUMBER(S68),ISNUMBER(T68)),SUM(P68:T68),"")</f>
        <v>0</v>
      </c>
    </row>
    <row r="69" spans="1:21" x14ac:dyDescent="0.3">
      <c r="A69" s="278" t="str">
        <f>'STUDENT DETAILS'!A70</f>
        <v/>
      </c>
      <c r="B69" s="278" t="str">
        <f>IF(ISNUMBER('STUDENT DETAILS'!D70),('STUDENT DETAILS'!D70),"")</f>
        <v/>
      </c>
      <c r="C69" s="279" t="str">
        <f>IF('STUDENT DETAILS'!C70&gt;0,'STUDENT DETAILS'!C70,"")</f>
        <v/>
      </c>
      <c r="D69" s="314">
        <f>IFERROR(('Conversion in 100'!D69*0.1),"")</f>
        <v>0</v>
      </c>
      <c r="E69" s="314">
        <f>IFERROR(('Conversion in 100'!E69*0.1),"")</f>
        <v>0</v>
      </c>
      <c r="F69" s="314">
        <f>IFERROR(('Conversion in 100'!F69*0.1),"")</f>
        <v>0</v>
      </c>
      <c r="G69" s="314">
        <f>IFERROR(('Conversion in 100'!G69*0.1),"")</f>
        <v>0</v>
      </c>
      <c r="H69" s="314">
        <f>IFERROR(('Conversion in 100'!H69*0.1),"")</f>
        <v>0</v>
      </c>
      <c r="I69" s="270">
        <f>IF(OR(ISNUMBER(D69),ISNUMBER(E69),ISNUMBER(#REF!),ISNUMBER(F69),ISNUMBER(G69),ISNUMBER(H69)),SUM(D69:H69),"")</f>
        <v>0</v>
      </c>
      <c r="J69" s="314" t="str">
        <f>IF(ISNUMBER('Conversion in 100'!J69),'Conversion in 100'!J69*0.3,"")</f>
        <v/>
      </c>
      <c r="K69" s="314" t="str">
        <f>IF(ISNUMBER('Conversion in 100'!K69),'Conversion in 100'!K69*0.3,"")</f>
        <v/>
      </c>
      <c r="L69" s="314" t="str">
        <f>IF(ISNUMBER('Conversion in 100'!L69),'Conversion in 100'!L69*0.3,"")</f>
        <v/>
      </c>
      <c r="M69" s="314" t="str">
        <f>IF(ISNUMBER('Conversion in 100'!M69),'Conversion in 100'!M69*0.3,"")</f>
        <v/>
      </c>
      <c r="N69" s="314" t="str">
        <f>IF(ISNUMBER('Conversion in 100'!N69),'Conversion in 100'!N69*0.3,"")</f>
        <v/>
      </c>
      <c r="O69" s="270" t="str">
        <f>IF(OR(ISNUMBER(J69),ISNUMBER(K69),ISNUMBER(#REF!),ISNUMBER(L69),ISNUMBER(M69),ISNUMBER(N69)),SUM(J69:N69),"")</f>
        <v/>
      </c>
      <c r="P69" s="314">
        <f>IF(ISNUMBER('Conversion in 100'!P69)&gt;0,'Conversion in 100'!P69*0.4,"")</f>
        <v>0</v>
      </c>
      <c r="Q69" s="314">
        <f>IF(ISNUMBER('Conversion in 100'!Q69)&gt;0,'Conversion in 100'!Q69*0.4,"")</f>
        <v>0</v>
      </c>
      <c r="R69" s="314">
        <f>IF(ISNUMBER('Conversion in 100'!R69)&gt;0,'Conversion in 100'!R69*0.4,"")</f>
        <v>0</v>
      </c>
      <c r="S69" s="314">
        <f>IF(ISNUMBER('Conversion in 100'!S69)&gt;0,'Conversion in 100'!S69*0.4,"")</f>
        <v>0</v>
      </c>
      <c r="T69" s="314">
        <f>IF(ISNUMBER('Conversion in 100'!T69)&gt;0,'Conversion in 100'!T69*0.4,"")</f>
        <v>0</v>
      </c>
      <c r="U69" s="270">
        <f>IF(OR(ISNUMBER(P69),ISNUMBER(Q69),ISNUMBER(#REF!),ISNUMBER(R69),ISNUMBER(S69),ISNUMBER(T69)),SUM(P69:T69),"")</f>
        <v>0</v>
      </c>
    </row>
    <row r="70" spans="1:21" x14ac:dyDescent="0.3">
      <c r="A70" s="278" t="str">
        <f>'STUDENT DETAILS'!A71</f>
        <v/>
      </c>
      <c r="B70" s="278" t="str">
        <f>IF(ISNUMBER('STUDENT DETAILS'!D71),('STUDENT DETAILS'!D71),"")</f>
        <v/>
      </c>
      <c r="C70" s="279" t="str">
        <f>IF('STUDENT DETAILS'!C71&gt;0,'STUDENT DETAILS'!C71,"")</f>
        <v/>
      </c>
      <c r="D70" s="314">
        <f>IFERROR(('Conversion in 100'!D70*0.1),"")</f>
        <v>0</v>
      </c>
      <c r="E70" s="314">
        <f>IFERROR(('Conversion in 100'!E70*0.1),"")</f>
        <v>0</v>
      </c>
      <c r="F70" s="314">
        <f>IFERROR(('Conversion in 100'!F70*0.1),"")</f>
        <v>0</v>
      </c>
      <c r="G70" s="314">
        <f>IFERROR(('Conversion in 100'!G70*0.1),"")</f>
        <v>0</v>
      </c>
      <c r="H70" s="314">
        <f>IFERROR(('Conversion in 100'!H70*0.1),"")</f>
        <v>0</v>
      </c>
      <c r="I70" s="270">
        <f>IF(OR(ISNUMBER(D70),ISNUMBER(E70),ISNUMBER(#REF!),ISNUMBER(F70),ISNUMBER(G70),ISNUMBER(H70)),SUM(D70:H70),"")</f>
        <v>0</v>
      </c>
      <c r="J70" s="314" t="str">
        <f>IF(ISNUMBER('Conversion in 100'!J70),'Conversion in 100'!J70*0.3,"")</f>
        <v/>
      </c>
      <c r="K70" s="314" t="str">
        <f>IF(ISNUMBER('Conversion in 100'!K70),'Conversion in 100'!K70*0.3,"")</f>
        <v/>
      </c>
      <c r="L70" s="314" t="str">
        <f>IF(ISNUMBER('Conversion in 100'!L70),'Conversion in 100'!L70*0.3,"")</f>
        <v/>
      </c>
      <c r="M70" s="314" t="str">
        <f>IF(ISNUMBER('Conversion in 100'!M70),'Conversion in 100'!M70*0.3,"")</f>
        <v/>
      </c>
      <c r="N70" s="314" t="str">
        <f>IF(ISNUMBER('Conversion in 100'!N70),'Conversion in 100'!N70*0.3,"")</f>
        <v/>
      </c>
      <c r="O70" s="270" t="str">
        <f>IF(OR(ISNUMBER(J70),ISNUMBER(K70),ISNUMBER(#REF!),ISNUMBER(L70),ISNUMBER(M70),ISNUMBER(N70)),SUM(J70:N70),"")</f>
        <v/>
      </c>
      <c r="P70" s="314">
        <f>IF(ISNUMBER('Conversion in 100'!P70)&gt;0,'Conversion in 100'!P70*0.4,"")</f>
        <v>0</v>
      </c>
      <c r="Q70" s="314">
        <f>IF(ISNUMBER('Conversion in 100'!Q70)&gt;0,'Conversion in 100'!Q70*0.4,"")</f>
        <v>0</v>
      </c>
      <c r="R70" s="314">
        <f>IF(ISNUMBER('Conversion in 100'!R70)&gt;0,'Conversion in 100'!R70*0.4,"")</f>
        <v>0</v>
      </c>
      <c r="S70" s="314">
        <f>IF(ISNUMBER('Conversion in 100'!S70)&gt;0,'Conversion in 100'!S70*0.4,"")</f>
        <v>0</v>
      </c>
      <c r="T70" s="314">
        <f>IF(ISNUMBER('Conversion in 100'!T70)&gt;0,'Conversion in 100'!T70*0.4,"")</f>
        <v>0</v>
      </c>
      <c r="U70" s="270">
        <f>IF(OR(ISNUMBER(P70),ISNUMBER(Q70),ISNUMBER(#REF!),ISNUMBER(R70),ISNUMBER(S70),ISNUMBER(T70)),SUM(P70:T70),"")</f>
        <v>0</v>
      </c>
    </row>
    <row r="71" spans="1:21" x14ac:dyDescent="0.3">
      <c r="A71" s="278" t="str">
        <f>'STUDENT DETAILS'!A72</f>
        <v/>
      </c>
      <c r="B71" s="278" t="str">
        <f>IF(ISNUMBER('STUDENT DETAILS'!D72),('STUDENT DETAILS'!D72),"")</f>
        <v/>
      </c>
      <c r="C71" s="279" t="str">
        <f>IF('STUDENT DETAILS'!C72&gt;0,'STUDENT DETAILS'!C72,"")</f>
        <v/>
      </c>
      <c r="D71" s="314">
        <f>IFERROR(('Conversion in 100'!D71*0.1),"")</f>
        <v>0</v>
      </c>
      <c r="E71" s="314">
        <f>IFERROR(('Conversion in 100'!E71*0.1),"")</f>
        <v>0</v>
      </c>
      <c r="F71" s="314">
        <f>IFERROR(('Conversion in 100'!F71*0.1),"")</f>
        <v>0</v>
      </c>
      <c r="G71" s="314">
        <f>IFERROR(('Conversion in 100'!G71*0.1),"")</f>
        <v>0</v>
      </c>
      <c r="H71" s="314">
        <f>IFERROR(('Conversion in 100'!H71*0.1),"")</f>
        <v>0</v>
      </c>
      <c r="I71" s="270">
        <f>IF(OR(ISNUMBER(D71),ISNUMBER(E71),ISNUMBER(#REF!),ISNUMBER(F71),ISNUMBER(G71),ISNUMBER(H71)),SUM(D71:H71),"")</f>
        <v>0</v>
      </c>
      <c r="J71" s="314" t="str">
        <f>IF(ISNUMBER('Conversion in 100'!J71),'Conversion in 100'!J71*0.3,"")</f>
        <v/>
      </c>
      <c r="K71" s="314" t="str">
        <f>IF(ISNUMBER('Conversion in 100'!K71),'Conversion in 100'!K71*0.3,"")</f>
        <v/>
      </c>
      <c r="L71" s="314" t="str">
        <f>IF(ISNUMBER('Conversion in 100'!L71),'Conversion in 100'!L71*0.3,"")</f>
        <v/>
      </c>
      <c r="M71" s="314" t="str">
        <f>IF(ISNUMBER('Conversion in 100'!M71),'Conversion in 100'!M71*0.3,"")</f>
        <v/>
      </c>
      <c r="N71" s="314" t="str">
        <f>IF(ISNUMBER('Conversion in 100'!N71),'Conversion in 100'!N71*0.3,"")</f>
        <v/>
      </c>
      <c r="O71" s="270" t="str">
        <f>IF(OR(ISNUMBER(J71),ISNUMBER(K71),ISNUMBER(#REF!),ISNUMBER(L71),ISNUMBER(M71),ISNUMBER(N71)),SUM(J71:N71),"")</f>
        <v/>
      </c>
      <c r="P71" s="314">
        <f>IF(ISNUMBER('Conversion in 100'!P71)&gt;0,'Conversion in 100'!P71*0.4,"")</f>
        <v>0</v>
      </c>
      <c r="Q71" s="314">
        <f>IF(ISNUMBER('Conversion in 100'!Q71)&gt;0,'Conversion in 100'!Q71*0.4,"")</f>
        <v>0</v>
      </c>
      <c r="R71" s="314">
        <f>IF(ISNUMBER('Conversion in 100'!R71)&gt;0,'Conversion in 100'!R71*0.4,"")</f>
        <v>0</v>
      </c>
      <c r="S71" s="314">
        <f>IF(ISNUMBER('Conversion in 100'!S71)&gt;0,'Conversion in 100'!S71*0.4,"")</f>
        <v>0</v>
      </c>
      <c r="T71" s="314">
        <f>IF(ISNUMBER('Conversion in 100'!T71)&gt;0,'Conversion in 100'!T71*0.4,"")</f>
        <v>0</v>
      </c>
      <c r="U71" s="270">
        <f>IF(OR(ISNUMBER(P71),ISNUMBER(Q71),ISNUMBER(#REF!),ISNUMBER(R71),ISNUMBER(S71),ISNUMBER(T71)),SUM(P71:T71),"")</f>
        <v>0</v>
      </c>
    </row>
    <row r="72" spans="1:21" x14ac:dyDescent="0.3">
      <c r="A72" s="278" t="str">
        <f>'STUDENT DETAILS'!A73</f>
        <v/>
      </c>
      <c r="B72" s="278" t="str">
        <f>IF(ISNUMBER('STUDENT DETAILS'!D73),('STUDENT DETAILS'!D73),"")</f>
        <v/>
      </c>
      <c r="C72" s="279" t="str">
        <f>IF('STUDENT DETAILS'!C73&gt;0,'STUDENT DETAILS'!C73,"")</f>
        <v/>
      </c>
      <c r="D72" s="314">
        <f>IFERROR(('Conversion in 100'!D72*0.1),"")</f>
        <v>0</v>
      </c>
      <c r="E72" s="314">
        <f>IFERROR(('Conversion in 100'!E72*0.1),"")</f>
        <v>0</v>
      </c>
      <c r="F72" s="314">
        <f>IFERROR(('Conversion in 100'!F72*0.1),"")</f>
        <v>0</v>
      </c>
      <c r="G72" s="314">
        <f>IFERROR(('Conversion in 100'!G72*0.1),"")</f>
        <v>0</v>
      </c>
      <c r="H72" s="314">
        <f>IFERROR(('Conversion in 100'!H72*0.1),"")</f>
        <v>0</v>
      </c>
      <c r="I72" s="270">
        <f>IF(OR(ISNUMBER(D72),ISNUMBER(E72),ISNUMBER(#REF!),ISNUMBER(F72),ISNUMBER(G72),ISNUMBER(H72)),SUM(D72:H72),"")</f>
        <v>0</v>
      </c>
      <c r="J72" s="314" t="str">
        <f>IF(ISNUMBER('Conversion in 100'!J72),'Conversion in 100'!J72*0.3,"")</f>
        <v/>
      </c>
      <c r="K72" s="314" t="str">
        <f>IF(ISNUMBER('Conversion in 100'!K72),'Conversion in 100'!K72*0.3,"")</f>
        <v/>
      </c>
      <c r="L72" s="314" t="str">
        <f>IF(ISNUMBER('Conversion in 100'!L72),'Conversion in 100'!L72*0.3,"")</f>
        <v/>
      </c>
      <c r="M72" s="314" t="str">
        <f>IF(ISNUMBER('Conversion in 100'!M72),'Conversion in 100'!M72*0.3,"")</f>
        <v/>
      </c>
      <c r="N72" s="314" t="str">
        <f>IF(ISNUMBER('Conversion in 100'!N72),'Conversion in 100'!N72*0.3,"")</f>
        <v/>
      </c>
      <c r="O72" s="270" t="str">
        <f>IF(OR(ISNUMBER(J72),ISNUMBER(K72),ISNUMBER(#REF!),ISNUMBER(L72),ISNUMBER(M72),ISNUMBER(N72)),SUM(J72:N72),"")</f>
        <v/>
      </c>
      <c r="P72" s="314">
        <f>IF(ISNUMBER('Conversion in 100'!P72)&gt;0,'Conversion in 100'!P72*0.4,"")</f>
        <v>0</v>
      </c>
      <c r="Q72" s="314">
        <f>IF(ISNUMBER('Conversion in 100'!Q72)&gt;0,'Conversion in 100'!Q72*0.4,"")</f>
        <v>0</v>
      </c>
      <c r="R72" s="314">
        <f>IF(ISNUMBER('Conversion in 100'!R72)&gt;0,'Conversion in 100'!R72*0.4,"")</f>
        <v>0</v>
      </c>
      <c r="S72" s="314">
        <f>IF(ISNUMBER('Conversion in 100'!S72)&gt;0,'Conversion in 100'!S72*0.4,"")</f>
        <v>0</v>
      </c>
      <c r="T72" s="314">
        <f>IF(ISNUMBER('Conversion in 100'!T72)&gt;0,'Conversion in 100'!T72*0.4,"")</f>
        <v>0</v>
      </c>
      <c r="U72" s="270">
        <f>IF(OR(ISNUMBER(P72),ISNUMBER(Q72),ISNUMBER(#REF!),ISNUMBER(R72),ISNUMBER(S72),ISNUMBER(T72)),SUM(P72:T72),"")</f>
        <v>0</v>
      </c>
    </row>
    <row r="73" spans="1:21" x14ac:dyDescent="0.3">
      <c r="A73" s="278" t="str">
        <f>'STUDENT DETAILS'!A74</f>
        <v/>
      </c>
      <c r="B73" s="278" t="str">
        <f>IF(ISNUMBER('STUDENT DETAILS'!D74),('STUDENT DETAILS'!D74),"")</f>
        <v/>
      </c>
      <c r="C73" s="279" t="str">
        <f>IF('STUDENT DETAILS'!C74&gt;0,'STUDENT DETAILS'!C74,"")</f>
        <v/>
      </c>
      <c r="D73" s="314">
        <f>IFERROR(('Conversion in 100'!D73*0.1),"")</f>
        <v>0</v>
      </c>
      <c r="E73" s="314">
        <f>IFERROR(('Conversion in 100'!E73*0.1),"")</f>
        <v>0</v>
      </c>
      <c r="F73" s="314">
        <f>IFERROR(('Conversion in 100'!F73*0.1),"")</f>
        <v>0</v>
      </c>
      <c r="G73" s="314">
        <f>IFERROR(('Conversion in 100'!G73*0.1),"")</f>
        <v>0</v>
      </c>
      <c r="H73" s="314">
        <f>IFERROR(('Conversion in 100'!H73*0.1),"")</f>
        <v>0</v>
      </c>
      <c r="I73" s="270">
        <f>IF(OR(ISNUMBER(D73),ISNUMBER(E73),ISNUMBER(#REF!),ISNUMBER(F73),ISNUMBER(G73),ISNUMBER(H73)),SUM(D73:H73),"")</f>
        <v>0</v>
      </c>
      <c r="J73" s="314" t="str">
        <f>IF(ISNUMBER('Conversion in 100'!J73),'Conversion in 100'!J73*0.3,"")</f>
        <v/>
      </c>
      <c r="K73" s="314" t="str">
        <f>IF(ISNUMBER('Conversion in 100'!K73),'Conversion in 100'!K73*0.3,"")</f>
        <v/>
      </c>
      <c r="L73" s="314" t="str">
        <f>IF(ISNUMBER('Conversion in 100'!L73),'Conversion in 100'!L73*0.3,"")</f>
        <v/>
      </c>
      <c r="M73" s="314" t="str">
        <f>IF(ISNUMBER('Conversion in 100'!M73),'Conversion in 100'!M73*0.3,"")</f>
        <v/>
      </c>
      <c r="N73" s="314" t="str">
        <f>IF(ISNUMBER('Conversion in 100'!N73),'Conversion in 100'!N73*0.3,"")</f>
        <v/>
      </c>
      <c r="O73" s="270" t="str">
        <f>IF(OR(ISNUMBER(J73),ISNUMBER(K73),ISNUMBER(#REF!),ISNUMBER(L73),ISNUMBER(M73),ISNUMBER(N73)),SUM(J73:N73),"")</f>
        <v/>
      </c>
      <c r="P73" s="314">
        <f>IF(ISNUMBER('Conversion in 100'!P73)&gt;0,'Conversion in 100'!P73*0.4,"")</f>
        <v>0</v>
      </c>
      <c r="Q73" s="314">
        <f>IF(ISNUMBER('Conversion in 100'!Q73)&gt;0,'Conversion in 100'!Q73*0.4,"")</f>
        <v>0</v>
      </c>
      <c r="R73" s="314">
        <f>IF(ISNUMBER('Conversion in 100'!R73)&gt;0,'Conversion in 100'!R73*0.4,"")</f>
        <v>0</v>
      </c>
      <c r="S73" s="314">
        <f>IF(ISNUMBER('Conversion in 100'!S73)&gt;0,'Conversion in 100'!S73*0.4,"")</f>
        <v>0</v>
      </c>
      <c r="T73" s="314">
        <f>IF(ISNUMBER('Conversion in 100'!T73)&gt;0,'Conversion in 100'!T73*0.4,"")</f>
        <v>0</v>
      </c>
      <c r="U73" s="270">
        <f>IF(OR(ISNUMBER(P73),ISNUMBER(Q73),ISNUMBER(#REF!),ISNUMBER(R73),ISNUMBER(S73),ISNUMBER(T73)),SUM(P73:T73),"")</f>
        <v>0</v>
      </c>
    </row>
    <row r="74" spans="1:21" x14ac:dyDescent="0.3">
      <c r="A74" s="278" t="str">
        <f>'STUDENT DETAILS'!A75</f>
        <v/>
      </c>
      <c r="B74" s="278" t="str">
        <f>IF(ISNUMBER('STUDENT DETAILS'!D75),('STUDENT DETAILS'!D75),"")</f>
        <v/>
      </c>
      <c r="C74" s="279" t="str">
        <f>IF('STUDENT DETAILS'!C75&gt;0,'STUDENT DETAILS'!C75,"")</f>
        <v/>
      </c>
      <c r="D74" s="314">
        <f>IFERROR(('Conversion in 100'!D74*0.1),"")</f>
        <v>0</v>
      </c>
      <c r="E74" s="314">
        <f>IFERROR(('Conversion in 100'!E74*0.1),"")</f>
        <v>0</v>
      </c>
      <c r="F74" s="314">
        <f>IFERROR(('Conversion in 100'!F74*0.1),"")</f>
        <v>0</v>
      </c>
      <c r="G74" s="314">
        <f>IFERROR(('Conversion in 100'!G74*0.1),"")</f>
        <v>0</v>
      </c>
      <c r="H74" s="314">
        <f>IFERROR(('Conversion in 100'!H74*0.1),"")</f>
        <v>0</v>
      </c>
      <c r="I74" s="270">
        <f>IF(OR(ISNUMBER(D74),ISNUMBER(E74),ISNUMBER(#REF!),ISNUMBER(F74),ISNUMBER(G74),ISNUMBER(H74)),SUM(D74:H74),"")</f>
        <v>0</v>
      </c>
      <c r="J74" s="314" t="str">
        <f>IF(ISNUMBER('Conversion in 100'!J74),'Conversion in 100'!J74*0.3,"")</f>
        <v/>
      </c>
      <c r="K74" s="314" t="str">
        <f>IF(ISNUMBER('Conversion in 100'!K74),'Conversion in 100'!K74*0.3,"")</f>
        <v/>
      </c>
      <c r="L74" s="314" t="str">
        <f>IF(ISNUMBER('Conversion in 100'!L74),'Conversion in 100'!L74*0.3,"")</f>
        <v/>
      </c>
      <c r="M74" s="314" t="str">
        <f>IF(ISNUMBER('Conversion in 100'!M74),'Conversion in 100'!M74*0.3,"")</f>
        <v/>
      </c>
      <c r="N74" s="314" t="str">
        <f>IF(ISNUMBER('Conversion in 100'!N74),'Conversion in 100'!N74*0.3,"")</f>
        <v/>
      </c>
      <c r="O74" s="270" t="str">
        <f>IF(OR(ISNUMBER(J74),ISNUMBER(K74),ISNUMBER(#REF!),ISNUMBER(L74),ISNUMBER(M74),ISNUMBER(N74)),SUM(J74:N74),"")</f>
        <v/>
      </c>
      <c r="P74" s="314">
        <f>IF(ISNUMBER('Conversion in 100'!P74)&gt;0,'Conversion in 100'!P74*0.4,"")</f>
        <v>0</v>
      </c>
      <c r="Q74" s="314">
        <f>IF(ISNUMBER('Conversion in 100'!Q74)&gt;0,'Conversion in 100'!Q74*0.4,"")</f>
        <v>0</v>
      </c>
      <c r="R74" s="314">
        <f>IF(ISNUMBER('Conversion in 100'!R74)&gt;0,'Conversion in 100'!R74*0.4,"")</f>
        <v>0</v>
      </c>
      <c r="S74" s="314">
        <f>IF(ISNUMBER('Conversion in 100'!S74)&gt;0,'Conversion in 100'!S74*0.4,"")</f>
        <v>0</v>
      </c>
      <c r="T74" s="314">
        <f>IF(ISNUMBER('Conversion in 100'!T74)&gt;0,'Conversion in 100'!T74*0.4,"")</f>
        <v>0</v>
      </c>
      <c r="U74" s="270">
        <f>IF(OR(ISNUMBER(P74),ISNUMBER(Q74),ISNUMBER(#REF!),ISNUMBER(R74),ISNUMBER(S74),ISNUMBER(T74)),SUM(P74:T74),"")</f>
        <v>0</v>
      </c>
    </row>
    <row r="75" spans="1:21" x14ac:dyDescent="0.3">
      <c r="A75" s="278" t="str">
        <f>'STUDENT DETAILS'!A76</f>
        <v/>
      </c>
      <c r="B75" s="278" t="str">
        <f>IF(ISNUMBER('STUDENT DETAILS'!D76),('STUDENT DETAILS'!D76),"")</f>
        <v/>
      </c>
      <c r="C75" s="279" t="str">
        <f>IF('STUDENT DETAILS'!C76&gt;0,'STUDENT DETAILS'!C76,"")</f>
        <v/>
      </c>
      <c r="D75" s="314">
        <f>IFERROR(('Conversion in 100'!D75*0.1),"")</f>
        <v>0</v>
      </c>
      <c r="E75" s="314">
        <f>IFERROR(('Conversion in 100'!E75*0.1),"")</f>
        <v>0</v>
      </c>
      <c r="F75" s="314">
        <f>IFERROR(('Conversion in 100'!F75*0.1),"")</f>
        <v>0</v>
      </c>
      <c r="G75" s="314">
        <f>IFERROR(('Conversion in 100'!G75*0.1),"")</f>
        <v>0</v>
      </c>
      <c r="H75" s="314">
        <f>IFERROR(('Conversion in 100'!H75*0.1),"")</f>
        <v>0</v>
      </c>
      <c r="I75" s="270">
        <f>IF(OR(ISNUMBER(D75),ISNUMBER(E75),ISNUMBER(#REF!),ISNUMBER(F75),ISNUMBER(G75),ISNUMBER(H75)),SUM(D75:H75),"")</f>
        <v>0</v>
      </c>
      <c r="J75" s="314" t="str">
        <f>IF(ISNUMBER('Conversion in 100'!J75),'Conversion in 100'!J75*0.3,"")</f>
        <v/>
      </c>
      <c r="K75" s="314" t="str">
        <f>IF(ISNUMBER('Conversion in 100'!K75),'Conversion in 100'!K75*0.3,"")</f>
        <v/>
      </c>
      <c r="L75" s="314" t="str">
        <f>IF(ISNUMBER('Conversion in 100'!L75),'Conversion in 100'!L75*0.3,"")</f>
        <v/>
      </c>
      <c r="M75" s="314" t="str">
        <f>IF(ISNUMBER('Conversion in 100'!M75),'Conversion in 100'!M75*0.3,"")</f>
        <v/>
      </c>
      <c r="N75" s="314" t="str">
        <f>IF(ISNUMBER('Conversion in 100'!N75),'Conversion in 100'!N75*0.3,"")</f>
        <v/>
      </c>
      <c r="O75" s="270" t="str">
        <f>IF(OR(ISNUMBER(J75),ISNUMBER(K75),ISNUMBER(#REF!),ISNUMBER(L75),ISNUMBER(M75),ISNUMBER(N75)),SUM(J75:N75),"")</f>
        <v/>
      </c>
      <c r="P75" s="314">
        <f>IF(ISNUMBER('Conversion in 100'!P75)&gt;0,'Conversion in 100'!P75*0.4,"")</f>
        <v>0</v>
      </c>
      <c r="Q75" s="314">
        <f>IF(ISNUMBER('Conversion in 100'!Q75)&gt;0,'Conversion in 100'!Q75*0.4,"")</f>
        <v>0</v>
      </c>
      <c r="R75" s="314">
        <f>IF(ISNUMBER('Conversion in 100'!R75)&gt;0,'Conversion in 100'!R75*0.4,"")</f>
        <v>0</v>
      </c>
      <c r="S75" s="314">
        <f>IF(ISNUMBER('Conversion in 100'!S75)&gt;0,'Conversion in 100'!S75*0.4,"")</f>
        <v>0</v>
      </c>
      <c r="T75" s="314">
        <f>IF(ISNUMBER('Conversion in 100'!T75)&gt;0,'Conversion in 100'!T75*0.4,"")</f>
        <v>0</v>
      </c>
      <c r="U75" s="270">
        <f>IF(OR(ISNUMBER(P75),ISNUMBER(Q75),ISNUMBER(#REF!),ISNUMBER(R75),ISNUMBER(S75),ISNUMBER(T75)),SUM(P75:T75),"")</f>
        <v>0</v>
      </c>
    </row>
    <row r="76" spans="1:21" x14ac:dyDescent="0.3">
      <c r="A76" s="278" t="str">
        <f>'STUDENT DETAILS'!A77</f>
        <v/>
      </c>
      <c r="B76" s="278" t="str">
        <f>IF(ISNUMBER('STUDENT DETAILS'!D77),('STUDENT DETAILS'!D77),"")</f>
        <v/>
      </c>
      <c r="C76" s="279" t="str">
        <f>IF('STUDENT DETAILS'!C77&gt;0,'STUDENT DETAILS'!C77,"")</f>
        <v/>
      </c>
      <c r="D76" s="314">
        <f>IFERROR(('Conversion in 100'!D76*0.1),"")</f>
        <v>0</v>
      </c>
      <c r="E76" s="314">
        <f>IFERROR(('Conversion in 100'!E76*0.1),"")</f>
        <v>0</v>
      </c>
      <c r="F76" s="314">
        <f>IFERROR(('Conversion in 100'!F76*0.1),"")</f>
        <v>0</v>
      </c>
      <c r="G76" s="314">
        <f>IFERROR(('Conversion in 100'!G76*0.1),"")</f>
        <v>0</v>
      </c>
      <c r="H76" s="314">
        <f>IFERROR(('Conversion in 100'!H76*0.1),"")</f>
        <v>0</v>
      </c>
      <c r="I76" s="270">
        <f>IF(OR(ISNUMBER(D76),ISNUMBER(E76),ISNUMBER(#REF!),ISNUMBER(F76),ISNUMBER(G76),ISNUMBER(H76)),SUM(D76:H76),"")</f>
        <v>0</v>
      </c>
      <c r="J76" s="314" t="str">
        <f>IF(ISNUMBER('Conversion in 100'!J76),'Conversion in 100'!J76*0.3,"")</f>
        <v/>
      </c>
      <c r="K76" s="314" t="str">
        <f>IF(ISNUMBER('Conversion in 100'!K76),'Conversion in 100'!K76*0.3,"")</f>
        <v/>
      </c>
      <c r="L76" s="314" t="str">
        <f>IF(ISNUMBER('Conversion in 100'!L76),'Conversion in 100'!L76*0.3,"")</f>
        <v/>
      </c>
      <c r="M76" s="314" t="str">
        <f>IF(ISNUMBER('Conversion in 100'!M76),'Conversion in 100'!M76*0.3,"")</f>
        <v/>
      </c>
      <c r="N76" s="314" t="str">
        <f>IF(ISNUMBER('Conversion in 100'!N76),'Conversion in 100'!N76*0.3,"")</f>
        <v/>
      </c>
      <c r="O76" s="270" t="str">
        <f>IF(OR(ISNUMBER(J76),ISNUMBER(K76),ISNUMBER(#REF!),ISNUMBER(L76),ISNUMBER(M76),ISNUMBER(N76)),SUM(J76:N76),"")</f>
        <v/>
      </c>
      <c r="P76" s="314">
        <f>IF(ISNUMBER('Conversion in 100'!P76)&gt;0,'Conversion in 100'!P76*0.4,"")</f>
        <v>0</v>
      </c>
      <c r="Q76" s="314">
        <f>IF(ISNUMBER('Conversion in 100'!Q76)&gt;0,'Conversion in 100'!Q76*0.4,"")</f>
        <v>0</v>
      </c>
      <c r="R76" s="314">
        <f>IF(ISNUMBER('Conversion in 100'!R76)&gt;0,'Conversion in 100'!R76*0.4,"")</f>
        <v>0</v>
      </c>
      <c r="S76" s="314">
        <f>IF(ISNUMBER('Conversion in 100'!S76)&gt;0,'Conversion in 100'!S76*0.4,"")</f>
        <v>0</v>
      </c>
      <c r="T76" s="314">
        <f>IF(ISNUMBER('Conversion in 100'!T76)&gt;0,'Conversion in 100'!T76*0.4,"")</f>
        <v>0</v>
      </c>
      <c r="U76" s="270">
        <f>IF(OR(ISNUMBER(P76),ISNUMBER(Q76),ISNUMBER(#REF!),ISNUMBER(R76),ISNUMBER(S76),ISNUMBER(T76)),SUM(P76:T76),"")</f>
        <v>0</v>
      </c>
    </row>
    <row r="77" spans="1:21" x14ac:dyDescent="0.3">
      <c r="A77" s="278" t="str">
        <f>'STUDENT DETAILS'!A78</f>
        <v/>
      </c>
      <c r="B77" s="278" t="str">
        <f>IF(ISNUMBER('STUDENT DETAILS'!D78),('STUDENT DETAILS'!D78),"")</f>
        <v/>
      </c>
      <c r="C77" s="279" t="str">
        <f>IF('STUDENT DETAILS'!C78&gt;0,'STUDENT DETAILS'!C78,"")</f>
        <v/>
      </c>
      <c r="D77" s="314">
        <f>IFERROR(('Conversion in 100'!D77*0.1),"")</f>
        <v>0</v>
      </c>
      <c r="E77" s="314">
        <f>IFERROR(('Conversion in 100'!E77*0.1),"")</f>
        <v>0</v>
      </c>
      <c r="F77" s="314">
        <f>IFERROR(('Conversion in 100'!F77*0.1),"")</f>
        <v>0</v>
      </c>
      <c r="G77" s="314">
        <f>IFERROR(('Conversion in 100'!G77*0.1),"")</f>
        <v>0</v>
      </c>
      <c r="H77" s="314">
        <f>IFERROR(('Conversion in 100'!H77*0.1),"")</f>
        <v>0</v>
      </c>
      <c r="I77" s="270">
        <f>IF(OR(ISNUMBER(D77),ISNUMBER(E77),ISNUMBER(#REF!),ISNUMBER(F77),ISNUMBER(G77),ISNUMBER(H77)),SUM(D77:H77),"")</f>
        <v>0</v>
      </c>
      <c r="J77" s="314" t="str">
        <f>IF(ISNUMBER('Conversion in 100'!J77),'Conversion in 100'!J77*0.3,"")</f>
        <v/>
      </c>
      <c r="K77" s="314" t="str">
        <f>IF(ISNUMBER('Conversion in 100'!K77),'Conversion in 100'!K77*0.3,"")</f>
        <v/>
      </c>
      <c r="L77" s="314" t="str">
        <f>IF(ISNUMBER('Conversion in 100'!L77),'Conversion in 100'!L77*0.3,"")</f>
        <v/>
      </c>
      <c r="M77" s="314" t="str">
        <f>IF(ISNUMBER('Conversion in 100'!M77),'Conversion in 100'!M77*0.3,"")</f>
        <v/>
      </c>
      <c r="N77" s="314" t="str">
        <f>IF(ISNUMBER('Conversion in 100'!N77),'Conversion in 100'!N77*0.3,"")</f>
        <v/>
      </c>
      <c r="O77" s="270" t="str">
        <f>IF(OR(ISNUMBER(J77),ISNUMBER(K77),ISNUMBER(#REF!),ISNUMBER(L77),ISNUMBER(M77),ISNUMBER(N77)),SUM(J77:N77),"")</f>
        <v/>
      </c>
      <c r="P77" s="314">
        <f>IF(ISNUMBER('Conversion in 100'!P77)&gt;0,'Conversion in 100'!P77*0.4,"")</f>
        <v>0</v>
      </c>
      <c r="Q77" s="314">
        <f>IF(ISNUMBER('Conversion in 100'!Q77)&gt;0,'Conversion in 100'!Q77*0.4,"")</f>
        <v>0</v>
      </c>
      <c r="R77" s="314">
        <f>IF(ISNUMBER('Conversion in 100'!R77)&gt;0,'Conversion in 100'!R77*0.4,"")</f>
        <v>0</v>
      </c>
      <c r="S77" s="314">
        <f>IF(ISNUMBER('Conversion in 100'!S77)&gt;0,'Conversion in 100'!S77*0.4,"")</f>
        <v>0</v>
      </c>
      <c r="T77" s="314">
        <f>IF(ISNUMBER('Conversion in 100'!T77)&gt;0,'Conversion in 100'!T77*0.4,"")</f>
        <v>0</v>
      </c>
      <c r="U77" s="270">
        <f>IF(OR(ISNUMBER(P77),ISNUMBER(Q77),ISNUMBER(#REF!),ISNUMBER(R77),ISNUMBER(S77),ISNUMBER(T77)),SUM(P77:T77),"")</f>
        <v>0</v>
      </c>
    </row>
    <row r="78" spans="1:21" x14ac:dyDescent="0.3">
      <c r="A78" s="278" t="str">
        <f>'STUDENT DETAILS'!A79</f>
        <v/>
      </c>
      <c r="B78" s="278" t="str">
        <f>IF(ISNUMBER('STUDENT DETAILS'!D79),('STUDENT DETAILS'!D79),"")</f>
        <v/>
      </c>
      <c r="C78" s="279" t="str">
        <f>IF('STUDENT DETAILS'!C79&gt;0,'STUDENT DETAILS'!C79,"")</f>
        <v/>
      </c>
      <c r="D78" s="314">
        <f>IFERROR(('Conversion in 100'!D78*0.1),"")</f>
        <v>0</v>
      </c>
      <c r="E78" s="314">
        <f>IFERROR(('Conversion in 100'!E78*0.1),"")</f>
        <v>0</v>
      </c>
      <c r="F78" s="314">
        <f>IFERROR(('Conversion in 100'!F78*0.1),"")</f>
        <v>0</v>
      </c>
      <c r="G78" s="314">
        <f>IFERROR(('Conversion in 100'!G78*0.1),"")</f>
        <v>0</v>
      </c>
      <c r="H78" s="314">
        <f>IFERROR(('Conversion in 100'!H78*0.1),"")</f>
        <v>0</v>
      </c>
      <c r="I78" s="270">
        <f>IF(OR(ISNUMBER(D78),ISNUMBER(E78),ISNUMBER(#REF!),ISNUMBER(F78),ISNUMBER(G78),ISNUMBER(H78)),SUM(D78:H78),"")</f>
        <v>0</v>
      </c>
      <c r="J78" s="314" t="str">
        <f>IF(ISNUMBER('Conversion in 100'!J78),'Conversion in 100'!J78*0.3,"")</f>
        <v/>
      </c>
      <c r="K78" s="314" t="str">
        <f>IF(ISNUMBER('Conversion in 100'!K78),'Conversion in 100'!K78*0.3,"")</f>
        <v/>
      </c>
      <c r="L78" s="314" t="str">
        <f>IF(ISNUMBER('Conversion in 100'!L78),'Conversion in 100'!L78*0.3,"")</f>
        <v/>
      </c>
      <c r="M78" s="314" t="str">
        <f>IF(ISNUMBER('Conversion in 100'!M78),'Conversion in 100'!M78*0.3,"")</f>
        <v/>
      </c>
      <c r="N78" s="314" t="str">
        <f>IF(ISNUMBER('Conversion in 100'!N78),'Conversion in 100'!N78*0.3,"")</f>
        <v/>
      </c>
      <c r="O78" s="270" t="str">
        <f>IF(OR(ISNUMBER(J78),ISNUMBER(K78),ISNUMBER(#REF!),ISNUMBER(L78),ISNUMBER(M78),ISNUMBER(N78)),SUM(J78:N78),"")</f>
        <v/>
      </c>
      <c r="P78" s="314">
        <f>IF(ISNUMBER('Conversion in 100'!P78)&gt;0,'Conversion in 100'!P78*0.4,"")</f>
        <v>0</v>
      </c>
      <c r="Q78" s="314">
        <f>IF(ISNUMBER('Conversion in 100'!Q78)&gt;0,'Conversion in 100'!Q78*0.4,"")</f>
        <v>0</v>
      </c>
      <c r="R78" s="314">
        <f>IF(ISNUMBER('Conversion in 100'!R78)&gt;0,'Conversion in 100'!R78*0.4,"")</f>
        <v>0</v>
      </c>
      <c r="S78" s="314">
        <f>IF(ISNUMBER('Conversion in 100'!S78)&gt;0,'Conversion in 100'!S78*0.4,"")</f>
        <v>0</v>
      </c>
      <c r="T78" s="314">
        <f>IF(ISNUMBER('Conversion in 100'!T78)&gt;0,'Conversion in 100'!T78*0.4,"")</f>
        <v>0</v>
      </c>
      <c r="U78" s="270">
        <f>IF(OR(ISNUMBER(P78),ISNUMBER(Q78),ISNUMBER(#REF!),ISNUMBER(R78),ISNUMBER(S78),ISNUMBER(T78)),SUM(P78:T78),"")</f>
        <v>0</v>
      </c>
    </row>
    <row r="79" spans="1:21" x14ac:dyDescent="0.3">
      <c r="A79" s="278" t="str">
        <f>'STUDENT DETAILS'!A80</f>
        <v/>
      </c>
      <c r="B79" s="278" t="str">
        <f>IF(ISNUMBER('STUDENT DETAILS'!D80),('STUDENT DETAILS'!D80),"")</f>
        <v/>
      </c>
      <c r="C79" s="279" t="str">
        <f>IF('STUDENT DETAILS'!C80&gt;0,'STUDENT DETAILS'!C80,"")</f>
        <v/>
      </c>
      <c r="D79" s="314">
        <f>IFERROR(('Conversion in 100'!D79*0.1),"")</f>
        <v>0</v>
      </c>
      <c r="E79" s="314">
        <f>IFERROR(('Conversion in 100'!E79*0.1),"")</f>
        <v>0</v>
      </c>
      <c r="F79" s="314">
        <f>IFERROR(('Conversion in 100'!F79*0.1),"")</f>
        <v>0</v>
      </c>
      <c r="G79" s="314">
        <f>IFERROR(('Conversion in 100'!G79*0.1),"")</f>
        <v>0</v>
      </c>
      <c r="H79" s="314">
        <f>IFERROR(('Conversion in 100'!H79*0.1),"")</f>
        <v>0</v>
      </c>
      <c r="I79" s="270">
        <f>IF(OR(ISNUMBER(D79),ISNUMBER(E79),ISNUMBER(#REF!),ISNUMBER(F79),ISNUMBER(G79),ISNUMBER(H79)),SUM(D79:H79),"")</f>
        <v>0</v>
      </c>
      <c r="J79" s="314" t="str">
        <f>IF(ISNUMBER('Conversion in 100'!J79),'Conversion in 100'!J79*0.3,"")</f>
        <v/>
      </c>
      <c r="K79" s="314" t="str">
        <f>IF(ISNUMBER('Conversion in 100'!K79),'Conversion in 100'!K79*0.3,"")</f>
        <v/>
      </c>
      <c r="L79" s="314" t="str">
        <f>IF(ISNUMBER('Conversion in 100'!L79),'Conversion in 100'!L79*0.3,"")</f>
        <v/>
      </c>
      <c r="M79" s="314" t="str">
        <f>IF(ISNUMBER('Conversion in 100'!M79),'Conversion in 100'!M79*0.3,"")</f>
        <v/>
      </c>
      <c r="N79" s="314" t="str">
        <f>IF(ISNUMBER('Conversion in 100'!N79),'Conversion in 100'!N79*0.3,"")</f>
        <v/>
      </c>
      <c r="O79" s="270" t="str">
        <f>IF(OR(ISNUMBER(J79),ISNUMBER(K79),ISNUMBER(#REF!),ISNUMBER(L79),ISNUMBER(M79),ISNUMBER(N79)),SUM(J79:N79),"")</f>
        <v/>
      </c>
      <c r="P79" s="314">
        <f>IF(ISNUMBER('Conversion in 100'!P79)&gt;0,'Conversion in 100'!P79*0.4,"")</f>
        <v>0</v>
      </c>
      <c r="Q79" s="314">
        <f>IF(ISNUMBER('Conversion in 100'!Q79)&gt;0,'Conversion in 100'!Q79*0.4,"")</f>
        <v>0</v>
      </c>
      <c r="R79" s="314">
        <f>IF(ISNUMBER('Conversion in 100'!R79)&gt;0,'Conversion in 100'!R79*0.4,"")</f>
        <v>0</v>
      </c>
      <c r="S79" s="314">
        <f>IF(ISNUMBER('Conversion in 100'!S79)&gt;0,'Conversion in 100'!S79*0.4,"")</f>
        <v>0</v>
      </c>
      <c r="T79" s="314">
        <f>IF(ISNUMBER('Conversion in 100'!T79)&gt;0,'Conversion in 100'!T79*0.4,"")</f>
        <v>0</v>
      </c>
      <c r="U79" s="270">
        <f>IF(OR(ISNUMBER(P79),ISNUMBER(Q79),ISNUMBER(#REF!),ISNUMBER(R79),ISNUMBER(S79),ISNUMBER(T79)),SUM(P79:T79),"")</f>
        <v>0</v>
      </c>
    </row>
    <row r="80" spans="1:21" x14ac:dyDescent="0.3">
      <c r="A80" s="278" t="str">
        <f>'STUDENT DETAILS'!A81</f>
        <v/>
      </c>
      <c r="B80" s="278" t="str">
        <f>IF(ISNUMBER('STUDENT DETAILS'!D81),('STUDENT DETAILS'!D81),"")</f>
        <v/>
      </c>
      <c r="C80" s="279" t="str">
        <f>IF('STUDENT DETAILS'!C81&gt;0,'STUDENT DETAILS'!C81,"")</f>
        <v/>
      </c>
      <c r="D80" s="314">
        <f>IFERROR(('Conversion in 100'!D80*0.1),"")</f>
        <v>0</v>
      </c>
      <c r="E80" s="314">
        <f>IFERROR(('Conversion in 100'!E80*0.1),"")</f>
        <v>0</v>
      </c>
      <c r="F80" s="314">
        <f>IFERROR(('Conversion in 100'!F80*0.1),"")</f>
        <v>0</v>
      </c>
      <c r="G80" s="314">
        <f>IFERROR(('Conversion in 100'!G80*0.1),"")</f>
        <v>0</v>
      </c>
      <c r="H80" s="314">
        <f>IFERROR(('Conversion in 100'!H80*0.1),"")</f>
        <v>0</v>
      </c>
      <c r="I80" s="270">
        <f>IF(OR(ISNUMBER(D80),ISNUMBER(E80),ISNUMBER(#REF!),ISNUMBER(F80),ISNUMBER(G80),ISNUMBER(H80)),SUM(D80:H80),"")</f>
        <v>0</v>
      </c>
      <c r="J80" s="314" t="str">
        <f>IF(ISNUMBER('Conversion in 100'!J80),'Conversion in 100'!J80*0.3,"")</f>
        <v/>
      </c>
      <c r="K80" s="314" t="str">
        <f>IF(ISNUMBER('Conversion in 100'!K80),'Conversion in 100'!K80*0.3,"")</f>
        <v/>
      </c>
      <c r="L80" s="314" t="str">
        <f>IF(ISNUMBER('Conversion in 100'!L80),'Conversion in 100'!L80*0.3,"")</f>
        <v/>
      </c>
      <c r="M80" s="314" t="str">
        <f>IF(ISNUMBER('Conversion in 100'!M80),'Conversion in 100'!M80*0.3,"")</f>
        <v/>
      </c>
      <c r="N80" s="314" t="str">
        <f>IF(ISNUMBER('Conversion in 100'!N80),'Conversion in 100'!N80*0.3,"")</f>
        <v/>
      </c>
      <c r="O80" s="270" t="str">
        <f>IF(OR(ISNUMBER(J80),ISNUMBER(K80),ISNUMBER(#REF!),ISNUMBER(L80),ISNUMBER(M80),ISNUMBER(N80)),SUM(J80:N80),"")</f>
        <v/>
      </c>
      <c r="P80" s="314">
        <f>IF(ISNUMBER('Conversion in 100'!P80)&gt;0,'Conversion in 100'!P80*0.4,"")</f>
        <v>0</v>
      </c>
      <c r="Q80" s="314">
        <f>IF(ISNUMBER('Conversion in 100'!Q80)&gt;0,'Conversion in 100'!Q80*0.4,"")</f>
        <v>0</v>
      </c>
      <c r="R80" s="314">
        <f>IF(ISNUMBER('Conversion in 100'!R80)&gt;0,'Conversion in 100'!R80*0.4,"")</f>
        <v>0</v>
      </c>
      <c r="S80" s="314">
        <f>IF(ISNUMBER('Conversion in 100'!S80)&gt;0,'Conversion in 100'!S80*0.4,"")</f>
        <v>0</v>
      </c>
      <c r="T80" s="314">
        <f>IF(ISNUMBER('Conversion in 100'!T80)&gt;0,'Conversion in 100'!T80*0.4,"")</f>
        <v>0</v>
      </c>
      <c r="U80" s="270">
        <f>IF(OR(ISNUMBER(P80),ISNUMBER(Q80),ISNUMBER(#REF!),ISNUMBER(R80),ISNUMBER(S80),ISNUMBER(T80)),SUM(P80:T80),"")</f>
        <v>0</v>
      </c>
    </row>
    <row r="81" spans="1:21" x14ac:dyDescent="0.3">
      <c r="A81" s="278" t="str">
        <f>'STUDENT DETAILS'!A82</f>
        <v/>
      </c>
      <c r="B81" s="278" t="str">
        <f>IF(ISNUMBER('STUDENT DETAILS'!D82),('STUDENT DETAILS'!D82),"")</f>
        <v/>
      </c>
      <c r="C81" s="279" t="str">
        <f>IF('STUDENT DETAILS'!C82&gt;0,'STUDENT DETAILS'!C82,"")</f>
        <v/>
      </c>
      <c r="D81" s="314">
        <f>IFERROR(('Conversion in 100'!D81*0.1),"")</f>
        <v>0</v>
      </c>
      <c r="E81" s="314">
        <f>IFERROR(('Conversion in 100'!E81*0.1),"")</f>
        <v>0</v>
      </c>
      <c r="F81" s="314">
        <f>IFERROR(('Conversion in 100'!F81*0.1),"")</f>
        <v>0</v>
      </c>
      <c r="G81" s="314">
        <f>IFERROR(('Conversion in 100'!G81*0.1),"")</f>
        <v>0</v>
      </c>
      <c r="H81" s="314">
        <f>IFERROR(('Conversion in 100'!H81*0.1),"")</f>
        <v>0</v>
      </c>
      <c r="I81" s="270">
        <f>IF(OR(ISNUMBER(D81),ISNUMBER(E81),ISNUMBER(#REF!),ISNUMBER(F81),ISNUMBER(G81),ISNUMBER(H81)),SUM(D81:H81),"")</f>
        <v>0</v>
      </c>
      <c r="J81" s="314" t="str">
        <f>IF(ISNUMBER('Conversion in 100'!J81),'Conversion in 100'!J81*0.3,"")</f>
        <v/>
      </c>
      <c r="K81" s="314" t="str">
        <f>IF(ISNUMBER('Conversion in 100'!K81),'Conversion in 100'!K81*0.3,"")</f>
        <v/>
      </c>
      <c r="L81" s="314" t="str">
        <f>IF(ISNUMBER('Conversion in 100'!L81),'Conversion in 100'!L81*0.3,"")</f>
        <v/>
      </c>
      <c r="M81" s="314" t="str">
        <f>IF(ISNUMBER('Conversion in 100'!M81),'Conversion in 100'!M81*0.3,"")</f>
        <v/>
      </c>
      <c r="N81" s="314" t="str">
        <f>IF(ISNUMBER('Conversion in 100'!N81),'Conversion in 100'!N81*0.3,"")</f>
        <v/>
      </c>
      <c r="O81" s="270" t="str">
        <f>IF(OR(ISNUMBER(J81),ISNUMBER(K81),ISNUMBER(#REF!),ISNUMBER(L81),ISNUMBER(M81),ISNUMBER(N81)),SUM(J81:N81),"")</f>
        <v/>
      </c>
      <c r="P81" s="314">
        <f>IF(ISNUMBER('Conversion in 100'!P81)&gt;0,'Conversion in 100'!P81*0.4,"")</f>
        <v>0</v>
      </c>
      <c r="Q81" s="314">
        <f>IF(ISNUMBER('Conversion in 100'!Q81)&gt;0,'Conversion in 100'!Q81*0.4,"")</f>
        <v>0</v>
      </c>
      <c r="R81" s="314">
        <f>IF(ISNUMBER('Conversion in 100'!R81)&gt;0,'Conversion in 100'!R81*0.4,"")</f>
        <v>0</v>
      </c>
      <c r="S81" s="314">
        <f>IF(ISNUMBER('Conversion in 100'!S81)&gt;0,'Conversion in 100'!S81*0.4,"")</f>
        <v>0</v>
      </c>
      <c r="T81" s="314">
        <f>IF(ISNUMBER('Conversion in 100'!T81)&gt;0,'Conversion in 100'!T81*0.4,"")</f>
        <v>0</v>
      </c>
      <c r="U81" s="270">
        <f>IF(OR(ISNUMBER(P81),ISNUMBER(Q81),ISNUMBER(#REF!),ISNUMBER(R81),ISNUMBER(S81),ISNUMBER(T81)),SUM(P81:T81),"")</f>
        <v>0</v>
      </c>
    </row>
    <row r="82" spans="1:21" x14ac:dyDescent="0.3">
      <c r="A82" s="278" t="str">
        <f>'STUDENT DETAILS'!A83</f>
        <v/>
      </c>
      <c r="B82" s="278" t="str">
        <f>IF(ISNUMBER('STUDENT DETAILS'!D83),('STUDENT DETAILS'!D83),"")</f>
        <v/>
      </c>
      <c r="C82" s="279" t="str">
        <f>IF('STUDENT DETAILS'!C83&gt;0,'STUDENT DETAILS'!C83,"")</f>
        <v/>
      </c>
      <c r="D82" s="314">
        <f>IFERROR(('Conversion in 100'!D82*0.1),"")</f>
        <v>0</v>
      </c>
      <c r="E82" s="314">
        <f>IFERROR(('Conversion in 100'!E82*0.1),"")</f>
        <v>0</v>
      </c>
      <c r="F82" s="314">
        <f>IFERROR(('Conversion in 100'!F82*0.1),"")</f>
        <v>0</v>
      </c>
      <c r="G82" s="314">
        <f>IFERROR(('Conversion in 100'!G82*0.1),"")</f>
        <v>0</v>
      </c>
      <c r="H82" s="314">
        <f>IFERROR(('Conversion in 100'!H82*0.1),"")</f>
        <v>0</v>
      </c>
      <c r="I82" s="270">
        <f>IF(OR(ISNUMBER(D82),ISNUMBER(E82),ISNUMBER(#REF!),ISNUMBER(F82),ISNUMBER(G82),ISNUMBER(H82)),SUM(D82:H82),"")</f>
        <v>0</v>
      </c>
      <c r="J82" s="314" t="str">
        <f>IF(ISNUMBER('Conversion in 100'!J82),'Conversion in 100'!J82*0.3,"")</f>
        <v/>
      </c>
      <c r="K82" s="314" t="str">
        <f>IF(ISNUMBER('Conversion in 100'!K82),'Conversion in 100'!K82*0.3,"")</f>
        <v/>
      </c>
      <c r="L82" s="314" t="str">
        <f>IF(ISNUMBER('Conversion in 100'!L82),'Conversion in 100'!L82*0.3,"")</f>
        <v/>
      </c>
      <c r="M82" s="314" t="str">
        <f>IF(ISNUMBER('Conversion in 100'!M82),'Conversion in 100'!M82*0.3,"")</f>
        <v/>
      </c>
      <c r="N82" s="314" t="str">
        <f>IF(ISNUMBER('Conversion in 100'!N82),'Conversion in 100'!N82*0.3,"")</f>
        <v/>
      </c>
      <c r="O82" s="270" t="str">
        <f>IF(OR(ISNUMBER(J82),ISNUMBER(K82),ISNUMBER(#REF!),ISNUMBER(L82),ISNUMBER(M82),ISNUMBER(N82)),SUM(J82:N82),"")</f>
        <v/>
      </c>
      <c r="P82" s="314">
        <f>IF(ISNUMBER('Conversion in 100'!P82)&gt;0,'Conversion in 100'!P82*0.4,"")</f>
        <v>0</v>
      </c>
      <c r="Q82" s="314">
        <f>IF(ISNUMBER('Conversion in 100'!Q82)&gt;0,'Conversion in 100'!Q82*0.4,"")</f>
        <v>0</v>
      </c>
      <c r="R82" s="314">
        <f>IF(ISNUMBER('Conversion in 100'!R82)&gt;0,'Conversion in 100'!R82*0.4,"")</f>
        <v>0</v>
      </c>
      <c r="S82" s="314">
        <f>IF(ISNUMBER('Conversion in 100'!S82)&gt;0,'Conversion in 100'!S82*0.4,"")</f>
        <v>0</v>
      </c>
      <c r="T82" s="314">
        <f>IF(ISNUMBER('Conversion in 100'!T82)&gt;0,'Conversion in 100'!T82*0.4,"")</f>
        <v>0</v>
      </c>
      <c r="U82" s="270">
        <f>IF(OR(ISNUMBER(P82),ISNUMBER(Q82),ISNUMBER(#REF!),ISNUMBER(R82),ISNUMBER(S82),ISNUMBER(T82)),SUM(P82:T82),"")</f>
        <v>0</v>
      </c>
    </row>
    <row r="83" spans="1:21" x14ac:dyDescent="0.3">
      <c r="A83" s="278" t="str">
        <f>'STUDENT DETAILS'!A84</f>
        <v/>
      </c>
      <c r="B83" s="278" t="str">
        <f>IF(ISNUMBER('STUDENT DETAILS'!D84),('STUDENT DETAILS'!D84),"")</f>
        <v/>
      </c>
      <c r="C83" s="279" t="str">
        <f>IF('STUDENT DETAILS'!C84&gt;0,'STUDENT DETAILS'!C84,"")</f>
        <v/>
      </c>
      <c r="D83" s="314">
        <f>IFERROR(('Conversion in 100'!D83*0.1),"")</f>
        <v>0</v>
      </c>
      <c r="E83" s="314">
        <f>IFERROR(('Conversion in 100'!E83*0.1),"")</f>
        <v>0</v>
      </c>
      <c r="F83" s="314">
        <f>IFERROR(('Conversion in 100'!F83*0.1),"")</f>
        <v>0</v>
      </c>
      <c r="G83" s="314">
        <f>IFERROR(('Conversion in 100'!G83*0.1),"")</f>
        <v>0</v>
      </c>
      <c r="H83" s="314">
        <f>IFERROR(('Conversion in 100'!H83*0.1),"")</f>
        <v>0</v>
      </c>
      <c r="I83" s="270">
        <f>IF(OR(ISNUMBER(D83),ISNUMBER(E83),ISNUMBER(#REF!),ISNUMBER(F83),ISNUMBER(G83),ISNUMBER(H83)),SUM(D83:H83),"")</f>
        <v>0</v>
      </c>
      <c r="J83" s="314" t="str">
        <f>IF(ISNUMBER('Conversion in 100'!J83),'Conversion in 100'!J83*0.3,"")</f>
        <v/>
      </c>
      <c r="K83" s="314" t="str">
        <f>IF(ISNUMBER('Conversion in 100'!K83),'Conversion in 100'!K83*0.3,"")</f>
        <v/>
      </c>
      <c r="L83" s="314" t="str">
        <f>IF(ISNUMBER('Conversion in 100'!L83),'Conversion in 100'!L83*0.3,"")</f>
        <v/>
      </c>
      <c r="M83" s="314" t="str">
        <f>IF(ISNUMBER('Conversion in 100'!M83),'Conversion in 100'!M83*0.3,"")</f>
        <v/>
      </c>
      <c r="N83" s="314" t="str">
        <f>IF(ISNUMBER('Conversion in 100'!N83),'Conversion in 100'!N83*0.3,"")</f>
        <v/>
      </c>
      <c r="O83" s="270" t="str">
        <f>IF(OR(ISNUMBER(J83),ISNUMBER(K83),ISNUMBER(#REF!),ISNUMBER(L83),ISNUMBER(M83),ISNUMBER(N83)),SUM(J83:N83),"")</f>
        <v/>
      </c>
      <c r="P83" s="314">
        <f>IF(ISNUMBER('Conversion in 100'!P83)&gt;0,'Conversion in 100'!P83*0.4,"")</f>
        <v>0</v>
      </c>
      <c r="Q83" s="314">
        <f>IF(ISNUMBER('Conversion in 100'!Q83)&gt;0,'Conversion in 100'!Q83*0.4,"")</f>
        <v>0</v>
      </c>
      <c r="R83" s="314">
        <f>IF(ISNUMBER('Conversion in 100'!R83)&gt;0,'Conversion in 100'!R83*0.4,"")</f>
        <v>0</v>
      </c>
      <c r="S83" s="314">
        <f>IF(ISNUMBER('Conversion in 100'!S83)&gt;0,'Conversion in 100'!S83*0.4,"")</f>
        <v>0</v>
      </c>
      <c r="T83" s="314">
        <f>IF(ISNUMBER('Conversion in 100'!T83)&gt;0,'Conversion in 100'!T83*0.4,"")</f>
        <v>0</v>
      </c>
      <c r="U83" s="270">
        <f>IF(OR(ISNUMBER(P83),ISNUMBER(Q83),ISNUMBER(#REF!),ISNUMBER(R83),ISNUMBER(S83),ISNUMBER(T83)),SUM(P83:T83),"")</f>
        <v>0</v>
      </c>
    </row>
    <row r="84" spans="1:21" x14ac:dyDescent="0.3">
      <c r="A84" s="278" t="str">
        <f>'STUDENT DETAILS'!A85</f>
        <v/>
      </c>
      <c r="B84" s="278" t="str">
        <f>IF(ISNUMBER('STUDENT DETAILS'!D85),('STUDENT DETAILS'!D85),"")</f>
        <v/>
      </c>
      <c r="C84" s="279" t="str">
        <f>IF('STUDENT DETAILS'!C85&gt;0,'STUDENT DETAILS'!C85,"")</f>
        <v/>
      </c>
      <c r="D84" s="314">
        <f>IFERROR(('Conversion in 100'!D84*0.1),"")</f>
        <v>0</v>
      </c>
      <c r="E84" s="314">
        <f>IFERROR(('Conversion in 100'!E84*0.1),"")</f>
        <v>0</v>
      </c>
      <c r="F84" s="314">
        <f>IFERROR(('Conversion in 100'!F84*0.1),"")</f>
        <v>0</v>
      </c>
      <c r="G84" s="314">
        <f>IFERROR(('Conversion in 100'!G84*0.1),"")</f>
        <v>0</v>
      </c>
      <c r="H84" s="314">
        <f>IFERROR(('Conversion in 100'!H84*0.1),"")</f>
        <v>0</v>
      </c>
      <c r="I84" s="270">
        <f>IF(OR(ISNUMBER(D84),ISNUMBER(E84),ISNUMBER(#REF!),ISNUMBER(F84),ISNUMBER(G84),ISNUMBER(H84)),SUM(D84:H84),"")</f>
        <v>0</v>
      </c>
      <c r="J84" s="314" t="str">
        <f>IF(ISNUMBER('Conversion in 100'!J84),'Conversion in 100'!J84*0.3,"")</f>
        <v/>
      </c>
      <c r="K84" s="314" t="str">
        <f>IF(ISNUMBER('Conversion in 100'!K84),'Conversion in 100'!K84*0.3,"")</f>
        <v/>
      </c>
      <c r="L84" s="314" t="str">
        <f>IF(ISNUMBER('Conversion in 100'!L84),'Conversion in 100'!L84*0.3,"")</f>
        <v/>
      </c>
      <c r="M84" s="314" t="str">
        <f>IF(ISNUMBER('Conversion in 100'!M84),'Conversion in 100'!M84*0.3,"")</f>
        <v/>
      </c>
      <c r="N84" s="314" t="str">
        <f>IF(ISNUMBER('Conversion in 100'!N84),'Conversion in 100'!N84*0.3,"")</f>
        <v/>
      </c>
      <c r="O84" s="270" t="str">
        <f>IF(OR(ISNUMBER(J84),ISNUMBER(K84),ISNUMBER(#REF!),ISNUMBER(L84),ISNUMBER(M84),ISNUMBER(N84)),SUM(J84:N84),"")</f>
        <v/>
      </c>
      <c r="P84" s="314">
        <f>IF(ISNUMBER('Conversion in 100'!P84)&gt;0,'Conversion in 100'!P84*0.4,"")</f>
        <v>0</v>
      </c>
      <c r="Q84" s="314">
        <f>IF(ISNUMBER('Conversion in 100'!Q84)&gt;0,'Conversion in 100'!Q84*0.4,"")</f>
        <v>0</v>
      </c>
      <c r="R84" s="314">
        <f>IF(ISNUMBER('Conversion in 100'!R84)&gt;0,'Conversion in 100'!R84*0.4,"")</f>
        <v>0</v>
      </c>
      <c r="S84" s="314">
        <f>IF(ISNUMBER('Conversion in 100'!S84)&gt;0,'Conversion in 100'!S84*0.4,"")</f>
        <v>0</v>
      </c>
      <c r="T84" s="314">
        <f>IF(ISNUMBER('Conversion in 100'!T84)&gt;0,'Conversion in 100'!T84*0.4,"")</f>
        <v>0</v>
      </c>
      <c r="U84" s="270">
        <f>IF(OR(ISNUMBER(P84),ISNUMBER(Q84),ISNUMBER(#REF!),ISNUMBER(R84),ISNUMBER(S84),ISNUMBER(T84)),SUM(P84:T84),"")</f>
        <v>0</v>
      </c>
    </row>
    <row r="85" spans="1:21" x14ac:dyDescent="0.3">
      <c r="A85" s="278" t="str">
        <f>'STUDENT DETAILS'!A86</f>
        <v/>
      </c>
      <c r="B85" s="278" t="str">
        <f>IF(ISNUMBER('STUDENT DETAILS'!D86),('STUDENT DETAILS'!D86),"")</f>
        <v/>
      </c>
      <c r="C85" s="279" t="str">
        <f>IF('STUDENT DETAILS'!C86&gt;0,'STUDENT DETAILS'!C86,"")</f>
        <v/>
      </c>
      <c r="D85" s="314">
        <f>IFERROR(('Conversion in 100'!D85*0.1),"")</f>
        <v>0</v>
      </c>
      <c r="E85" s="314">
        <f>IFERROR(('Conversion in 100'!E85*0.1),"")</f>
        <v>0</v>
      </c>
      <c r="F85" s="314">
        <f>IFERROR(('Conversion in 100'!F85*0.1),"")</f>
        <v>0</v>
      </c>
      <c r="G85" s="314">
        <f>IFERROR(('Conversion in 100'!G85*0.1),"")</f>
        <v>0</v>
      </c>
      <c r="H85" s="314">
        <f>IFERROR(('Conversion in 100'!H85*0.1),"")</f>
        <v>0</v>
      </c>
      <c r="I85" s="270">
        <f>IF(OR(ISNUMBER(D85),ISNUMBER(E85),ISNUMBER(#REF!),ISNUMBER(F85),ISNUMBER(G85),ISNUMBER(H85)),SUM(D85:H85),"")</f>
        <v>0</v>
      </c>
      <c r="J85" s="314" t="str">
        <f>IF(ISNUMBER('Conversion in 100'!J85),'Conversion in 100'!J85*0.3,"")</f>
        <v/>
      </c>
      <c r="K85" s="314" t="str">
        <f>IF(ISNUMBER('Conversion in 100'!K85),'Conversion in 100'!K85*0.3,"")</f>
        <v/>
      </c>
      <c r="L85" s="314" t="str">
        <f>IF(ISNUMBER('Conversion in 100'!L85),'Conversion in 100'!L85*0.3,"")</f>
        <v/>
      </c>
      <c r="M85" s="314" t="str">
        <f>IF(ISNUMBER('Conversion in 100'!M85),'Conversion in 100'!M85*0.3,"")</f>
        <v/>
      </c>
      <c r="N85" s="314" t="str">
        <f>IF(ISNUMBER('Conversion in 100'!N85),'Conversion in 100'!N85*0.3,"")</f>
        <v/>
      </c>
      <c r="O85" s="270" t="str">
        <f>IF(OR(ISNUMBER(J85),ISNUMBER(K85),ISNUMBER(#REF!),ISNUMBER(L85),ISNUMBER(M85),ISNUMBER(N85)),SUM(J85:N85),"")</f>
        <v/>
      </c>
      <c r="P85" s="314">
        <f>IF(ISNUMBER('Conversion in 100'!P85)&gt;0,'Conversion in 100'!P85*0.4,"")</f>
        <v>0</v>
      </c>
      <c r="Q85" s="314">
        <f>IF(ISNUMBER('Conversion in 100'!Q85)&gt;0,'Conversion in 100'!Q85*0.4,"")</f>
        <v>0</v>
      </c>
      <c r="R85" s="314">
        <f>IF(ISNUMBER('Conversion in 100'!R85)&gt;0,'Conversion in 100'!R85*0.4,"")</f>
        <v>0</v>
      </c>
      <c r="S85" s="314">
        <f>IF(ISNUMBER('Conversion in 100'!S85)&gt;0,'Conversion in 100'!S85*0.4,"")</f>
        <v>0</v>
      </c>
      <c r="T85" s="314">
        <f>IF(ISNUMBER('Conversion in 100'!T85)&gt;0,'Conversion in 100'!T85*0.4,"")</f>
        <v>0</v>
      </c>
      <c r="U85" s="270">
        <f>IF(OR(ISNUMBER(P85),ISNUMBER(Q85),ISNUMBER(#REF!),ISNUMBER(R85),ISNUMBER(S85),ISNUMBER(T85)),SUM(P85:T85),"")</f>
        <v>0</v>
      </c>
    </row>
    <row r="86" spans="1:21" x14ac:dyDescent="0.3">
      <c r="A86" s="278" t="str">
        <f>'STUDENT DETAILS'!A87</f>
        <v/>
      </c>
      <c r="B86" s="278" t="str">
        <f>IF(ISNUMBER('STUDENT DETAILS'!D87),('STUDENT DETAILS'!D87),"")</f>
        <v/>
      </c>
      <c r="C86" s="279" t="str">
        <f>IF('STUDENT DETAILS'!C87&gt;0,'STUDENT DETAILS'!C87,"")</f>
        <v/>
      </c>
      <c r="D86" s="314">
        <f>IFERROR(('Conversion in 100'!D86*0.1),"")</f>
        <v>0</v>
      </c>
      <c r="E86" s="314">
        <f>IFERROR(('Conversion in 100'!E86*0.1),"")</f>
        <v>0</v>
      </c>
      <c r="F86" s="314">
        <f>IFERROR(('Conversion in 100'!F86*0.1),"")</f>
        <v>0</v>
      </c>
      <c r="G86" s="314">
        <f>IFERROR(('Conversion in 100'!G86*0.1),"")</f>
        <v>0</v>
      </c>
      <c r="H86" s="314">
        <f>IFERROR(('Conversion in 100'!H86*0.1),"")</f>
        <v>0</v>
      </c>
      <c r="I86" s="270">
        <f>IF(OR(ISNUMBER(D86),ISNUMBER(E86),ISNUMBER(#REF!),ISNUMBER(F86),ISNUMBER(G86),ISNUMBER(H86)),SUM(D86:H86),"")</f>
        <v>0</v>
      </c>
      <c r="J86" s="314" t="str">
        <f>IF(ISNUMBER('Conversion in 100'!J86),'Conversion in 100'!J86*0.3,"")</f>
        <v/>
      </c>
      <c r="K86" s="314" t="str">
        <f>IF(ISNUMBER('Conversion in 100'!K86),'Conversion in 100'!K86*0.3,"")</f>
        <v/>
      </c>
      <c r="L86" s="314" t="str">
        <f>IF(ISNUMBER('Conversion in 100'!L86),'Conversion in 100'!L86*0.3,"")</f>
        <v/>
      </c>
      <c r="M86" s="314" t="str">
        <f>IF(ISNUMBER('Conversion in 100'!M86),'Conversion in 100'!M86*0.3,"")</f>
        <v/>
      </c>
      <c r="N86" s="314" t="str">
        <f>IF(ISNUMBER('Conversion in 100'!N86),'Conversion in 100'!N86*0.3,"")</f>
        <v/>
      </c>
      <c r="O86" s="270" t="str">
        <f>IF(OR(ISNUMBER(J86),ISNUMBER(K86),ISNUMBER(#REF!),ISNUMBER(L86),ISNUMBER(M86),ISNUMBER(N86)),SUM(J86:N86),"")</f>
        <v/>
      </c>
      <c r="P86" s="314">
        <f>IF(ISNUMBER('Conversion in 100'!P86)&gt;0,'Conversion in 100'!P86*0.4,"")</f>
        <v>0</v>
      </c>
      <c r="Q86" s="314">
        <f>IF(ISNUMBER('Conversion in 100'!Q86)&gt;0,'Conversion in 100'!Q86*0.4,"")</f>
        <v>0</v>
      </c>
      <c r="R86" s="314">
        <f>IF(ISNUMBER('Conversion in 100'!R86)&gt;0,'Conversion in 100'!R86*0.4,"")</f>
        <v>0</v>
      </c>
      <c r="S86" s="314">
        <f>IF(ISNUMBER('Conversion in 100'!S86)&gt;0,'Conversion in 100'!S86*0.4,"")</f>
        <v>0</v>
      </c>
      <c r="T86" s="314">
        <f>IF(ISNUMBER('Conversion in 100'!T86)&gt;0,'Conversion in 100'!T86*0.4,"")</f>
        <v>0</v>
      </c>
      <c r="U86" s="270">
        <f>IF(OR(ISNUMBER(P86),ISNUMBER(Q86),ISNUMBER(#REF!),ISNUMBER(R86),ISNUMBER(S86),ISNUMBER(T86)),SUM(P86:T86),"")</f>
        <v>0</v>
      </c>
    </row>
    <row r="87" spans="1:21" x14ac:dyDescent="0.3">
      <c r="A87" s="278" t="str">
        <f>'STUDENT DETAILS'!A88</f>
        <v/>
      </c>
      <c r="B87" s="278" t="str">
        <f>IF(ISNUMBER('STUDENT DETAILS'!D88),('STUDENT DETAILS'!D88),"")</f>
        <v/>
      </c>
      <c r="C87" s="279" t="str">
        <f>IF('STUDENT DETAILS'!C88&gt;0,'STUDENT DETAILS'!C88,"")</f>
        <v/>
      </c>
      <c r="D87" s="314">
        <f>IFERROR(('Conversion in 100'!D87*0.1),"")</f>
        <v>0</v>
      </c>
      <c r="E87" s="314">
        <f>IFERROR(('Conversion in 100'!E87*0.1),"")</f>
        <v>0</v>
      </c>
      <c r="F87" s="314">
        <f>IFERROR(('Conversion in 100'!F87*0.1),"")</f>
        <v>0</v>
      </c>
      <c r="G87" s="314">
        <f>IFERROR(('Conversion in 100'!G87*0.1),"")</f>
        <v>0</v>
      </c>
      <c r="H87" s="314">
        <f>IFERROR(('Conversion in 100'!H87*0.1),"")</f>
        <v>0</v>
      </c>
      <c r="I87" s="270">
        <f>IF(OR(ISNUMBER(D87),ISNUMBER(E87),ISNUMBER(#REF!),ISNUMBER(F87),ISNUMBER(G87),ISNUMBER(H87)),SUM(D87:H87),"")</f>
        <v>0</v>
      </c>
      <c r="J87" s="314" t="str">
        <f>IF(ISNUMBER('Conversion in 100'!J87),'Conversion in 100'!J87*0.3,"")</f>
        <v/>
      </c>
      <c r="K87" s="314" t="str">
        <f>IF(ISNUMBER('Conversion in 100'!K87),'Conversion in 100'!K87*0.3,"")</f>
        <v/>
      </c>
      <c r="L87" s="314" t="str">
        <f>IF(ISNUMBER('Conversion in 100'!L87),'Conversion in 100'!L87*0.3,"")</f>
        <v/>
      </c>
      <c r="M87" s="314" t="str">
        <f>IF(ISNUMBER('Conversion in 100'!M87),'Conversion in 100'!M87*0.3,"")</f>
        <v/>
      </c>
      <c r="N87" s="314" t="str">
        <f>IF(ISNUMBER('Conversion in 100'!N87),'Conversion in 100'!N87*0.3,"")</f>
        <v/>
      </c>
      <c r="O87" s="270" t="str">
        <f>IF(OR(ISNUMBER(J87),ISNUMBER(K87),ISNUMBER(#REF!),ISNUMBER(L87),ISNUMBER(M87),ISNUMBER(N87)),SUM(J87:N87),"")</f>
        <v/>
      </c>
      <c r="P87" s="314">
        <f>IF(ISNUMBER('Conversion in 100'!P87)&gt;0,'Conversion in 100'!P87*0.4,"")</f>
        <v>0</v>
      </c>
      <c r="Q87" s="314">
        <f>IF(ISNUMBER('Conversion in 100'!Q87)&gt;0,'Conversion in 100'!Q87*0.4,"")</f>
        <v>0</v>
      </c>
      <c r="R87" s="314">
        <f>IF(ISNUMBER('Conversion in 100'!R87)&gt;0,'Conversion in 100'!R87*0.4,"")</f>
        <v>0</v>
      </c>
      <c r="S87" s="314">
        <f>IF(ISNUMBER('Conversion in 100'!S87)&gt;0,'Conversion in 100'!S87*0.4,"")</f>
        <v>0</v>
      </c>
      <c r="T87" s="314">
        <f>IF(ISNUMBER('Conversion in 100'!T87)&gt;0,'Conversion in 100'!T87*0.4,"")</f>
        <v>0</v>
      </c>
      <c r="U87" s="270">
        <f>IF(OR(ISNUMBER(P87),ISNUMBER(Q87),ISNUMBER(#REF!),ISNUMBER(R87),ISNUMBER(S87),ISNUMBER(T87)),SUM(P87:T87),"")</f>
        <v>0</v>
      </c>
    </row>
    <row r="88" spans="1:21" x14ac:dyDescent="0.3">
      <c r="A88" s="278" t="str">
        <f>'STUDENT DETAILS'!A89</f>
        <v/>
      </c>
      <c r="B88" s="278" t="str">
        <f>IF(ISNUMBER('STUDENT DETAILS'!D89),('STUDENT DETAILS'!D89),"")</f>
        <v/>
      </c>
      <c r="C88" s="279" t="str">
        <f>IF('STUDENT DETAILS'!C89&gt;0,'STUDENT DETAILS'!C89,"")</f>
        <v/>
      </c>
      <c r="D88" s="314">
        <f>IFERROR(('Conversion in 100'!D88*0.1),"")</f>
        <v>0</v>
      </c>
      <c r="E88" s="314">
        <f>IFERROR(('Conversion in 100'!E88*0.1),"")</f>
        <v>0</v>
      </c>
      <c r="F88" s="314">
        <f>IFERROR(('Conversion in 100'!F88*0.1),"")</f>
        <v>0</v>
      </c>
      <c r="G88" s="314">
        <f>IFERROR(('Conversion in 100'!G88*0.1),"")</f>
        <v>0</v>
      </c>
      <c r="H88" s="314">
        <f>IFERROR(('Conversion in 100'!H88*0.1),"")</f>
        <v>0</v>
      </c>
      <c r="I88" s="270">
        <f>IF(OR(ISNUMBER(D88),ISNUMBER(E88),ISNUMBER(#REF!),ISNUMBER(F88),ISNUMBER(G88),ISNUMBER(H88)),SUM(D88:H88),"")</f>
        <v>0</v>
      </c>
      <c r="J88" s="314" t="str">
        <f>IF(ISNUMBER('Conversion in 100'!J88),'Conversion in 100'!J88*0.3,"")</f>
        <v/>
      </c>
      <c r="K88" s="314" t="str">
        <f>IF(ISNUMBER('Conversion in 100'!K88),'Conversion in 100'!K88*0.3,"")</f>
        <v/>
      </c>
      <c r="L88" s="314" t="str">
        <f>IF(ISNUMBER('Conversion in 100'!L88),'Conversion in 100'!L88*0.3,"")</f>
        <v/>
      </c>
      <c r="M88" s="314" t="str">
        <f>IF(ISNUMBER('Conversion in 100'!M88),'Conversion in 100'!M88*0.3,"")</f>
        <v/>
      </c>
      <c r="N88" s="314" t="str">
        <f>IF(ISNUMBER('Conversion in 100'!N88),'Conversion in 100'!N88*0.3,"")</f>
        <v/>
      </c>
      <c r="O88" s="270" t="str">
        <f>IF(OR(ISNUMBER(J88),ISNUMBER(K88),ISNUMBER(#REF!),ISNUMBER(L88),ISNUMBER(M88),ISNUMBER(N88)),SUM(J88:N88),"")</f>
        <v/>
      </c>
      <c r="P88" s="314">
        <f>IF(ISNUMBER('Conversion in 100'!P88)&gt;0,'Conversion in 100'!P88*0.4,"")</f>
        <v>0</v>
      </c>
      <c r="Q88" s="314">
        <f>IF(ISNUMBER('Conversion in 100'!Q88)&gt;0,'Conversion in 100'!Q88*0.4,"")</f>
        <v>0</v>
      </c>
      <c r="R88" s="314">
        <f>IF(ISNUMBER('Conversion in 100'!R88)&gt;0,'Conversion in 100'!R88*0.4,"")</f>
        <v>0</v>
      </c>
      <c r="S88" s="314">
        <f>IF(ISNUMBER('Conversion in 100'!S88)&gt;0,'Conversion in 100'!S88*0.4,"")</f>
        <v>0</v>
      </c>
      <c r="T88" s="314">
        <f>IF(ISNUMBER('Conversion in 100'!T88)&gt;0,'Conversion in 100'!T88*0.4,"")</f>
        <v>0</v>
      </c>
      <c r="U88" s="270">
        <f>IF(OR(ISNUMBER(P88),ISNUMBER(Q88),ISNUMBER(#REF!),ISNUMBER(R88),ISNUMBER(S88),ISNUMBER(T88)),SUM(P88:T88),"")</f>
        <v>0</v>
      </c>
    </row>
    <row r="89" spans="1:21" x14ac:dyDescent="0.3">
      <c r="A89" s="278" t="str">
        <f>'STUDENT DETAILS'!A90</f>
        <v/>
      </c>
      <c r="B89" s="278" t="str">
        <f>IF(ISNUMBER('STUDENT DETAILS'!D90),('STUDENT DETAILS'!D90),"")</f>
        <v/>
      </c>
      <c r="C89" s="279" t="str">
        <f>IF('STUDENT DETAILS'!C90&gt;0,'STUDENT DETAILS'!C90,"")</f>
        <v/>
      </c>
      <c r="D89" s="314">
        <f>IFERROR(('Conversion in 100'!D89*0.1),"")</f>
        <v>0</v>
      </c>
      <c r="E89" s="314">
        <f>IFERROR(('Conversion in 100'!E89*0.1),"")</f>
        <v>0</v>
      </c>
      <c r="F89" s="314">
        <f>IFERROR(('Conversion in 100'!F89*0.1),"")</f>
        <v>0</v>
      </c>
      <c r="G89" s="314">
        <f>IFERROR(('Conversion in 100'!G89*0.1),"")</f>
        <v>0</v>
      </c>
      <c r="H89" s="314">
        <f>IFERROR(('Conversion in 100'!H89*0.1),"")</f>
        <v>0</v>
      </c>
      <c r="I89" s="270">
        <f>IF(OR(ISNUMBER(D89),ISNUMBER(E89),ISNUMBER(#REF!),ISNUMBER(F89),ISNUMBER(G89),ISNUMBER(H89)),SUM(D89:H89),"")</f>
        <v>0</v>
      </c>
      <c r="J89" s="314" t="str">
        <f>IF(ISNUMBER('Conversion in 100'!J89),'Conversion in 100'!J89*0.3,"")</f>
        <v/>
      </c>
      <c r="K89" s="314" t="str">
        <f>IF(ISNUMBER('Conversion in 100'!K89),'Conversion in 100'!K89*0.3,"")</f>
        <v/>
      </c>
      <c r="L89" s="314" t="str">
        <f>IF(ISNUMBER('Conversion in 100'!L89),'Conversion in 100'!L89*0.3,"")</f>
        <v/>
      </c>
      <c r="M89" s="314" t="str">
        <f>IF(ISNUMBER('Conversion in 100'!M89),'Conversion in 100'!M89*0.3,"")</f>
        <v/>
      </c>
      <c r="N89" s="314" t="str">
        <f>IF(ISNUMBER('Conversion in 100'!N89),'Conversion in 100'!N89*0.3,"")</f>
        <v/>
      </c>
      <c r="O89" s="270" t="str">
        <f>IF(OR(ISNUMBER(J89),ISNUMBER(K89),ISNUMBER(#REF!),ISNUMBER(L89),ISNUMBER(M89),ISNUMBER(N89)),SUM(J89:N89),"")</f>
        <v/>
      </c>
      <c r="P89" s="314">
        <f>IF(ISNUMBER('Conversion in 100'!P89)&gt;0,'Conversion in 100'!P89*0.4,"")</f>
        <v>0</v>
      </c>
      <c r="Q89" s="314">
        <f>IF(ISNUMBER('Conversion in 100'!Q89)&gt;0,'Conversion in 100'!Q89*0.4,"")</f>
        <v>0</v>
      </c>
      <c r="R89" s="314">
        <f>IF(ISNUMBER('Conversion in 100'!R89)&gt;0,'Conversion in 100'!R89*0.4,"")</f>
        <v>0</v>
      </c>
      <c r="S89" s="314">
        <f>IF(ISNUMBER('Conversion in 100'!S89)&gt;0,'Conversion in 100'!S89*0.4,"")</f>
        <v>0</v>
      </c>
      <c r="T89" s="314">
        <f>IF(ISNUMBER('Conversion in 100'!T89)&gt;0,'Conversion in 100'!T89*0.4,"")</f>
        <v>0</v>
      </c>
      <c r="U89" s="270">
        <f>IF(OR(ISNUMBER(P89),ISNUMBER(Q89),ISNUMBER(#REF!),ISNUMBER(R89),ISNUMBER(S89),ISNUMBER(T89)),SUM(P89:T89),"")</f>
        <v>0</v>
      </c>
    </row>
    <row r="90" spans="1:21" x14ac:dyDescent="0.3">
      <c r="A90" s="278" t="str">
        <f>'STUDENT DETAILS'!A91</f>
        <v/>
      </c>
      <c r="B90" s="278" t="str">
        <f>IF(ISNUMBER('STUDENT DETAILS'!D91),('STUDENT DETAILS'!D91),"")</f>
        <v/>
      </c>
      <c r="C90" s="279" t="str">
        <f>IF('STUDENT DETAILS'!C91&gt;0,'STUDENT DETAILS'!C91,"")</f>
        <v/>
      </c>
      <c r="D90" s="314">
        <f>IFERROR(('Conversion in 100'!D90*0.1),"")</f>
        <v>0</v>
      </c>
      <c r="E90" s="314">
        <f>IFERROR(('Conversion in 100'!E90*0.1),"")</f>
        <v>0</v>
      </c>
      <c r="F90" s="314">
        <f>IFERROR(('Conversion in 100'!F90*0.1),"")</f>
        <v>0</v>
      </c>
      <c r="G90" s="314">
        <f>IFERROR(('Conversion in 100'!G90*0.1),"")</f>
        <v>0</v>
      </c>
      <c r="H90" s="314">
        <f>IFERROR(('Conversion in 100'!H90*0.1),"")</f>
        <v>0</v>
      </c>
      <c r="I90" s="270">
        <f>IF(OR(ISNUMBER(D90),ISNUMBER(E90),ISNUMBER(#REF!),ISNUMBER(F90),ISNUMBER(G90),ISNUMBER(H90)),SUM(D90:H90),"")</f>
        <v>0</v>
      </c>
      <c r="J90" s="314" t="str">
        <f>IF(ISNUMBER('Conversion in 100'!J90),'Conversion in 100'!J90*0.3,"")</f>
        <v/>
      </c>
      <c r="K90" s="314" t="str">
        <f>IF(ISNUMBER('Conversion in 100'!K90),'Conversion in 100'!K90*0.3,"")</f>
        <v/>
      </c>
      <c r="L90" s="314" t="str">
        <f>IF(ISNUMBER('Conversion in 100'!L90),'Conversion in 100'!L90*0.3,"")</f>
        <v/>
      </c>
      <c r="M90" s="314" t="str">
        <f>IF(ISNUMBER('Conversion in 100'!M90),'Conversion in 100'!M90*0.3,"")</f>
        <v/>
      </c>
      <c r="N90" s="314" t="str">
        <f>IF(ISNUMBER('Conversion in 100'!N90),'Conversion in 100'!N90*0.3,"")</f>
        <v/>
      </c>
      <c r="O90" s="270" t="str">
        <f>IF(OR(ISNUMBER(J90),ISNUMBER(K90),ISNUMBER(#REF!),ISNUMBER(L90),ISNUMBER(M90),ISNUMBER(N90)),SUM(J90:N90),"")</f>
        <v/>
      </c>
      <c r="P90" s="314">
        <f>IF(ISNUMBER('Conversion in 100'!P90)&gt;0,'Conversion in 100'!P90*0.4,"")</f>
        <v>0</v>
      </c>
      <c r="Q90" s="314">
        <f>IF(ISNUMBER('Conversion in 100'!Q90)&gt;0,'Conversion in 100'!Q90*0.4,"")</f>
        <v>0</v>
      </c>
      <c r="R90" s="314">
        <f>IF(ISNUMBER('Conversion in 100'!R90)&gt;0,'Conversion in 100'!R90*0.4,"")</f>
        <v>0</v>
      </c>
      <c r="S90" s="314">
        <f>IF(ISNUMBER('Conversion in 100'!S90)&gt;0,'Conversion in 100'!S90*0.4,"")</f>
        <v>0</v>
      </c>
      <c r="T90" s="314">
        <f>IF(ISNUMBER('Conversion in 100'!T90)&gt;0,'Conversion in 100'!T90*0.4,"")</f>
        <v>0</v>
      </c>
      <c r="U90" s="270">
        <f>IF(OR(ISNUMBER(P90),ISNUMBER(Q90),ISNUMBER(#REF!),ISNUMBER(R90),ISNUMBER(S90),ISNUMBER(T90)),SUM(P90:T90),"")</f>
        <v>0</v>
      </c>
    </row>
    <row r="91" spans="1:21" x14ac:dyDescent="0.3">
      <c r="A91" s="278" t="str">
        <f>'STUDENT DETAILS'!A92</f>
        <v/>
      </c>
      <c r="B91" s="278" t="str">
        <f>IF(ISNUMBER('STUDENT DETAILS'!D92),('STUDENT DETAILS'!D92),"")</f>
        <v/>
      </c>
      <c r="C91" s="279" t="str">
        <f>IF('STUDENT DETAILS'!C92&gt;0,'STUDENT DETAILS'!C92,"")</f>
        <v/>
      </c>
      <c r="D91" s="314">
        <f>IFERROR(('Conversion in 100'!D91*0.1),"")</f>
        <v>0</v>
      </c>
      <c r="E91" s="314">
        <f>IFERROR(('Conversion in 100'!E91*0.1),"")</f>
        <v>0</v>
      </c>
      <c r="F91" s="314">
        <f>IFERROR(('Conversion in 100'!F91*0.1),"")</f>
        <v>0</v>
      </c>
      <c r="G91" s="314">
        <f>IFERROR(('Conversion in 100'!G91*0.1),"")</f>
        <v>0</v>
      </c>
      <c r="H91" s="314">
        <f>IFERROR(('Conversion in 100'!H91*0.1),"")</f>
        <v>0</v>
      </c>
      <c r="I91" s="270">
        <f>IF(OR(ISNUMBER(D91),ISNUMBER(E91),ISNUMBER(#REF!),ISNUMBER(F91),ISNUMBER(G91),ISNUMBER(H91)),SUM(D91:H91),"")</f>
        <v>0</v>
      </c>
      <c r="J91" s="314" t="str">
        <f>IF(ISNUMBER('Conversion in 100'!J91),'Conversion in 100'!J91*0.3,"")</f>
        <v/>
      </c>
      <c r="K91" s="314" t="str">
        <f>IF(ISNUMBER('Conversion in 100'!K91),'Conversion in 100'!K91*0.3,"")</f>
        <v/>
      </c>
      <c r="L91" s="314" t="str">
        <f>IF(ISNUMBER('Conversion in 100'!L91),'Conversion in 100'!L91*0.3,"")</f>
        <v/>
      </c>
      <c r="M91" s="314" t="str">
        <f>IF(ISNUMBER('Conversion in 100'!M91),'Conversion in 100'!M91*0.3,"")</f>
        <v/>
      </c>
      <c r="N91" s="314" t="str">
        <f>IF(ISNUMBER('Conversion in 100'!N91),'Conversion in 100'!N91*0.3,"")</f>
        <v/>
      </c>
      <c r="O91" s="270" t="str">
        <f>IF(OR(ISNUMBER(J91),ISNUMBER(K91),ISNUMBER(#REF!),ISNUMBER(L91),ISNUMBER(M91),ISNUMBER(N91)),SUM(J91:N91),"")</f>
        <v/>
      </c>
      <c r="P91" s="314">
        <f>IF(ISNUMBER('Conversion in 100'!P91)&gt;0,'Conversion in 100'!P91*0.4,"")</f>
        <v>0</v>
      </c>
      <c r="Q91" s="314">
        <f>IF(ISNUMBER('Conversion in 100'!Q91)&gt;0,'Conversion in 100'!Q91*0.4,"")</f>
        <v>0</v>
      </c>
      <c r="R91" s="314">
        <f>IF(ISNUMBER('Conversion in 100'!R91)&gt;0,'Conversion in 100'!R91*0.4,"")</f>
        <v>0</v>
      </c>
      <c r="S91" s="314">
        <f>IF(ISNUMBER('Conversion in 100'!S91)&gt;0,'Conversion in 100'!S91*0.4,"")</f>
        <v>0</v>
      </c>
      <c r="T91" s="314">
        <f>IF(ISNUMBER('Conversion in 100'!T91)&gt;0,'Conversion in 100'!T91*0.4,"")</f>
        <v>0</v>
      </c>
      <c r="U91" s="270">
        <f>IF(OR(ISNUMBER(P91),ISNUMBER(Q91),ISNUMBER(#REF!),ISNUMBER(R91),ISNUMBER(S91),ISNUMBER(T91)),SUM(P91:T91),"")</f>
        <v>0</v>
      </c>
    </row>
    <row r="92" spans="1:21" x14ac:dyDescent="0.3">
      <c r="A92" s="278" t="str">
        <f>'STUDENT DETAILS'!A93</f>
        <v/>
      </c>
      <c r="B92" s="278" t="str">
        <f>IF(ISNUMBER('STUDENT DETAILS'!D93),('STUDENT DETAILS'!D93),"")</f>
        <v/>
      </c>
      <c r="C92" s="279" t="str">
        <f>IF('STUDENT DETAILS'!C93&gt;0,'STUDENT DETAILS'!C93,"")</f>
        <v/>
      </c>
      <c r="D92" s="314">
        <f>IFERROR(('Conversion in 100'!D92*0.1),"")</f>
        <v>0</v>
      </c>
      <c r="E92" s="314">
        <f>IFERROR(('Conversion in 100'!E92*0.1),"")</f>
        <v>0</v>
      </c>
      <c r="F92" s="314">
        <f>IFERROR(('Conversion in 100'!F92*0.1),"")</f>
        <v>0</v>
      </c>
      <c r="G92" s="314">
        <f>IFERROR(('Conversion in 100'!G92*0.1),"")</f>
        <v>0</v>
      </c>
      <c r="H92" s="314">
        <f>IFERROR(('Conversion in 100'!H92*0.1),"")</f>
        <v>0</v>
      </c>
      <c r="I92" s="270">
        <f>IF(OR(ISNUMBER(D92),ISNUMBER(E92),ISNUMBER(#REF!),ISNUMBER(F92),ISNUMBER(G92),ISNUMBER(H92)),SUM(D92:H92),"")</f>
        <v>0</v>
      </c>
      <c r="J92" s="314" t="str">
        <f>IF(ISNUMBER('Conversion in 100'!J92),'Conversion in 100'!J92*0.3,"")</f>
        <v/>
      </c>
      <c r="K92" s="314" t="str">
        <f>IF(ISNUMBER('Conversion in 100'!K92),'Conversion in 100'!K92*0.3,"")</f>
        <v/>
      </c>
      <c r="L92" s="314" t="str">
        <f>IF(ISNUMBER('Conversion in 100'!L92),'Conversion in 100'!L92*0.3,"")</f>
        <v/>
      </c>
      <c r="M92" s="314" t="str">
        <f>IF(ISNUMBER('Conversion in 100'!M92),'Conversion in 100'!M92*0.3,"")</f>
        <v/>
      </c>
      <c r="N92" s="314" t="str">
        <f>IF(ISNUMBER('Conversion in 100'!N92),'Conversion in 100'!N92*0.3,"")</f>
        <v/>
      </c>
      <c r="O92" s="270" t="str">
        <f>IF(OR(ISNUMBER(J92),ISNUMBER(K92),ISNUMBER(#REF!),ISNUMBER(L92),ISNUMBER(M92),ISNUMBER(N92)),SUM(J92:N92),"")</f>
        <v/>
      </c>
      <c r="P92" s="314">
        <f>IF(ISNUMBER('Conversion in 100'!P92)&gt;0,'Conversion in 100'!P92*0.4,"")</f>
        <v>0</v>
      </c>
      <c r="Q92" s="314">
        <f>IF(ISNUMBER('Conversion in 100'!Q92)&gt;0,'Conversion in 100'!Q92*0.4,"")</f>
        <v>0</v>
      </c>
      <c r="R92" s="314">
        <f>IF(ISNUMBER('Conversion in 100'!R92)&gt;0,'Conversion in 100'!R92*0.4,"")</f>
        <v>0</v>
      </c>
      <c r="S92" s="314">
        <f>IF(ISNUMBER('Conversion in 100'!S92)&gt;0,'Conversion in 100'!S92*0.4,"")</f>
        <v>0</v>
      </c>
      <c r="T92" s="314">
        <f>IF(ISNUMBER('Conversion in 100'!T92)&gt;0,'Conversion in 100'!T92*0.4,"")</f>
        <v>0</v>
      </c>
      <c r="U92" s="270">
        <f>IF(OR(ISNUMBER(P92),ISNUMBER(Q92),ISNUMBER(#REF!),ISNUMBER(R92),ISNUMBER(S92),ISNUMBER(T92)),SUM(P92:T92),"")</f>
        <v>0</v>
      </c>
    </row>
    <row r="93" spans="1:21" x14ac:dyDescent="0.3">
      <c r="A93" s="278" t="str">
        <f>'STUDENT DETAILS'!A94</f>
        <v/>
      </c>
      <c r="B93" s="278" t="str">
        <f>IF(ISNUMBER('STUDENT DETAILS'!D94),('STUDENT DETAILS'!D94),"")</f>
        <v/>
      </c>
      <c r="C93" s="279" t="str">
        <f>IF('STUDENT DETAILS'!C94&gt;0,'STUDENT DETAILS'!C94,"")</f>
        <v/>
      </c>
      <c r="D93" s="314">
        <f>IFERROR(('Conversion in 100'!D93*0.1),"")</f>
        <v>0</v>
      </c>
      <c r="E93" s="314">
        <f>IFERROR(('Conversion in 100'!E93*0.1),"")</f>
        <v>0</v>
      </c>
      <c r="F93" s="314">
        <f>IFERROR(('Conversion in 100'!F93*0.1),"")</f>
        <v>0</v>
      </c>
      <c r="G93" s="314">
        <f>IFERROR(('Conversion in 100'!G93*0.1),"")</f>
        <v>0</v>
      </c>
      <c r="H93" s="314">
        <f>IFERROR(('Conversion in 100'!H93*0.1),"")</f>
        <v>0</v>
      </c>
      <c r="I93" s="270">
        <f>IF(OR(ISNUMBER(D93),ISNUMBER(E93),ISNUMBER(#REF!),ISNUMBER(F93),ISNUMBER(G93),ISNUMBER(H93)),SUM(D93:H93),"")</f>
        <v>0</v>
      </c>
      <c r="J93" s="314" t="str">
        <f>IF(ISNUMBER('Conversion in 100'!J93),'Conversion in 100'!J93*0.3,"")</f>
        <v/>
      </c>
      <c r="K93" s="314" t="str">
        <f>IF(ISNUMBER('Conversion in 100'!K93),'Conversion in 100'!K93*0.3,"")</f>
        <v/>
      </c>
      <c r="L93" s="314" t="str">
        <f>IF(ISNUMBER('Conversion in 100'!L93),'Conversion in 100'!L93*0.3,"")</f>
        <v/>
      </c>
      <c r="M93" s="314" t="str">
        <f>IF(ISNUMBER('Conversion in 100'!M93),'Conversion in 100'!M93*0.3,"")</f>
        <v/>
      </c>
      <c r="N93" s="314" t="str">
        <f>IF(ISNUMBER('Conversion in 100'!N93),'Conversion in 100'!N93*0.3,"")</f>
        <v/>
      </c>
      <c r="O93" s="270" t="str">
        <f>IF(OR(ISNUMBER(J93),ISNUMBER(K93),ISNUMBER(#REF!),ISNUMBER(L93),ISNUMBER(M93),ISNUMBER(N93)),SUM(J93:N93),"")</f>
        <v/>
      </c>
      <c r="P93" s="314">
        <f>IF(ISNUMBER('Conversion in 100'!P93)&gt;0,'Conversion in 100'!P93*0.4,"")</f>
        <v>0</v>
      </c>
      <c r="Q93" s="314">
        <f>IF(ISNUMBER('Conversion in 100'!Q93)&gt;0,'Conversion in 100'!Q93*0.4,"")</f>
        <v>0</v>
      </c>
      <c r="R93" s="314">
        <f>IF(ISNUMBER('Conversion in 100'!R93)&gt;0,'Conversion in 100'!R93*0.4,"")</f>
        <v>0</v>
      </c>
      <c r="S93" s="314">
        <f>IF(ISNUMBER('Conversion in 100'!S93)&gt;0,'Conversion in 100'!S93*0.4,"")</f>
        <v>0</v>
      </c>
      <c r="T93" s="314">
        <f>IF(ISNUMBER('Conversion in 100'!T93)&gt;0,'Conversion in 100'!T93*0.4,"")</f>
        <v>0</v>
      </c>
      <c r="U93" s="270">
        <f>IF(OR(ISNUMBER(P93),ISNUMBER(Q93),ISNUMBER(#REF!),ISNUMBER(R93),ISNUMBER(S93),ISNUMBER(T93)),SUM(P93:T93),"")</f>
        <v>0</v>
      </c>
    </row>
    <row r="94" spans="1:21" x14ac:dyDescent="0.3">
      <c r="A94" s="278" t="str">
        <f>'STUDENT DETAILS'!A95</f>
        <v/>
      </c>
      <c r="B94" s="278" t="str">
        <f>IF(ISNUMBER('STUDENT DETAILS'!D95),('STUDENT DETAILS'!D95),"")</f>
        <v/>
      </c>
      <c r="C94" s="279" t="str">
        <f>IF('STUDENT DETAILS'!C95&gt;0,'STUDENT DETAILS'!C95,"")</f>
        <v/>
      </c>
      <c r="D94" s="314">
        <f>IFERROR(('Conversion in 100'!D94*0.1),"")</f>
        <v>0</v>
      </c>
      <c r="E94" s="314">
        <f>IFERROR(('Conversion in 100'!E94*0.1),"")</f>
        <v>0</v>
      </c>
      <c r="F94" s="314">
        <f>IFERROR(('Conversion in 100'!F94*0.1),"")</f>
        <v>0</v>
      </c>
      <c r="G94" s="314">
        <f>IFERROR(('Conversion in 100'!G94*0.1),"")</f>
        <v>0</v>
      </c>
      <c r="H94" s="314">
        <f>IFERROR(('Conversion in 100'!H94*0.1),"")</f>
        <v>0</v>
      </c>
      <c r="I94" s="270">
        <f>IF(OR(ISNUMBER(D94),ISNUMBER(E94),ISNUMBER(#REF!),ISNUMBER(F94),ISNUMBER(G94),ISNUMBER(H94)),SUM(D94:H94),"")</f>
        <v>0</v>
      </c>
      <c r="J94" s="314" t="str">
        <f>IF(ISNUMBER('Conversion in 100'!J94),'Conversion in 100'!J94*0.3,"")</f>
        <v/>
      </c>
      <c r="K94" s="314" t="str">
        <f>IF(ISNUMBER('Conversion in 100'!K94),'Conversion in 100'!K94*0.3,"")</f>
        <v/>
      </c>
      <c r="L94" s="314" t="str">
        <f>IF(ISNUMBER('Conversion in 100'!L94),'Conversion in 100'!L94*0.3,"")</f>
        <v/>
      </c>
      <c r="M94" s="314" t="str">
        <f>IF(ISNUMBER('Conversion in 100'!M94),'Conversion in 100'!M94*0.3,"")</f>
        <v/>
      </c>
      <c r="N94" s="314" t="str">
        <f>IF(ISNUMBER('Conversion in 100'!N94),'Conversion in 100'!N94*0.3,"")</f>
        <v/>
      </c>
      <c r="O94" s="270" t="str">
        <f>IF(OR(ISNUMBER(J94),ISNUMBER(K94),ISNUMBER(#REF!),ISNUMBER(L94),ISNUMBER(M94),ISNUMBER(N94)),SUM(J94:N94),"")</f>
        <v/>
      </c>
      <c r="P94" s="314">
        <f>IF(ISNUMBER('Conversion in 100'!P94)&gt;0,'Conversion in 100'!P94*0.4,"")</f>
        <v>0</v>
      </c>
      <c r="Q94" s="314">
        <f>IF(ISNUMBER('Conversion in 100'!Q94)&gt;0,'Conversion in 100'!Q94*0.4,"")</f>
        <v>0</v>
      </c>
      <c r="R94" s="314">
        <f>IF(ISNUMBER('Conversion in 100'!R94)&gt;0,'Conversion in 100'!R94*0.4,"")</f>
        <v>0</v>
      </c>
      <c r="S94" s="314">
        <f>IF(ISNUMBER('Conversion in 100'!S94)&gt;0,'Conversion in 100'!S94*0.4,"")</f>
        <v>0</v>
      </c>
      <c r="T94" s="314">
        <f>IF(ISNUMBER('Conversion in 100'!T94)&gt;0,'Conversion in 100'!T94*0.4,"")</f>
        <v>0</v>
      </c>
      <c r="U94" s="270">
        <f>IF(OR(ISNUMBER(P94),ISNUMBER(Q94),ISNUMBER(#REF!),ISNUMBER(R94),ISNUMBER(S94),ISNUMBER(T94)),SUM(P94:T94),"")</f>
        <v>0</v>
      </c>
    </row>
    <row r="95" spans="1:21" x14ac:dyDescent="0.3">
      <c r="A95" s="278" t="str">
        <f>'STUDENT DETAILS'!A96</f>
        <v/>
      </c>
      <c r="B95" s="278" t="str">
        <f>IF(ISNUMBER('STUDENT DETAILS'!D96),('STUDENT DETAILS'!D96),"")</f>
        <v/>
      </c>
      <c r="C95" s="279" t="str">
        <f>IF('STUDENT DETAILS'!C96&gt;0,'STUDENT DETAILS'!C96,"")</f>
        <v/>
      </c>
      <c r="D95" s="314">
        <f>IFERROR(('Conversion in 100'!D95*0.1),"")</f>
        <v>0</v>
      </c>
      <c r="E95" s="314">
        <f>IFERROR(('Conversion in 100'!E95*0.1),"")</f>
        <v>0</v>
      </c>
      <c r="F95" s="314">
        <f>IFERROR(('Conversion in 100'!F95*0.1),"")</f>
        <v>0</v>
      </c>
      <c r="G95" s="314">
        <f>IFERROR(('Conversion in 100'!G95*0.1),"")</f>
        <v>0</v>
      </c>
      <c r="H95" s="314">
        <f>IFERROR(('Conversion in 100'!H95*0.1),"")</f>
        <v>0</v>
      </c>
      <c r="I95" s="270">
        <f>IF(OR(ISNUMBER(D95),ISNUMBER(E95),ISNUMBER(#REF!),ISNUMBER(F95),ISNUMBER(G95),ISNUMBER(H95)),SUM(D95:H95),"")</f>
        <v>0</v>
      </c>
      <c r="J95" s="314" t="str">
        <f>IF(ISNUMBER('Conversion in 100'!J95),'Conversion in 100'!J95*0.3,"")</f>
        <v/>
      </c>
      <c r="K95" s="314" t="str">
        <f>IF(ISNUMBER('Conversion in 100'!K95),'Conversion in 100'!K95*0.3,"")</f>
        <v/>
      </c>
      <c r="L95" s="314" t="str">
        <f>IF(ISNUMBER('Conversion in 100'!L95),'Conversion in 100'!L95*0.3,"")</f>
        <v/>
      </c>
      <c r="M95" s="314" t="str">
        <f>IF(ISNUMBER('Conversion in 100'!M95),'Conversion in 100'!M95*0.3,"")</f>
        <v/>
      </c>
      <c r="N95" s="314" t="str">
        <f>IF(ISNUMBER('Conversion in 100'!N95),'Conversion in 100'!N95*0.3,"")</f>
        <v/>
      </c>
      <c r="O95" s="270" t="str">
        <f>IF(OR(ISNUMBER(J95),ISNUMBER(K95),ISNUMBER(#REF!),ISNUMBER(L95),ISNUMBER(M95),ISNUMBER(N95)),SUM(J95:N95),"")</f>
        <v/>
      </c>
      <c r="P95" s="314">
        <f>IF(ISNUMBER('Conversion in 100'!P95)&gt;0,'Conversion in 100'!P95*0.4,"")</f>
        <v>0</v>
      </c>
      <c r="Q95" s="314">
        <f>IF(ISNUMBER('Conversion in 100'!Q95)&gt;0,'Conversion in 100'!Q95*0.4,"")</f>
        <v>0</v>
      </c>
      <c r="R95" s="314">
        <f>IF(ISNUMBER('Conversion in 100'!R95)&gt;0,'Conversion in 100'!R95*0.4,"")</f>
        <v>0</v>
      </c>
      <c r="S95" s="314">
        <f>IF(ISNUMBER('Conversion in 100'!S95)&gt;0,'Conversion in 100'!S95*0.4,"")</f>
        <v>0</v>
      </c>
      <c r="T95" s="314">
        <f>IF(ISNUMBER('Conversion in 100'!T95)&gt;0,'Conversion in 100'!T95*0.4,"")</f>
        <v>0</v>
      </c>
      <c r="U95" s="270">
        <f>IF(OR(ISNUMBER(P95),ISNUMBER(Q95),ISNUMBER(#REF!),ISNUMBER(R95),ISNUMBER(S95),ISNUMBER(T95)),SUM(P95:T95),"")</f>
        <v>0</v>
      </c>
    </row>
    <row r="96" spans="1:21" x14ac:dyDescent="0.3">
      <c r="A96" s="278" t="str">
        <f>'STUDENT DETAILS'!A97</f>
        <v/>
      </c>
      <c r="B96" s="278" t="str">
        <f>IF(ISNUMBER('STUDENT DETAILS'!D97),('STUDENT DETAILS'!D97),"")</f>
        <v/>
      </c>
      <c r="C96" s="279" t="str">
        <f>IF('STUDENT DETAILS'!C97&gt;0,'STUDENT DETAILS'!C97,"")</f>
        <v/>
      </c>
      <c r="D96" s="314">
        <f>IFERROR(('Conversion in 100'!D96*0.1),"")</f>
        <v>0</v>
      </c>
      <c r="E96" s="314">
        <f>IFERROR(('Conversion in 100'!E96*0.1),"")</f>
        <v>0</v>
      </c>
      <c r="F96" s="314">
        <f>IFERROR(('Conversion in 100'!F96*0.1),"")</f>
        <v>0</v>
      </c>
      <c r="G96" s="314">
        <f>IFERROR(('Conversion in 100'!G96*0.1),"")</f>
        <v>0</v>
      </c>
      <c r="H96" s="314">
        <f>IFERROR(('Conversion in 100'!H96*0.1),"")</f>
        <v>0</v>
      </c>
      <c r="I96" s="270">
        <f>IF(OR(ISNUMBER(D96),ISNUMBER(E96),ISNUMBER(#REF!),ISNUMBER(F96),ISNUMBER(G96),ISNUMBER(H96)),SUM(D96:H96),"")</f>
        <v>0</v>
      </c>
      <c r="J96" s="314" t="str">
        <f>IF(ISNUMBER('Conversion in 100'!J96),'Conversion in 100'!J96*0.3,"")</f>
        <v/>
      </c>
      <c r="K96" s="314" t="str">
        <f>IF(ISNUMBER('Conversion in 100'!K96),'Conversion in 100'!K96*0.3,"")</f>
        <v/>
      </c>
      <c r="L96" s="314" t="str">
        <f>IF(ISNUMBER('Conversion in 100'!L96),'Conversion in 100'!L96*0.3,"")</f>
        <v/>
      </c>
      <c r="M96" s="314" t="str">
        <f>IF(ISNUMBER('Conversion in 100'!M96),'Conversion in 100'!M96*0.3,"")</f>
        <v/>
      </c>
      <c r="N96" s="314" t="str">
        <f>IF(ISNUMBER('Conversion in 100'!N96),'Conversion in 100'!N96*0.3,"")</f>
        <v/>
      </c>
      <c r="O96" s="270" t="str">
        <f>IF(OR(ISNUMBER(J96),ISNUMBER(K96),ISNUMBER(#REF!),ISNUMBER(L96),ISNUMBER(M96),ISNUMBER(N96)),SUM(J96:N96),"")</f>
        <v/>
      </c>
      <c r="P96" s="314">
        <f>IF(ISNUMBER('Conversion in 100'!P96)&gt;0,'Conversion in 100'!P96*0.4,"")</f>
        <v>0</v>
      </c>
      <c r="Q96" s="314">
        <f>IF(ISNUMBER('Conversion in 100'!Q96)&gt;0,'Conversion in 100'!Q96*0.4,"")</f>
        <v>0</v>
      </c>
      <c r="R96" s="314">
        <f>IF(ISNUMBER('Conversion in 100'!R96)&gt;0,'Conversion in 100'!R96*0.4,"")</f>
        <v>0</v>
      </c>
      <c r="S96" s="314">
        <f>IF(ISNUMBER('Conversion in 100'!S96)&gt;0,'Conversion in 100'!S96*0.4,"")</f>
        <v>0</v>
      </c>
      <c r="T96" s="314">
        <f>IF(ISNUMBER('Conversion in 100'!T96)&gt;0,'Conversion in 100'!T96*0.4,"")</f>
        <v>0</v>
      </c>
      <c r="U96" s="270">
        <f>IF(OR(ISNUMBER(P96),ISNUMBER(Q96),ISNUMBER(#REF!),ISNUMBER(R96),ISNUMBER(S96),ISNUMBER(T96)),SUM(P96:T96),"")</f>
        <v>0</v>
      </c>
    </row>
    <row r="97" spans="1:21" x14ac:dyDescent="0.3">
      <c r="A97" s="278" t="str">
        <f>'STUDENT DETAILS'!A98</f>
        <v/>
      </c>
      <c r="B97" s="278" t="str">
        <f>IF(ISNUMBER('STUDENT DETAILS'!D98),('STUDENT DETAILS'!D98),"")</f>
        <v/>
      </c>
      <c r="C97" s="279" t="str">
        <f>IF('STUDENT DETAILS'!C98&gt;0,'STUDENT DETAILS'!C98,"")</f>
        <v/>
      </c>
      <c r="D97" s="314">
        <f>IFERROR(('Conversion in 100'!D97*0.1),"")</f>
        <v>0</v>
      </c>
      <c r="E97" s="314">
        <f>IFERROR(('Conversion in 100'!E97*0.1),"")</f>
        <v>0</v>
      </c>
      <c r="F97" s="314">
        <f>IFERROR(('Conversion in 100'!F97*0.1),"")</f>
        <v>0</v>
      </c>
      <c r="G97" s="314">
        <f>IFERROR(('Conversion in 100'!G97*0.1),"")</f>
        <v>0</v>
      </c>
      <c r="H97" s="314">
        <f>IFERROR(('Conversion in 100'!H97*0.1),"")</f>
        <v>0</v>
      </c>
      <c r="I97" s="270">
        <f>IF(OR(ISNUMBER(D97),ISNUMBER(E97),ISNUMBER(#REF!),ISNUMBER(F97),ISNUMBER(G97),ISNUMBER(H97)),SUM(D97:H97),"")</f>
        <v>0</v>
      </c>
      <c r="J97" s="314" t="str">
        <f>IF(ISNUMBER('Conversion in 100'!J97),'Conversion in 100'!J97*0.3,"")</f>
        <v/>
      </c>
      <c r="K97" s="314" t="str">
        <f>IF(ISNUMBER('Conversion in 100'!K97),'Conversion in 100'!K97*0.3,"")</f>
        <v/>
      </c>
      <c r="L97" s="314" t="str">
        <f>IF(ISNUMBER('Conversion in 100'!L97),'Conversion in 100'!L97*0.3,"")</f>
        <v/>
      </c>
      <c r="M97" s="314" t="str">
        <f>IF(ISNUMBER('Conversion in 100'!M97),'Conversion in 100'!M97*0.3,"")</f>
        <v/>
      </c>
      <c r="N97" s="314" t="str">
        <f>IF(ISNUMBER('Conversion in 100'!N97),'Conversion in 100'!N97*0.3,"")</f>
        <v/>
      </c>
      <c r="O97" s="270" t="str">
        <f>IF(OR(ISNUMBER(J97),ISNUMBER(K97),ISNUMBER(#REF!),ISNUMBER(L97),ISNUMBER(M97),ISNUMBER(N97)),SUM(J97:N97),"")</f>
        <v/>
      </c>
      <c r="P97" s="314">
        <f>IF(ISNUMBER('Conversion in 100'!P97)&gt;0,'Conversion in 100'!P97*0.4,"")</f>
        <v>0</v>
      </c>
      <c r="Q97" s="314">
        <f>IF(ISNUMBER('Conversion in 100'!Q97)&gt;0,'Conversion in 100'!Q97*0.4,"")</f>
        <v>0</v>
      </c>
      <c r="R97" s="314">
        <f>IF(ISNUMBER('Conversion in 100'!R97)&gt;0,'Conversion in 100'!R97*0.4,"")</f>
        <v>0</v>
      </c>
      <c r="S97" s="314">
        <f>IF(ISNUMBER('Conversion in 100'!S97)&gt;0,'Conversion in 100'!S97*0.4,"")</f>
        <v>0</v>
      </c>
      <c r="T97" s="314">
        <f>IF(ISNUMBER('Conversion in 100'!T97)&gt;0,'Conversion in 100'!T97*0.4,"")</f>
        <v>0</v>
      </c>
      <c r="U97" s="270">
        <f>IF(OR(ISNUMBER(P97),ISNUMBER(Q97),ISNUMBER(#REF!),ISNUMBER(R97),ISNUMBER(S97),ISNUMBER(T97)),SUM(P97:T97),"")</f>
        <v>0</v>
      </c>
    </row>
    <row r="98" spans="1:21" x14ac:dyDescent="0.3">
      <c r="A98" s="278" t="str">
        <f>'STUDENT DETAILS'!A99</f>
        <v/>
      </c>
      <c r="B98" s="278" t="str">
        <f>IF(ISNUMBER('STUDENT DETAILS'!D99),('STUDENT DETAILS'!D99),"")</f>
        <v/>
      </c>
      <c r="C98" s="279" t="str">
        <f>IF('STUDENT DETAILS'!C99&gt;0,'STUDENT DETAILS'!C99,"")</f>
        <v/>
      </c>
      <c r="D98" s="314">
        <f>IFERROR(('Conversion in 100'!D98*0.1),"")</f>
        <v>0</v>
      </c>
      <c r="E98" s="314">
        <f>IFERROR(('Conversion in 100'!E98*0.1),"")</f>
        <v>0</v>
      </c>
      <c r="F98" s="314">
        <f>IFERROR(('Conversion in 100'!F98*0.1),"")</f>
        <v>0</v>
      </c>
      <c r="G98" s="314">
        <f>IFERROR(('Conversion in 100'!G98*0.1),"")</f>
        <v>0</v>
      </c>
      <c r="H98" s="314">
        <f>IFERROR(('Conversion in 100'!H98*0.1),"")</f>
        <v>0</v>
      </c>
      <c r="I98" s="270">
        <f>IF(OR(ISNUMBER(D98),ISNUMBER(E98),ISNUMBER(#REF!),ISNUMBER(F98),ISNUMBER(G98),ISNUMBER(H98)),SUM(D98:H98),"")</f>
        <v>0</v>
      </c>
      <c r="J98" s="314" t="str">
        <f>IF(ISNUMBER('Conversion in 100'!J98),'Conversion in 100'!J98*0.3,"")</f>
        <v/>
      </c>
      <c r="K98" s="314" t="str">
        <f>IF(ISNUMBER('Conversion in 100'!K98),'Conversion in 100'!K98*0.3,"")</f>
        <v/>
      </c>
      <c r="L98" s="314" t="str">
        <f>IF(ISNUMBER('Conversion in 100'!L98),'Conversion in 100'!L98*0.3,"")</f>
        <v/>
      </c>
      <c r="M98" s="314" t="str">
        <f>IF(ISNUMBER('Conversion in 100'!M98),'Conversion in 100'!M98*0.3,"")</f>
        <v/>
      </c>
      <c r="N98" s="314" t="str">
        <f>IF(ISNUMBER('Conversion in 100'!N98),'Conversion in 100'!N98*0.3,"")</f>
        <v/>
      </c>
      <c r="O98" s="270" t="str">
        <f>IF(OR(ISNUMBER(J98),ISNUMBER(K98),ISNUMBER(#REF!),ISNUMBER(L98),ISNUMBER(M98),ISNUMBER(N98)),SUM(J98:N98),"")</f>
        <v/>
      </c>
      <c r="P98" s="314">
        <f>IF(ISNUMBER('Conversion in 100'!P98)&gt;0,'Conversion in 100'!P98*0.4,"")</f>
        <v>0</v>
      </c>
      <c r="Q98" s="314">
        <f>IF(ISNUMBER('Conversion in 100'!Q98)&gt;0,'Conversion in 100'!Q98*0.4,"")</f>
        <v>0</v>
      </c>
      <c r="R98" s="314">
        <f>IF(ISNUMBER('Conversion in 100'!R98)&gt;0,'Conversion in 100'!R98*0.4,"")</f>
        <v>0</v>
      </c>
      <c r="S98" s="314">
        <f>IF(ISNUMBER('Conversion in 100'!S98)&gt;0,'Conversion in 100'!S98*0.4,"")</f>
        <v>0</v>
      </c>
      <c r="T98" s="314">
        <f>IF(ISNUMBER('Conversion in 100'!T98)&gt;0,'Conversion in 100'!T98*0.4,"")</f>
        <v>0</v>
      </c>
      <c r="U98" s="270">
        <f>IF(OR(ISNUMBER(P98),ISNUMBER(Q98),ISNUMBER(#REF!),ISNUMBER(R98),ISNUMBER(S98),ISNUMBER(T98)),SUM(P98:T98),"")</f>
        <v>0</v>
      </c>
    </row>
    <row r="99" spans="1:21" x14ac:dyDescent="0.3">
      <c r="A99" s="278" t="str">
        <f>'STUDENT DETAILS'!A100</f>
        <v/>
      </c>
      <c r="B99" s="278" t="str">
        <f>IF(ISNUMBER('STUDENT DETAILS'!D100),('STUDENT DETAILS'!D100),"")</f>
        <v/>
      </c>
      <c r="C99" s="279" t="str">
        <f>IF('STUDENT DETAILS'!C100&gt;0,'STUDENT DETAILS'!C100,"")</f>
        <v/>
      </c>
      <c r="D99" s="314">
        <f>IFERROR(('Conversion in 100'!D99*0.1),"")</f>
        <v>0</v>
      </c>
      <c r="E99" s="314">
        <f>IFERROR(('Conversion in 100'!E99*0.1),"")</f>
        <v>0</v>
      </c>
      <c r="F99" s="314">
        <f>IFERROR(('Conversion in 100'!F99*0.1),"")</f>
        <v>0</v>
      </c>
      <c r="G99" s="314">
        <f>IFERROR(('Conversion in 100'!G99*0.1),"")</f>
        <v>0</v>
      </c>
      <c r="H99" s="314">
        <f>IFERROR(('Conversion in 100'!H99*0.1),"")</f>
        <v>0</v>
      </c>
      <c r="I99" s="270">
        <f>IF(OR(ISNUMBER(D99),ISNUMBER(E99),ISNUMBER(#REF!),ISNUMBER(F99),ISNUMBER(G99),ISNUMBER(H99)),SUM(D99:H99),"")</f>
        <v>0</v>
      </c>
      <c r="J99" s="314" t="str">
        <f>IF(ISNUMBER('Conversion in 100'!J99),'Conversion in 100'!J99*0.3,"")</f>
        <v/>
      </c>
      <c r="K99" s="314" t="str">
        <f>IF(ISNUMBER('Conversion in 100'!K99),'Conversion in 100'!K99*0.3,"")</f>
        <v/>
      </c>
      <c r="L99" s="314" t="str">
        <f>IF(ISNUMBER('Conversion in 100'!L99),'Conversion in 100'!L99*0.3,"")</f>
        <v/>
      </c>
      <c r="M99" s="314" t="str">
        <f>IF(ISNUMBER('Conversion in 100'!M99),'Conversion in 100'!M99*0.3,"")</f>
        <v/>
      </c>
      <c r="N99" s="314" t="str">
        <f>IF(ISNUMBER('Conversion in 100'!N99),'Conversion in 100'!N99*0.3,"")</f>
        <v/>
      </c>
      <c r="O99" s="270" t="str">
        <f>IF(OR(ISNUMBER(J99),ISNUMBER(K99),ISNUMBER(#REF!),ISNUMBER(L99),ISNUMBER(M99),ISNUMBER(N99)),SUM(J99:N99),"")</f>
        <v/>
      </c>
      <c r="P99" s="314">
        <f>IF(ISNUMBER('Conversion in 100'!P99)&gt;0,'Conversion in 100'!P99*0.4,"")</f>
        <v>0</v>
      </c>
      <c r="Q99" s="314">
        <f>IF(ISNUMBER('Conversion in 100'!Q99)&gt;0,'Conversion in 100'!Q99*0.4,"")</f>
        <v>0</v>
      </c>
      <c r="R99" s="314">
        <f>IF(ISNUMBER('Conversion in 100'!R99)&gt;0,'Conversion in 100'!R99*0.4,"")</f>
        <v>0</v>
      </c>
      <c r="S99" s="314">
        <f>IF(ISNUMBER('Conversion in 100'!S99)&gt;0,'Conversion in 100'!S99*0.4,"")</f>
        <v>0</v>
      </c>
      <c r="T99" s="314">
        <f>IF(ISNUMBER('Conversion in 100'!T99)&gt;0,'Conversion in 100'!T99*0.4,"")</f>
        <v>0</v>
      </c>
      <c r="U99" s="270">
        <f>IF(OR(ISNUMBER(P99),ISNUMBER(Q99),ISNUMBER(#REF!),ISNUMBER(R99),ISNUMBER(S99),ISNUMBER(T99)),SUM(P99:T99),"")</f>
        <v>0</v>
      </c>
    </row>
    <row r="100" spans="1:21" x14ac:dyDescent="0.3">
      <c r="A100" s="278" t="str">
        <f>'STUDENT DETAILS'!A101</f>
        <v/>
      </c>
      <c r="B100" s="278" t="str">
        <f>IF(ISNUMBER('STUDENT DETAILS'!D101),('STUDENT DETAILS'!D101),"")</f>
        <v/>
      </c>
      <c r="C100" s="279" t="str">
        <f>IF('STUDENT DETAILS'!C101&gt;0,'STUDENT DETAILS'!C101,"")</f>
        <v/>
      </c>
      <c r="D100" s="314">
        <f>IFERROR(('Conversion in 100'!D100*0.1),"")</f>
        <v>0</v>
      </c>
      <c r="E100" s="314">
        <f>IFERROR(('Conversion in 100'!E100*0.1),"")</f>
        <v>0</v>
      </c>
      <c r="F100" s="314">
        <f>IFERROR(('Conversion in 100'!F100*0.1),"")</f>
        <v>0</v>
      </c>
      <c r="G100" s="314">
        <f>IFERROR(('Conversion in 100'!G100*0.1),"")</f>
        <v>0</v>
      </c>
      <c r="H100" s="314">
        <f>IFERROR(('Conversion in 100'!H100*0.1),"")</f>
        <v>0</v>
      </c>
      <c r="I100" s="270">
        <f>IF(OR(ISNUMBER(D100),ISNUMBER(E100),ISNUMBER(#REF!),ISNUMBER(F100),ISNUMBER(G100),ISNUMBER(H100)),SUM(D100:H100),"")</f>
        <v>0</v>
      </c>
      <c r="J100" s="314" t="str">
        <f>IF(ISNUMBER('Conversion in 100'!J100),'Conversion in 100'!J100*0.3,"")</f>
        <v/>
      </c>
      <c r="K100" s="314" t="str">
        <f>IF(ISNUMBER('Conversion in 100'!K100),'Conversion in 100'!K100*0.3,"")</f>
        <v/>
      </c>
      <c r="L100" s="314" t="str">
        <f>IF(ISNUMBER('Conversion in 100'!L100),'Conversion in 100'!L100*0.3,"")</f>
        <v/>
      </c>
      <c r="M100" s="314" t="str">
        <f>IF(ISNUMBER('Conversion in 100'!M100),'Conversion in 100'!M100*0.3,"")</f>
        <v/>
      </c>
      <c r="N100" s="314" t="str">
        <f>IF(ISNUMBER('Conversion in 100'!N100),'Conversion in 100'!N100*0.3,"")</f>
        <v/>
      </c>
      <c r="O100" s="270" t="str">
        <f>IF(OR(ISNUMBER(J100),ISNUMBER(K100),ISNUMBER(#REF!),ISNUMBER(L100),ISNUMBER(M100),ISNUMBER(N100)),SUM(J100:N100),"")</f>
        <v/>
      </c>
      <c r="P100" s="314">
        <f>IF(ISNUMBER('Conversion in 100'!P100)&gt;0,'Conversion in 100'!P100*0.4,"")</f>
        <v>0</v>
      </c>
      <c r="Q100" s="314">
        <f>IF(ISNUMBER('Conversion in 100'!Q100)&gt;0,'Conversion in 100'!Q100*0.4,"")</f>
        <v>0</v>
      </c>
      <c r="R100" s="314">
        <f>IF(ISNUMBER('Conversion in 100'!R100)&gt;0,'Conversion in 100'!R100*0.4,"")</f>
        <v>0</v>
      </c>
      <c r="S100" s="314">
        <f>IF(ISNUMBER('Conversion in 100'!S100)&gt;0,'Conversion in 100'!S100*0.4,"")</f>
        <v>0</v>
      </c>
      <c r="T100" s="314">
        <f>IF(ISNUMBER('Conversion in 100'!T100)&gt;0,'Conversion in 100'!T100*0.4,"")</f>
        <v>0</v>
      </c>
      <c r="U100" s="270">
        <f>IF(OR(ISNUMBER(P100),ISNUMBER(Q100),ISNUMBER(#REF!),ISNUMBER(R100),ISNUMBER(S100),ISNUMBER(T100)),SUM(P100:T100),"")</f>
        <v>0</v>
      </c>
    </row>
    <row r="101" spans="1:21" x14ac:dyDescent="0.3">
      <c r="A101" s="278" t="str">
        <f>'STUDENT DETAILS'!A102</f>
        <v/>
      </c>
      <c r="B101" s="278" t="str">
        <f>IF(ISNUMBER('STUDENT DETAILS'!D102),('STUDENT DETAILS'!D102),"")</f>
        <v/>
      </c>
      <c r="C101" s="279" t="str">
        <f>IF('STUDENT DETAILS'!C102&gt;0,'STUDENT DETAILS'!C102,"")</f>
        <v/>
      </c>
      <c r="D101" s="314">
        <f>IFERROR(('Conversion in 100'!D101*0.1),"")</f>
        <v>0</v>
      </c>
      <c r="E101" s="314">
        <f>IFERROR(('Conversion in 100'!E101*0.1),"")</f>
        <v>0</v>
      </c>
      <c r="F101" s="314">
        <f>IFERROR(('Conversion in 100'!F101*0.1),"")</f>
        <v>0</v>
      </c>
      <c r="G101" s="314">
        <f>IFERROR(('Conversion in 100'!G101*0.1),"")</f>
        <v>0</v>
      </c>
      <c r="H101" s="314">
        <f>IFERROR(('Conversion in 100'!H101*0.1),"")</f>
        <v>0</v>
      </c>
      <c r="I101" s="270">
        <f>IF(OR(ISNUMBER(D101),ISNUMBER(E101),ISNUMBER(#REF!),ISNUMBER(F101),ISNUMBER(G101),ISNUMBER(H101)),SUM(D101:H101),"")</f>
        <v>0</v>
      </c>
      <c r="J101" s="314" t="str">
        <f>IF(ISNUMBER('Conversion in 100'!J101),'Conversion in 100'!J101*0.3,"")</f>
        <v/>
      </c>
      <c r="K101" s="314" t="str">
        <f>IF(ISNUMBER('Conversion in 100'!K101),'Conversion in 100'!K101*0.3,"")</f>
        <v/>
      </c>
      <c r="L101" s="314" t="str">
        <f>IF(ISNUMBER('Conversion in 100'!L101),'Conversion in 100'!L101*0.3,"")</f>
        <v/>
      </c>
      <c r="M101" s="314" t="str">
        <f>IF(ISNUMBER('Conversion in 100'!M101),'Conversion in 100'!M101*0.3,"")</f>
        <v/>
      </c>
      <c r="N101" s="314" t="str">
        <f>IF(ISNUMBER('Conversion in 100'!N101),'Conversion in 100'!N101*0.3,"")</f>
        <v/>
      </c>
      <c r="O101" s="270" t="str">
        <f>IF(OR(ISNUMBER(J101),ISNUMBER(K101),ISNUMBER(#REF!),ISNUMBER(L101),ISNUMBER(M101),ISNUMBER(N101)),SUM(J101:N101),"")</f>
        <v/>
      </c>
      <c r="P101" s="314">
        <f>IF(ISNUMBER('Conversion in 100'!P101)&gt;0,'Conversion in 100'!P101*0.4,"")</f>
        <v>0</v>
      </c>
      <c r="Q101" s="314">
        <f>IF(ISNUMBER('Conversion in 100'!Q101)&gt;0,'Conversion in 100'!Q101*0.4,"")</f>
        <v>0</v>
      </c>
      <c r="R101" s="314">
        <f>IF(ISNUMBER('Conversion in 100'!R101)&gt;0,'Conversion in 100'!R101*0.4,"")</f>
        <v>0</v>
      </c>
      <c r="S101" s="314">
        <f>IF(ISNUMBER('Conversion in 100'!S101)&gt;0,'Conversion in 100'!S101*0.4,"")</f>
        <v>0</v>
      </c>
      <c r="T101" s="314">
        <f>IF(ISNUMBER('Conversion in 100'!T101)&gt;0,'Conversion in 100'!T101*0.4,"")</f>
        <v>0</v>
      </c>
      <c r="U101" s="270">
        <f>IF(OR(ISNUMBER(P101),ISNUMBER(Q101),ISNUMBER(#REF!),ISNUMBER(R101),ISNUMBER(S101),ISNUMBER(T101)),SUM(P101:T101),"")</f>
        <v>0</v>
      </c>
    </row>
    <row r="102" spans="1:21" x14ac:dyDescent="0.3">
      <c r="A102" s="278" t="str">
        <f>'STUDENT DETAILS'!A103</f>
        <v/>
      </c>
      <c r="B102" s="278" t="str">
        <f>IF(ISNUMBER('STUDENT DETAILS'!D103),('STUDENT DETAILS'!D103),"")</f>
        <v/>
      </c>
      <c r="C102" s="279" t="str">
        <f>IF('STUDENT DETAILS'!C103&gt;0,'STUDENT DETAILS'!C103,"")</f>
        <v/>
      </c>
      <c r="D102" s="314">
        <f>IFERROR(('Conversion in 100'!D102*0.1),"")</f>
        <v>0</v>
      </c>
      <c r="E102" s="314">
        <f>IFERROR(('Conversion in 100'!E102*0.1),"")</f>
        <v>0</v>
      </c>
      <c r="F102" s="314">
        <f>IFERROR(('Conversion in 100'!F102*0.1),"")</f>
        <v>0</v>
      </c>
      <c r="G102" s="314">
        <f>IFERROR(('Conversion in 100'!G102*0.1),"")</f>
        <v>0</v>
      </c>
      <c r="H102" s="314">
        <f>IFERROR(('Conversion in 100'!H102*0.1),"")</f>
        <v>0</v>
      </c>
      <c r="I102" s="270">
        <f>IF(OR(ISNUMBER(D102),ISNUMBER(E102),ISNUMBER(#REF!),ISNUMBER(F102),ISNUMBER(G102),ISNUMBER(H102)),SUM(D102:H102),"")</f>
        <v>0</v>
      </c>
      <c r="J102" s="314" t="str">
        <f>IF(ISNUMBER('Conversion in 100'!J102),'Conversion in 100'!J102*0.3,"")</f>
        <v/>
      </c>
      <c r="K102" s="314" t="str">
        <f>IF(ISNUMBER('Conversion in 100'!K102),'Conversion in 100'!K102*0.3,"")</f>
        <v/>
      </c>
      <c r="L102" s="314" t="str">
        <f>IF(ISNUMBER('Conversion in 100'!L102),'Conversion in 100'!L102*0.3,"")</f>
        <v/>
      </c>
      <c r="M102" s="314" t="str">
        <f>IF(ISNUMBER('Conversion in 100'!M102),'Conversion in 100'!M102*0.3,"")</f>
        <v/>
      </c>
      <c r="N102" s="314" t="str">
        <f>IF(ISNUMBER('Conversion in 100'!N102),'Conversion in 100'!N102*0.3,"")</f>
        <v/>
      </c>
      <c r="O102" s="270" t="str">
        <f>IF(OR(ISNUMBER(J102),ISNUMBER(K102),ISNUMBER(#REF!),ISNUMBER(L102),ISNUMBER(M102),ISNUMBER(N102)),SUM(J102:N102),"")</f>
        <v/>
      </c>
      <c r="P102" s="314">
        <f>IF(ISNUMBER('Conversion in 100'!P102)&gt;0,'Conversion in 100'!P102*0.4,"")</f>
        <v>0</v>
      </c>
      <c r="Q102" s="314">
        <f>IF(ISNUMBER('Conversion in 100'!Q102)&gt;0,'Conversion in 100'!Q102*0.4,"")</f>
        <v>0</v>
      </c>
      <c r="R102" s="314">
        <f>IF(ISNUMBER('Conversion in 100'!R102)&gt;0,'Conversion in 100'!R102*0.4,"")</f>
        <v>0</v>
      </c>
      <c r="S102" s="314">
        <f>IF(ISNUMBER('Conversion in 100'!S102)&gt;0,'Conversion in 100'!S102*0.4,"")</f>
        <v>0</v>
      </c>
      <c r="T102" s="314">
        <f>IF(ISNUMBER('Conversion in 100'!T102)&gt;0,'Conversion in 100'!T102*0.4,"")</f>
        <v>0</v>
      </c>
      <c r="U102" s="270">
        <f>IF(OR(ISNUMBER(P102),ISNUMBER(Q102),ISNUMBER(#REF!),ISNUMBER(R102),ISNUMBER(S102),ISNUMBER(T102)),SUM(P102:T102),"")</f>
        <v>0</v>
      </c>
    </row>
    <row r="103" spans="1:21" x14ac:dyDescent="0.3">
      <c r="A103" s="278" t="str">
        <f>'STUDENT DETAILS'!A104</f>
        <v/>
      </c>
      <c r="B103" s="278" t="str">
        <f>IF(ISNUMBER('STUDENT DETAILS'!D104),('STUDENT DETAILS'!D104),"")</f>
        <v/>
      </c>
      <c r="C103" s="279" t="str">
        <f>IF('STUDENT DETAILS'!C104&gt;0,'STUDENT DETAILS'!C104,"")</f>
        <v/>
      </c>
      <c r="D103" s="314">
        <f>IFERROR(('Conversion in 100'!D103*0.1),"")</f>
        <v>0</v>
      </c>
      <c r="E103" s="314">
        <f>IFERROR(('Conversion in 100'!E103*0.1),"")</f>
        <v>0</v>
      </c>
      <c r="F103" s="314">
        <f>IFERROR(('Conversion in 100'!F103*0.1),"")</f>
        <v>0</v>
      </c>
      <c r="G103" s="314">
        <f>IFERROR(('Conversion in 100'!G103*0.1),"")</f>
        <v>0</v>
      </c>
      <c r="H103" s="314">
        <f>IFERROR(('Conversion in 100'!H103*0.1),"")</f>
        <v>0</v>
      </c>
      <c r="I103" s="270">
        <f>IF(OR(ISNUMBER(D103),ISNUMBER(E103),ISNUMBER(#REF!),ISNUMBER(F103),ISNUMBER(G103),ISNUMBER(H103)),SUM(D103:H103),"")</f>
        <v>0</v>
      </c>
      <c r="J103" s="314" t="str">
        <f>IF(ISNUMBER('Conversion in 100'!J103),'Conversion in 100'!J103*0.3,"")</f>
        <v/>
      </c>
      <c r="K103" s="314" t="str">
        <f>IF(ISNUMBER('Conversion in 100'!K103),'Conversion in 100'!K103*0.3,"")</f>
        <v/>
      </c>
      <c r="L103" s="314" t="str">
        <f>IF(ISNUMBER('Conversion in 100'!L103),'Conversion in 100'!L103*0.3,"")</f>
        <v/>
      </c>
      <c r="M103" s="314" t="str">
        <f>IF(ISNUMBER('Conversion in 100'!M103),'Conversion in 100'!M103*0.3,"")</f>
        <v/>
      </c>
      <c r="N103" s="314" t="str">
        <f>IF(ISNUMBER('Conversion in 100'!N103),'Conversion in 100'!N103*0.3,"")</f>
        <v/>
      </c>
      <c r="O103" s="270" t="str">
        <f>IF(OR(ISNUMBER(J103),ISNUMBER(K103),ISNUMBER(#REF!),ISNUMBER(L103),ISNUMBER(M103),ISNUMBER(N103)),SUM(J103:N103),"")</f>
        <v/>
      </c>
      <c r="P103" s="314">
        <f>IF(ISNUMBER('Conversion in 100'!P103)&gt;0,'Conversion in 100'!P103*0.4,"")</f>
        <v>0</v>
      </c>
      <c r="Q103" s="314">
        <f>IF(ISNUMBER('Conversion in 100'!Q103)&gt;0,'Conversion in 100'!Q103*0.4,"")</f>
        <v>0</v>
      </c>
      <c r="R103" s="314">
        <f>IF(ISNUMBER('Conversion in 100'!R103)&gt;0,'Conversion in 100'!R103*0.4,"")</f>
        <v>0</v>
      </c>
      <c r="S103" s="314">
        <f>IF(ISNUMBER('Conversion in 100'!S103)&gt;0,'Conversion in 100'!S103*0.4,"")</f>
        <v>0</v>
      </c>
      <c r="T103" s="314">
        <f>IF(ISNUMBER('Conversion in 100'!T103)&gt;0,'Conversion in 100'!T103*0.4,"")</f>
        <v>0</v>
      </c>
      <c r="U103" s="270">
        <f>IF(OR(ISNUMBER(P103),ISNUMBER(Q103),ISNUMBER(#REF!),ISNUMBER(R103),ISNUMBER(S103),ISNUMBER(T103)),SUM(P103:T103),"")</f>
        <v>0</v>
      </c>
    </row>
    <row r="104" spans="1:21" x14ac:dyDescent="0.3">
      <c r="A104" s="278" t="str">
        <f>'STUDENT DETAILS'!A105</f>
        <v/>
      </c>
      <c r="B104" s="278" t="str">
        <f>IF(ISNUMBER('STUDENT DETAILS'!D105),('STUDENT DETAILS'!D105),"")</f>
        <v/>
      </c>
      <c r="C104" s="279" t="str">
        <f>IF('STUDENT DETAILS'!C105&gt;0,'STUDENT DETAILS'!C105,"")</f>
        <v/>
      </c>
      <c r="D104" s="314">
        <f>IFERROR(('Conversion in 100'!D104*0.1),"")</f>
        <v>0</v>
      </c>
      <c r="E104" s="314">
        <f>IFERROR(('Conversion in 100'!E104*0.1),"")</f>
        <v>0</v>
      </c>
      <c r="F104" s="314">
        <f>IFERROR(('Conversion in 100'!F104*0.1),"")</f>
        <v>0</v>
      </c>
      <c r="G104" s="314">
        <f>IFERROR(('Conversion in 100'!G104*0.1),"")</f>
        <v>0</v>
      </c>
      <c r="H104" s="314">
        <f>IFERROR(('Conversion in 100'!H104*0.1),"")</f>
        <v>0</v>
      </c>
      <c r="I104" s="270">
        <f>IF(OR(ISNUMBER(D104),ISNUMBER(E104),ISNUMBER(#REF!),ISNUMBER(F104),ISNUMBER(G104),ISNUMBER(H104)),SUM(D104:H104),"")</f>
        <v>0</v>
      </c>
      <c r="J104" s="314" t="str">
        <f>IF(ISNUMBER('Conversion in 100'!J104),'Conversion in 100'!J104*0.3,"")</f>
        <v/>
      </c>
      <c r="K104" s="314" t="str">
        <f>IF(ISNUMBER('Conversion in 100'!K104),'Conversion in 100'!K104*0.3,"")</f>
        <v/>
      </c>
      <c r="L104" s="314" t="str">
        <f>IF(ISNUMBER('Conversion in 100'!L104),'Conversion in 100'!L104*0.3,"")</f>
        <v/>
      </c>
      <c r="M104" s="314" t="str">
        <f>IF(ISNUMBER('Conversion in 100'!M104),'Conversion in 100'!M104*0.3,"")</f>
        <v/>
      </c>
      <c r="N104" s="314" t="str">
        <f>IF(ISNUMBER('Conversion in 100'!N104),'Conversion in 100'!N104*0.3,"")</f>
        <v/>
      </c>
      <c r="O104" s="270" t="str">
        <f>IF(OR(ISNUMBER(J104),ISNUMBER(K104),ISNUMBER(#REF!),ISNUMBER(L104),ISNUMBER(M104),ISNUMBER(N104)),SUM(J104:N104),"")</f>
        <v/>
      </c>
      <c r="P104" s="314">
        <f>IF(ISNUMBER('Conversion in 100'!P104)&gt;0,'Conversion in 100'!P104*0.4,"")</f>
        <v>0</v>
      </c>
      <c r="Q104" s="314">
        <f>IF(ISNUMBER('Conversion in 100'!Q104)&gt;0,'Conversion in 100'!Q104*0.4,"")</f>
        <v>0</v>
      </c>
      <c r="R104" s="314">
        <f>IF(ISNUMBER('Conversion in 100'!R104)&gt;0,'Conversion in 100'!R104*0.4,"")</f>
        <v>0</v>
      </c>
      <c r="S104" s="314">
        <f>IF(ISNUMBER('Conversion in 100'!S104)&gt;0,'Conversion in 100'!S104*0.4,"")</f>
        <v>0</v>
      </c>
      <c r="T104" s="314">
        <f>IF(ISNUMBER('Conversion in 100'!T104)&gt;0,'Conversion in 100'!T104*0.4,"")</f>
        <v>0</v>
      </c>
      <c r="U104" s="270">
        <f>IF(OR(ISNUMBER(P104),ISNUMBER(Q104),ISNUMBER(#REF!),ISNUMBER(R104),ISNUMBER(S104),ISNUMBER(T104)),SUM(P104:T104),"")</f>
        <v>0</v>
      </c>
    </row>
    <row r="105" spans="1:21" x14ac:dyDescent="0.3">
      <c r="A105" s="278" t="str">
        <f>'STUDENT DETAILS'!A106</f>
        <v/>
      </c>
      <c r="B105" s="278" t="str">
        <f>IF(ISNUMBER('STUDENT DETAILS'!D106),('STUDENT DETAILS'!D106),"")</f>
        <v/>
      </c>
      <c r="C105" s="279" t="str">
        <f>IF('STUDENT DETAILS'!C106&gt;0,'STUDENT DETAILS'!C106,"")</f>
        <v/>
      </c>
      <c r="D105" s="314">
        <f>IFERROR(('Conversion in 100'!D105*0.1),"")</f>
        <v>0</v>
      </c>
      <c r="E105" s="314">
        <f>IFERROR(('Conversion in 100'!E105*0.1),"")</f>
        <v>0</v>
      </c>
      <c r="F105" s="314">
        <f>IFERROR(('Conversion in 100'!F105*0.1),"")</f>
        <v>0</v>
      </c>
      <c r="G105" s="314">
        <f>IFERROR(('Conversion in 100'!G105*0.1),"")</f>
        <v>0</v>
      </c>
      <c r="H105" s="314">
        <f>IFERROR(('Conversion in 100'!H105*0.1),"")</f>
        <v>0</v>
      </c>
      <c r="I105" s="270">
        <f>IF(OR(ISNUMBER(D105),ISNUMBER(E105),ISNUMBER(#REF!),ISNUMBER(F105),ISNUMBER(G105),ISNUMBER(H105)),SUM(D105:H105),"")</f>
        <v>0</v>
      </c>
      <c r="J105" s="314" t="str">
        <f>IF(ISNUMBER('Conversion in 100'!J105),'Conversion in 100'!J105*0.3,"")</f>
        <v/>
      </c>
      <c r="K105" s="314" t="str">
        <f>IF(ISNUMBER('Conversion in 100'!K105),'Conversion in 100'!K105*0.3,"")</f>
        <v/>
      </c>
      <c r="L105" s="314" t="str">
        <f>IF(ISNUMBER('Conversion in 100'!L105),'Conversion in 100'!L105*0.3,"")</f>
        <v/>
      </c>
      <c r="M105" s="314" t="str">
        <f>IF(ISNUMBER('Conversion in 100'!M105),'Conversion in 100'!M105*0.3,"")</f>
        <v/>
      </c>
      <c r="N105" s="314" t="str">
        <f>IF(ISNUMBER('Conversion in 100'!N105),'Conversion in 100'!N105*0.3,"")</f>
        <v/>
      </c>
      <c r="O105" s="270" t="str">
        <f>IF(OR(ISNUMBER(J105),ISNUMBER(K105),ISNUMBER(#REF!),ISNUMBER(L105),ISNUMBER(M105),ISNUMBER(N105)),SUM(J105:N105),"")</f>
        <v/>
      </c>
      <c r="P105" s="314">
        <f>IF(ISNUMBER('Conversion in 100'!P105)&gt;0,'Conversion in 100'!P105*0.4,"")</f>
        <v>0</v>
      </c>
      <c r="Q105" s="314">
        <f>IF(ISNUMBER('Conversion in 100'!Q105)&gt;0,'Conversion in 100'!Q105*0.4,"")</f>
        <v>0</v>
      </c>
      <c r="R105" s="314">
        <f>IF(ISNUMBER('Conversion in 100'!R105)&gt;0,'Conversion in 100'!R105*0.4,"")</f>
        <v>0</v>
      </c>
      <c r="S105" s="314">
        <f>IF(ISNUMBER('Conversion in 100'!S105)&gt;0,'Conversion in 100'!S105*0.4,"")</f>
        <v>0</v>
      </c>
      <c r="T105" s="314">
        <f>IF(ISNUMBER('Conversion in 100'!T105)&gt;0,'Conversion in 100'!T105*0.4,"")</f>
        <v>0</v>
      </c>
      <c r="U105" s="270">
        <f>IF(OR(ISNUMBER(P105),ISNUMBER(Q105),ISNUMBER(#REF!),ISNUMBER(R105),ISNUMBER(S105),ISNUMBER(T105)),SUM(P105:T105),"")</f>
        <v>0</v>
      </c>
    </row>
    <row r="106" spans="1:21" x14ac:dyDescent="0.3">
      <c r="A106" s="278" t="str">
        <f>'STUDENT DETAILS'!A107</f>
        <v/>
      </c>
      <c r="B106" s="278" t="str">
        <f>IF(ISNUMBER('STUDENT DETAILS'!D107),('STUDENT DETAILS'!D107),"")</f>
        <v/>
      </c>
      <c r="C106" s="279" t="str">
        <f>IF('STUDENT DETAILS'!C107&gt;0,'STUDENT DETAILS'!C107,"")</f>
        <v/>
      </c>
      <c r="D106" s="314">
        <f>IFERROR(('Conversion in 100'!D106*0.1),"")</f>
        <v>0</v>
      </c>
      <c r="E106" s="314">
        <f>IFERROR(('Conversion in 100'!E106*0.1),"")</f>
        <v>0</v>
      </c>
      <c r="F106" s="314">
        <f>IFERROR(('Conversion in 100'!F106*0.1),"")</f>
        <v>0</v>
      </c>
      <c r="G106" s="314">
        <f>IFERROR(('Conversion in 100'!G106*0.1),"")</f>
        <v>0</v>
      </c>
      <c r="H106" s="314">
        <f>IFERROR(('Conversion in 100'!H106*0.1),"")</f>
        <v>0</v>
      </c>
      <c r="I106" s="270">
        <f>IF(OR(ISNUMBER(D106),ISNUMBER(E106),ISNUMBER(#REF!),ISNUMBER(F106),ISNUMBER(G106),ISNUMBER(H106)),SUM(D106:H106),"")</f>
        <v>0</v>
      </c>
      <c r="J106" s="314" t="str">
        <f>IF(ISNUMBER('Conversion in 100'!J106),'Conversion in 100'!J106*0.3,"")</f>
        <v/>
      </c>
      <c r="K106" s="314" t="str">
        <f>IF(ISNUMBER('Conversion in 100'!K106),'Conversion in 100'!K106*0.3,"")</f>
        <v/>
      </c>
      <c r="L106" s="314" t="str">
        <f>IF(ISNUMBER('Conversion in 100'!L106),'Conversion in 100'!L106*0.3,"")</f>
        <v/>
      </c>
      <c r="M106" s="314" t="str">
        <f>IF(ISNUMBER('Conversion in 100'!M106),'Conversion in 100'!M106*0.3,"")</f>
        <v/>
      </c>
      <c r="N106" s="314" t="str">
        <f>IF(ISNUMBER('Conversion in 100'!N106),'Conversion in 100'!N106*0.3,"")</f>
        <v/>
      </c>
      <c r="O106" s="270" t="str">
        <f>IF(OR(ISNUMBER(J106),ISNUMBER(K106),ISNUMBER(#REF!),ISNUMBER(L106),ISNUMBER(M106),ISNUMBER(N106)),SUM(J106:N106),"")</f>
        <v/>
      </c>
      <c r="P106" s="314">
        <f>IF(ISNUMBER('Conversion in 100'!P106)&gt;0,'Conversion in 100'!P106*0.4,"")</f>
        <v>0</v>
      </c>
      <c r="Q106" s="314">
        <f>IF(ISNUMBER('Conversion in 100'!Q106)&gt;0,'Conversion in 100'!Q106*0.4,"")</f>
        <v>0</v>
      </c>
      <c r="R106" s="314">
        <f>IF(ISNUMBER('Conversion in 100'!R106)&gt;0,'Conversion in 100'!R106*0.4,"")</f>
        <v>0</v>
      </c>
      <c r="S106" s="314">
        <f>IF(ISNUMBER('Conversion in 100'!S106)&gt;0,'Conversion in 100'!S106*0.4,"")</f>
        <v>0</v>
      </c>
      <c r="T106" s="314">
        <f>IF(ISNUMBER('Conversion in 100'!T106)&gt;0,'Conversion in 100'!T106*0.4,"")</f>
        <v>0</v>
      </c>
      <c r="U106" s="270">
        <f>IF(OR(ISNUMBER(P106),ISNUMBER(Q106),ISNUMBER(#REF!),ISNUMBER(R106),ISNUMBER(S106),ISNUMBER(T106)),SUM(P106:T106),"")</f>
        <v>0</v>
      </c>
    </row>
    <row r="107" spans="1:21" x14ac:dyDescent="0.3">
      <c r="A107" s="278" t="str">
        <f>'STUDENT DETAILS'!A108</f>
        <v/>
      </c>
      <c r="B107" s="278" t="str">
        <f>IF(ISNUMBER('STUDENT DETAILS'!D108),('STUDENT DETAILS'!D108),"")</f>
        <v/>
      </c>
      <c r="C107" s="279" t="str">
        <f>IF('STUDENT DETAILS'!C108&gt;0,'STUDENT DETAILS'!C108,"")</f>
        <v/>
      </c>
      <c r="D107" s="314">
        <f>IFERROR(('Conversion in 100'!D107*0.1),"")</f>
        <v>0</v>
      </c>
      <c r="E107" s="314">
        <f>IFERROR(('Conversion in 100'!E107*0.1),"")</f>
        <v>0</v>
      </c>
      <c r="F107" s="314">
        <f>IFERROR(('Conversion in 100'!F107*0.1),"")</f>
        <v>0</v>
      </c>
      <c r="G107" s="314">
        <f>IFERROR(('Conversion in 100'!G107*0.1),"")</f>
        <v>0</v>
      </c>
      <c r="H107" s="314">
        <f>IFERROR(('Conversion in 100'!H107*0.1),"")</f>
        <v>0</v>
      </c>
      <c r="I107" s="270">
        <f>IF(OR(ISNUMBER(D107),ISNUMBER(E107),ISNUMBER(#REF!),ISNUMBER(F107),ISNUMBER(G107),ISNUMBER(H107)),SUM(D107:H107),"")</f>
        <v>0</v>
      </c>
      <c r="J107" s="314" t="str">
        <f>IF(ISNUMBER('Conversion in 100'!J107),'Conversion in 100'!J107*0.3,"")</f>
        <v/>
      </c>
      <c r="K107" s="314" t="str">
        <f>IF(ISNUMBER('Conversion in 100'!K107),'Conversion in 100'!K107*0.3,"")</f>
        <v/>
      </c>
      <c r="L107" s="314" t="str">
        <f>IF(ISNUMBER('Conversion in 100'!L107),'Conversion in 100'!L107*0.3,"")</f>
        <v/>
      </c>
      <c r="M107" s="314" t="str">
        <f>IF(ISNUMBER('Conversion in 100'!M107),'Conversion in 100'!M107*0.3,"")</f>
        <v/>
      </c>
      <c r="N107" s="314" t="str">
        <f>IF(ISNUMBER('Conversion in 100'!N107),'Conversion in 100'!N107*0.3,"")</f>
        <v/>
      </c>
      <c r="O107" s="270" t="str">
        <f>IF(OR(ISNUMBER(J107),ISNUMBER(K107),ISNUMBER(#REF!),ISNUMBER(L107),ISNUMBER(M107),ISNUMBER(N107)),SUM(J107:N107),"")</f>
        <v/>
      </c>
      <c r="P107" s="314">
        <f>IF(ISNUMBER('Conversion in 100'!P107)&gt;0,'Conversion in 100'!P107*0.4,"")</f>
        <v>0</v>
      </c>
      <c r="Q107" s="314">
        <f>IF(ISNUMBER('Conversion in 100'!Q107)&gt;0,'Conversion in 100'!Q107*0.4,"")</f>
        <v>0</v>
      </c>
      <c r="R107" s="314">
        <f>IF(ISNUMBER('Conversion in 100'!R107)&gt;0,'Conversion in 100'!R107*0.4,"")</f>
        <v>0</v>
      </c>
      <c r="S107" s="314">
        <f>IF(ISNUMBER('Conversion in 100'!S107)&gt;0,'Conversion in 100'!S107*0.4,"")</f>
        <v>0</v>
      </c>
      <c r="T107" s="314">
        <f>IF(ISNUMBER('Conversion in 100'!T107)&gt;0,'Conversion in 100'!T107*0.4,"")</f>
        <v>0</v>
      </c>
      <c r="U107" s="270">
        <f>IF(OR(ISNUMBER(P107),ISNUMBER(Q107),ISNUMBER(#REF!),ISNUMBER(R107),ISNUMBER(S107),ISNUMBER(T107)),SUM(P107:T107),"")</f>
        <v>0</v>
      </c>
    </row>
    <row r="108" spans="1:21" x14ac:dyDescent="0.3">
      <c r="A108" s="278" t="str">
        <f>'STUDENT DETAILS'!A109</f>
        <v/>
      </c>
      <c r="B108" s="278" t="str">
        <f>IF(ISNUMBER('STUDENT DETAILS'!D109),('STUDENT DETAILS'!D109),"")</f>
        <v/>
      </c>
      <c r="C108" s="279" t="str">
        <f>IF('STUDENT DETAILS'!C109&gt;0,'STUDENT DETAILS'!C109,"")</f>
        <v/>
      </c>
      <c r="D108" s="314">
        <f>IFERROR(('Conversion in 100'!D108*0.1),"")</f>
        <v>0</v>
      </c>
      <c r="E108" s="314">
        <f>IFERROR(('Conversion in 100'!E108*0.1),"")</f>
        <v>0</v>
      </c>
      <c r="F108" s="314">
        <f>IFERROR(('Conversion in 100'!F108*0.1),"")</f>
        <v>0</v>
      </c>
      <c r="G108" s="314">
        <f>IFERROR(('Conversion in 100'!G108*0.1),"")</f>
        <v>0</v>
      </c>
      <c r="H108" s="314">
        <f>IFERROR(('Conversion in 100'!H108*0.1),"")</f>
        <v>0</v>
      </c>
      <c r="I108" s="270">
        <f>IF(OR(ISNUMBER(D108),ISNUMBER(E108),ISNUMBER(#REF!),ISNUMBER(F108),ISNUMBER(G108),ISNUMBER(H108)),SUM(D108:H108),"")</f>
        <v>0</v>
      </c>
      <c r="J108" s="314" t="str">
        <f>IF(ISNUMBER('Conversion in 100'!J108),'Conversion in 100'!J108*0.3,"")</f>
        <v/>
      </c>
      <c r="K108" s="314" t="str">
        <f>IF(ISNUMBER('Conversion in 100'!K108),'Conversion in 100'!K108*0.3,"")</f>
        <v/>
      </c>
      <c r="L108" s="314" t="str">
        <f>IF(ISNUMBER('Conversion in 100'!L108),'Conversion in 100'!L108*0.3,"")</f>
        <v/>
      </c>
      <c r="M108" s="314" t="str">
        <f>IF(ISNUMBER('Conversion in 100'!M108),'Conversion in 100'!M108*0.3,"")</f>
        <v/>
      </c>
      <c r="N108" s="314" t="str">
        <f>IF(ISNUMBER('Conversion in 100'!N108),'Conversion in 100'!N108*0.3,"")</f>
        <v/>
      </c>
      <c r="O108" s="270" t="str">
        <f>IF(OR(ISNUMBER(J108),ISNUMBER(K108),ISNUMBER(#REF!),ISNUMBER(L108),ISNUMBER(M108),ISNUMBER(N108)),SUM(J108:N108),"")</f>
        <v/>
      </c>
      <c r="P108" s="314">
        <f>IF(ISNUMBER('Conversion in 100'!P108)&gt;0,'Conversion in 100'!P108*0.4,"")</f>
        <v>0</v>
      </c>
      <c r="Q108" s="314">
        <f>IF(ISNUMBER('Conversion in 100'!Q108)&gt;0,'Conversion in 100'!Q108*0.4,"")</f>
        <v>0</v>
      </c>
      <c r="R108" s="314">
        <f>IF(ISNUMBER('Conversion in 100'!R108)&gt;0,'Conversion in 100'!R108*0.4,"")</f>
        <v>0</v>
      </c>
      <c r="S108" s="314">
        <f>IF(ISNUMBER('Conversion in 100'!S108)&gt;0,'Conversion in 100'!S108*0.4,"")</f>
        <v>0</v>
      </c>
      <c r="T108" s="314">
        <f>IF(ISNUMBER('Conversion in 100'!T108)&gt;0,'Conversion in 100'!T108*0.4,"")</f>
        <v>0</v>
      </c>
      <c r="U108" s="270">
        <f>IF(OR(ISNUMBER(P108),ISNUMBER(Q108),ISNUMBER(#REF!),ISNUMBER(R108),ISNUMBER(S108),ISNUMBER(T108)),SUM(P108:T108),"")</f>
        <v>0</v>
      </c>
    </row>
    <row r="109" spans="1:21" x14ac:dyDescent="0.3">
      <c r="A109" s="278" t="str">
        <f>'STUDENT DETAILS'!A110</f>
        <v/>
      </c>
      <c r="B109" s="278" t="str">
        <f>IF(ISNUMBER('STUDENT DETAILS'!D110),('STUDENT DETAILS'!D110),"")</f>
        <v/>
      </c>
      <c r="C109" s="279" t="str">
        <f>IF('STUDENT DETAILS'!C110&gt;0,'STUDENT DETAILS'!C110,"")</f>
        <v/>
      </c>
      <c r="D109" s="314">
        <f>IFERROR(('Conversion in 100'!D109*0.1),"")</f>
        <v>0</v>
      </c>
      <c r="E109" s="314">
        <f>IFERROR(('Conversion in 100'!E109*0.1),"")</f>
        <v>0</v>
      </c>
      <c r="F109" s="314">
        <f>IFERROR(('Conversion in 100'!F109*0.1),"")</f>
        <v>0</v>
      </c>
      <c r="G109" s="314">
        <f>IFERROR(('Conversion in 100'!G109*0.1),"")</f>
        <v>0</v>
      </c>
      <c r="H109" s="314">
        <f>IFERROR(('Conversion in 100'!H109*0.1),"")</f>
        <v>0</v>
      </c>
      <c r="I109" s="270">
        <f>IF(OR(ISNUMBER(D109),ISNUMBER(E109),ISNUMBER(#REF!),ISNUMBER(F109),ISNUMBER(G109),ISNUMBER(H109)),SUM(D109:H109),"")</f>
        <v>0</v>
      </c>
      <c r="J109" s="314" t="str">
        <f>IF(ISNUMBER('Conversion in 100'!J109),'Conversion in 100'!J109*0.3,"")</f>
        <v/>
      </c>
      <c r="K109" s="314" t="str">
        <f>IF(ISNUMBER('Conversion in 100'!K109),'Conversion in 100'!K109*0.3,"")</f>
        <v/>
      </c>
      <c r="L109" s="314" t="str">
        <f>IF(ISNUMBER('Conversion in 100'!L109),'Conversion in 100'!L109*0.3,"")</f>
        <v/>
      </c>
      <c r="M109" s="314" t="str">
        <f>IF(ISNUMBER('Conversion in 100'!M109),'Conversion in 100'!M109*0.3,"")</f>
        <v/>
      </c>
      <c r="N109" s="314" t="str">
        <f>IF(ISNUMBER('Conversion in 100'!N109),'Conversion in 100'!N109*0.3,"")</f>
        <v/>
      </c>
      <c r="O109" s="270" t="str">
        <f>IF(OR(ISNUMBER(J109),ISNUMBER(K109),ISNUMBER(#REF!),ISNUMBER(L109),ISNUMBER(M109),ISNUMBER(N109)),SUM(J109:N109),"")</f>
        <v/>
      </c>
      <c r="P109" s="314">
        <f>IF(ISNUMBER('Conversion in 100'!P109)&gt;0,'Conversion in 100'!P109*0.4,"")</f>
        <v>0</v>
      </c>
      <c r="Q109" s="314">
        <f>IF(ISNUMBER('Conversion in 100'!Q109)&gt;0,'Conversion in 100'!Q109*0.4,"")</f>
        <v>0</v>
      </c>
      <c r="R109" s="314">
        <f>IF(ISNUMBER('Conversion in 100'!R109)&gt;0,'Conversion in 100'!R109*0.4,"")</f>
        <v>0</v>
      </c>
      <c r="S109" s="314">
        <f>IF(ISNUMBER('Conversion in 100'!S109)&gt;0,'Conversion in 100'!S109*0.4,"")</f>
        <v>0</v>
      </c>
      <c r="T109" s="314">
        <f>IF(ISNUMBER('Conversion in 100'!T109)&gt;0,'Conversion in 100'!T109*0.4,"")</f>
        <v>0</v>
      </c>
      <c r="U109" s="270">
        <f>IF(OR(ISNUMBER(P109),ISNUMBER(Q109),ISNUMBER(#REF!),ISNUMBER(R109),ISNUMBER(S109),ISNUMBER(T109)),SUM(P109:T109),"")</f>
        <v>0</v>
      </c>
    </row>
    <row r="110" spans="1:21" x14ac:dyDescent="0.3">
      <c r="A110" s="278" t="str">
        <f>'STUDENT DETAILS'!A111</f>
        <v/>
      </c>
      <c r="B110" s="278" t="str">
        <f>IF(ISNUMBER('STUDENT DETAILS'!D111),('STUDENT DETAILS'!D111),"")</f>
        <v/>
      </c>
      <c r="C110" s="279" t="str">
        <f>IF('STUDENT DETAILS'!C111&gt;0,'STUDENT DETAILS'!C111,"")</f>
        <v/>
      </c>
      <c r="D110" s="314">
        <f>IFERROR(('Conversion in 100'!D110*0.1),"")</f>
        <v>0</v>
      </c>
      <c r="E110" s="314">
        <f>IFERROR(('Conversion in 100'!E110*0.1),"")</f>
        <v>0</v>
      </c>
      <c r="F110" s="314">
        <f>IFERROR(('Conversion in 100'!F110*0.1),"")</f>
        <v>0</v>
      </c>
      <c r="G110" s="314">
        <f>IFERROR(('Conversion in 100'!G110*0.1),"")</f>
        <v>0</v>
      </c>
      <c r="H110" s="314">
        <f>IFERROR(('Conversion in 100'!H110*0.1),"")</f>
        <v>0</v>
      </c>
      <c r="I110" s="270">
        <f>IF(OR(ISNUMBER(D110),ISNUMBER(E110),ISNUMBER(#REF!),ISNUMBER(F110),ISNUMBER(G110),ISNUMBER(H110)),SUM(D110:H110),"")</f>
        <v>0</v>
      </c>
      <c r="J110" s="314" t="str">
        <f>IF(ISNUMBER('Conversion in 100'!J110),'Conversion in 100'!J110*0.3,"")</f>
        <v/>
      </c>
      <c r="K110" s="314" t="str">
        <f>IF(ISNUMBER('Conversion in 100'!K110),'Conversion in 100'!K110*0.3,"")</f>
        <v/>
      </c>
      <c r="L110" s="314" t="str">
        <f>IF(ISNUMBER('Conversion in 100'!L110),'Conversion in 100'!L110*0.3,"")</f>
        <v/>
      </c>
      <c r="M110" s="314" t="str">
        <f>IF(ISNUMBER('Conversion in 100'!M110),'Conversion in 100'!M110*0.3,"")</f>
        <v/>
      </c>
      <c r="N110" s="314" t="str">
        <f>IF(ISNUMBER('Conversion in 100'!N110),'Conversion in 100'!N110*0.3,"")</f>
        <v/>
      </c>
      <c r="O110" s="270" t="str">
        <f>IF(OR(ISNUMBER(J110),ISNUMBER(K110),ISNUMBER(#REF!),ISNUMBER(L110),ISNUMBER(M110),ISNUMBER(N110)),SUM(J110:N110),"")</f>
        <v/>
      </c>
      <c r="P110" s="314">
        <f>IF(ISNUMBER('Conversion in 100'!P110)&gt;0,'Conversion in 100'!P110*0.4,"")</f>
        <v>0</v>
      </c>
      <c r="Q110" s="314">
        <f>IF(ISNUMBER('Conversion in 100'!Q110)&gt;0,'Conversion in 100'!Q110*0.4,"")</f>
        <v>0</v>
      </c>
      <c r="R110" s="314">
        <f>IF(ISNUMBER('Conversion in 100'!R110)&gt;0,'Conversion in 100'!R110*0.4,"")</f>
        <v>0</v>
      </c>
      <c r="S110" s="314">
        <f>IF(ISNUMBER('Conversion in 100'!S110)&gt;0,'Conversion in 100'!S110*0.4,"")</f>
        <v>0</v>
      </c>
      <c r="T110" s="314">
        <f>IF(ISNUMBER('Conversion in 100'!T110)&gt;0,'Conversion in 100'!T110*0.4,"")</f>
        <v>0</v>
      </c>
      <c r="U110" s="270">
        <f>IF(OR(ISNUMBER(P110),ISNUMBER(Q110),ISNUMBER(#REF!),ISNUMBER(R110),ISNUMBER(S110),ISNUMBER(T110)),SUM(P110:T110),"")</f>
        <v>0</v>
      </c>
    </row>
    <row r="111" spans="1:21" x14ac:dyDescent="0.3">
      <c r="A111" s="278" t="str">
        <f>'STUDENT DETAILS'!A112</f>
        <v/>
      </c>
      <c r="B111" s="278" t="str">
        <f>IF(ISNUMBER('STUDENT DETAILS'!D112),('STUDENT DETAILS'!D112),"")</f>
        <v/>
      </c>
      <c r="C111" s="279" t="str">
        <f>IF('STUDENT DETAILS'!C112&gt;0,'STUDENT DETAILS'!C112,"")</f>
        <v/>
      </c>
      <c r="D111" s="314">
        <f>IFERROR(('Conversion in 100'!D111*0.1),"")</f>
        <v>0</v>
      </c>
      <c r="E111" s="314">
        <f>IFERROR(('Conversion in 100'!E111*0.1),"")</f>
        <v>0</v>
      </c>
      <c r="F111" s="314">
        <f>IFERROR(('Conversion in 100'!F111*0.1),"")</f>
        <v>0</v>
      </c>
      <c r="G111" s="314">
        <f>IFERROR(('Conversion in 100'!G111*0.1),"")</f>
        <v>0</v>
      </c>
      <c r="H111" s="314">
        <f>IFERROR(('Conversion in 100'!H111*0.1),"")</f>
        <v>0</v>
      </c>
      <c r="I111" s="270">
        <f>IF(OR(ISNUMBER(D111),ISNUMBER(E111),ISNUMBER(#REF!),ISNUMBER(F111),ISNUMBER(G111),ISNUMBER(H111)),SUM(D111:H111),"")</f>
        <v>0</v>
      </c>
      <c r="J111" s="314" t="str">
        <f>IF(ISNUMBER('Conversion in 100'!J111),'Conversion in 100'!J111*0.3,"")</f>
        <v/>
      </c>
      <c r="K111" s="314" t="str">
        <f>IF(ISNUMBER('Conversion in 100'!K111),'Conversion in 100'!K111*0.3,"")</f>
        <v/>
      </c>
      <c r="L111" s="314" t="str">
        <f>IF(ISNUMBER('Conversion in 100'!L111),'Conversion in 100'!L111*0.3,"")</f>
        <v/>
      </c>
      <c r="M111" s="314" t="str">
        <f>IF(ISNUMBER('Conversion in 100'!M111),'Conversion in 100'!M111*0.3,"")</f>
        <v/>
      </c>
      <c r="N111" s="314" t="str">
        <f>IF(ISNUMBER('Conversion in 100'!N111),'Conversion in 100'!N111*0.3,"")</f>
        <v/>
      </c>
      <c r="O111" s="270" t="str">
        <f>IF(OR(ISNUMBER(J111),ISNUMBER(K111),ISNUMBER(#REF!),ISNUMBER(L111),ISNUMBER(M111),ISNUMBER(N111)),SUM(J111:N111),"")</f>
        <v/>
      </c>
      <c r="P111" s="314">
        <f>IF(ISNUMBER('Conversion in 100'!P111)&gt;0,'Conversion in 100'!P111*0.4,"")</f>
        <v>0</v>
      </c>
      <c r="Q111" s="314">
        <f>IF(ISNUMBER('Conversion in 100'!Q111)&gt;0,'Conversion in 100'!Q111*0.4,"")</f>
        <v>0</v>
      </c>
      <c r="R111" s="314">
        <f>IF(ISNUMBER('Conversion in 100'!R111)&gt;0,'Conversion in 100'!R111*0.4,"")</f>
        <v>0</v>
      </c>
      <c r="S111" s="314">
        <f>IF(ISNUMBER('Conversion in 100'!S111)&gt;0,'Conversion in 100'!S111*0.4,"")</f>
        <v>0</v>
      </c>
      <c r="T111" s="314">
        <f>IF(ISNUMBER('Conversion in 100'!T111)&gt;0,'Conversion in 100'!T111*0.4,"")</f>
        <v>0</v>
      </c>
      <c r="U111" s="270">
        <f>IF(OR(ISNUMBER(P111),ISNUMBER(Q111),ISNUMBER(#REF!),ISNUMBER(R111),ISNUMBER(S111),ISNUMBER(T111)),SUM(P111:T111),"")</f>
        <v>0</v>
      </c>
    </row>
    <row r="112" spans="1:21" x14ac:dyDescent="0.3">
      <c r="A112" s="278" t="str">
        <f>'STUDENT DETAILS'!A113</f>
        <v/>
      </c>
      <c r="B112" s="278" t="str">
        <f>IF(ISNUMBER('STUDENT DETAILS'!D113),('STUDENT DETAILS'!D113),"")</f>
        <v/>
      </c>
      <c r="C112" s="279" t="str">
        <f>IF('STUDENT DETAILS'!C113&gt;0,'STUDENT DETAILS'!C113,"")</f>
        <v/>
      </c>
      <c r="D112" s="314">
        <f>IFERROR(('Conversion in 100'!D112*0.1),"")</f>
        <v>0</v>
      </c>
      <c r="E112" s="314">
        <f>IFERROR(('Conversion in 100'!E112*0.1),"")</f>
        <v>0</v>
      </c>
      <c r="F112" s="314">
        <f>IFERROR(('Conversion in 100'!F112*0.1),"")</f>
        <v>0</v>
      </c>
      <c r="G112" s="314">
        <f>IFERROR(('Conversion in 100'!G112*0.1),"")</f>
        <v>0</v>
      </c>
      <c r="H112" s="314">
        <f>IFERROR(('Conversion in 100'!H112*0.1),"")</f>
        <v>0</v>
      </c>
      <c r="I112" s="270">
        <f>IF(OR(ISNUMBER(D112),ISNUMBER(E112),ISNUMBER(#REF!),ISNUMBER(F112),ISNUMBER(G112),ISNUMBER(H112)),SUM(D112:H112),"")</f>
        <v>0</v>
      </c>
      <c r="J112" s="314" t="str">
        <f>IF(ISNUMBER('Conversion in 100'!J112),'Conversion in 100'!J112*0.3,"")</f>
        <v/>
      </c>
      <c r="K112" s="314" t="str">
        <f>IF(ISNUMBER('Conversion in 100'!K112),'Conversion in 100'!K112*0.3,"")</f>
        <v/>
      </c>
      <c r="L112" s="314" t="str">
        <f>IF(ISNUMBER('Conversion in 100'!L112),'Conversion in 100'!L112*0.3,"")</f>
        <v/>
      </c>
      <c r="M112" s="314" t="str">
        <f>IF(ISNUMBER('Conversion in 100'!M112),'Conversion in 100'!M112*0.3,"")</f>
        <v/>
      </c>
      <c r="N112" s="314" t="str">
        <f>IF(ISNUMBER('Conversion in 100'!N112),'Conversion in 100'!N112*0.3,"")</f>
        <v/>
      </c>
      <c r="O112" s="270" t="str">
        <f>IF(OR(ISNUMBER(J112),ISNUMBER(K112),ISNUMBER(#REF!),ISNUMBER(L112),ISNUMBER(M112),ISNUMBER(N112)),SUM(J112:N112),"")</f>
        <v/>
      </c>
      <c r="P112" s="314">
        <f>IF(ISNUMBER('Conversion in 100'!P112)&gt;0,'Conversion in 100'!P112*0.4,"")</f>
        <v>0</v>
      </c>
      <c r="Q112" s="314">
        <f>IF(ISNUMBER('Conversion in 100'!Q112)&gt;0,'Conversion in 100'!Q112*0.4,"")</f>
        <v>0</v>
      </c>
      <c r="R112" s="314">
        <f>IF(ISNUMBER('Conversion in 100'!R112)&gt;0,'Conversion in 100'!R112*0.4,"")</f>
        <v>0</v>
      </c>
      <c r="S112" s="314">
        <f>IF(ISNUMBER('Conversion in 100'!S112)&gt;0,'Conversion in 100'!S112*0.4,"")</f>
        <v>0</v>
      </c>
      <c r="T112" s="314">
        <f>IF(ISNUMBER('Conversion in 100'!T112)&gt;0,'Conversion in 100'!T112*0.4,"")</f>
        <v>0</v>
      </c>
      <c r="U112" s="270">
        <f>IF(OR(ISNUMBER(P112),ISNUMBER(Q112),ISNUMBER(#REF!),ISNUMBER(R112),ISNUMBER(S112),ISNUMBER(T112)),SUM(P112:T112),"")</f>
        <v>0</v>
      </c>
    </row>
    <row r="113" spans="1:21" x14ac:dyDescent="0.3">
      <c r="A113" s="278" t="str">
        <f>'STUDENT DETAILS'!A114</f>
        <v/>
      </c>
      <c r="B113" s="278" t="str">
        <f>IF(ISNUMBER('STUDENT DETAILS'!D114),('STUDENT DETAILS'!D114),"")</f>
        <v/>
      </c>
      <c r="C113" s="279" t="str">
        <f>IF('STUDENT DETAILS'!C114&gt;0,'STUDENT DETAILS'!C114,"")</f>
        <v/>
      </c>
      <c r="D113" s="314">
        <f>IFERROR(('Conversion in 100'!D113*0.1),"")</f>
        <v>0</v>
      </c>
      <c r="E113" s="314">
        <f>IFERROR(('Conversion in 100'!E113*0.1),"")</f>
        <v>0</v>
      </c>
      <c r="F113" s="314">
        <f>IFERROR(('Conversion in 100'!F113*0.1),"")</f>
        <v>0</v>
      </c>
      <c r="G113" s="314">
        <f>IFERROR(('Conversion in 100'!G113*0.1),"")</f>
        <v>0</v>
      </c>
      <c r="H113" s="314">
        <f>IFERROR(('Conversion in 100'!H113*0.1),"")</f>
        <v>0</v>
      </c>
      <c r="I113" s="270">
        <f>IF(OR(ISNUMBER(D113),ISNUMBER(E113),ISNUMBER(#REF!),ISNUMBER(F113),ISNUMBER(G113),ISNUMBER(H113)),SUM(D113:H113),"")</f>
        <v>0</v>
      </c>
      <c r="J113" s="314" t="str">
        <f>IF(ISNUMBER('Conversion in 100'!J113),'Conversion in 100'!J113*0.3,"")</f>
        <v/>
      </c>
      <c r="K113" s="314" t="str">
        <f>IF(ISNUMBER('Conversion in 100'!K113),'Conversion in 100'!K113*0.3,"")</f>
        <v/>
      </c>
      <c r="L113" s="314" t="str">
        <f>IF(ISNUMBER('Conversion in 100'!L113),'Conversion in 100'!L113*0.3,"")</f>
        <v/>
      </c>
      <c r="M113" s="314" t="str">
        <f>IF(ISNUMBER('Conversion in 100'!M113),'Conversion in 100'!M113*0.3,"")</f>
        <v/>
      </c>
      <c r="N113" s="314" t="str">
        <f>IF(ISNUMBER('Conversion in 100'!N113),'Conversion in 100'!N113*0.3,"")</f>
        <v/>
      </c>
      <c r="O113" s="270" t="str">
        <f>IF(OR(ISNUMBER(J113),ISNUMBER(K113),ISNUMBER(#REF!),ISNUMBER(L113),ISNUMBER(M113),ISNUMBER(N113)),SUM(J113:N113),"")</f>
        <v/>
      </c>
      <c r="P113" s="314">
        <f>IF(ISNUMBER('Conversion in 100'!P113)&gt;0,'Conversion in 100'!P113*0.4,"")</f>
        <v>0</v>
      </c>
      <c r="Q113" s="314">
        <f>IF(ISNUMBER('Conversion in 100'!Q113)&gt;0,'Conversion in 100'!Q113*0.4,"")</f>
        <v>0</v>
      </c>
      <c r="R113" s="314">
        <f>IF(ISNUMBER('Conversion in 100'!R113)&gt;0,'Conversion in 100'!R113*0.4,"")</f>
        <v>0</v>
      </c>
      <c r="S113" s="314">
        <f>IF(ISNUMBER('Conversion in 100'!S113)&gt;0,'Conversion in 100'!S113*0.4,"")</f>
        <v>0</v>
      </c>
      <c r="T113" s="314">
        <f>IF(ISNUMBER('Conversion in 100'!T113)&gt;0,'Conversion in 100'!T113*0.4,"")</f>
        <v>0</v>
      </c>
      <c r="U113" s="270">
        <f>IF(OR(ISNUMBER(P113),ISNUMBER(Q113),ISNUMBER(#REF!),ISNUMBER(R113),ISNUMBER(S113),ISNUMBER(T113)),SUM(P113:T113),"")</f>
        <v>0</v>
      </c>
    </row>
    <row r="114" spans="1:21" x14ac:dyDescent="0.3">
      <c r="A114" s="278" t="str">
        <f>'STUDENT DETAILS'!A115</f>
        <v/>
      </c>
      <c r="B114" s="278" t="str">
        <f>IF(ISNUMBER('STUDENT DETAILS'!D115),('STUDENT DETAILS'!D115),"")</f>
        <v/>
      </c>
      <c r="C114" s="279" t="str">
        <f>IF('STUDENT DETAILS'!C115&gt;0,'STUDENT DETAILS'!C115,"")</f>
        <v/>
      </c>
      <c r="D114" s="314">
        <f>IFERROR(('Conversion in 100'!D114*0.1),"")</f>
        <v>0</v>
      </c>
      <c r="E114" s="314">
        <f>IFERROR(('Conversion in 100'!E114*0.1),"")</f>
        <v>0</v>
      </c>
      <c r="F114" s="314">
        <f>IFERROR(('Conversion in 100'!F114*0.1),"")</f>
        <v>0</v>
      </c>
      <c r="G114" s="314">
        <f>IFERROR(('Conversion in 100'!G114*0.1),"")</f>
        <v>0</v>
      </c>
      <c r="H114" s="314">
        <f>IFERROR(('Conversion in 100'!H114*0.1),"")</f>
        <v>0</v>
      </c>
      <c r="I114" s="270">
        <f>IF(OR(ISNUMBER(D114),ISNUMBER(E114),ISNUMBER(#REF!),ISNUMBER(F114),ISNUMBER(G114),ISNUMBER(H114)),SUM(D114:H114),"")</f>
        <v>0</v>
      </c>
      <c r="J114" s="314" t="str">
        <f>IF(ISNUMBER('Conversion in 100'!J114),'Conversion in 100'!J114*0.3,"")</f>
        <v/>
      </c>
      <c r="K114" s="314" t="str">
        <f>IF(ISNUMBER('Conversion in 100'!K114),'Conversion in 100'!K114*0.3,"")</f>
        <v/>
      </c>
      <c r="L114" s="314" t="str">
        <f>IF(ISNUMBER('Conversion in 100'!L114),'Conversion in 100'!L114*0.3,"")</f>
        <v/>
      </c>
      <c r="M114" s="314" t="str">
        <f>IF(ISNUMBER('Conversion in 100'!M114),'Conversion in 100'!M114*0.3,"")</f>
        <v/>
      </c>
      <c r="N114" s="314" t="str">
        <f>IF(ISNUMBER('Conversion in 100'!N114),'Conversion in 100'!N114*0.3,"")</f>
        <v/>
      </c>
      <c r="O114" s="270" t="str">
        <f>IF(OR(ISNUMBER(J114),ISNUMBER(K114),ISNUMBER(#REF!),ISNUMBER(L114),ISNUMBER(M114),ISNUMBER(N114)),SUM(J114:N114),"")</f>
        <v/>
      </c>
      <c r="P114" s="314">
        <f>IF(ISNUMBER('Conversion in 100'!P114)&gt;0,'Conversion in 100'!P114*0.4,"")</f>
        <v>0</v>
      </c>
      <c r="Q114" s="314">
        <f>IF(ISNUMBER('Conversion in 100'!Q114)&gt;0,'Conversion in 100'!Q114*0.4,"")</f>
        <v>0</v>
      </c>
      <c r="R114" s="314">
        <f>IF(ISNUMBER('Conversion in 100'!R114)&gt;0,'Conversion in 100'!R114*0.4,"")</f>
        <v>0</v>
      </c>
      <c r="S114" s="314">
        <f>IF(ISNUMBER('Conversion in 100'!S114)&gt;0,'Conversion in 100'!S114*0.4,"")</f>
        <v>0</v>
      </c>
      <c r="T114" s="314">
        <f>IF(ISNUMBER('Conversion in 100'!T114)&gt;0,'Conversion in 100'!T114*0.4,"")</f>
        <v>0</v>
      </c>
      <c r="U114" s="270">
        <f>IF(OR(ISNUMBER(P114),ISNUMBER(Q114),ISNUMBER(#REF!),ISNUMBER(R114),ISNUMBER(S114),ISNUMBER(T114)),SUM(P114:T114),"")</f>
        <v>0</v>
      </c>
    </row>
    <row r="115" spans="1:21" x14ac:dyDescent="0.3">
      <c r="A115" s="278" t="str">
        <f>'STUDENT DETAILS'!A116</f>
        <v/>
      </c>
      <c r="B115" s="278" t="str">
        <f>IF(ISNUMBER('STUDENT DETAILS'!D116),('STUDENT DETAILS'!D116),"")</f>
        <v/>
      </c>
      <c r="C115" s="279" t="str">
        <f>IF('STUDENT DETAILS'!C116&gt;0,'STUDENT DETAILS'!C116,"")</f>
        <v/>
      </c>
      <c r="D115" s="314">
        <f>IFERROR(('Conversion in 100'!D115*0.1),"")</f>
        <v>0</v>
      </c>
      <c r="E115" s="314">
        <f>IFERROR(('Conversion in 100'!E115*0.1),"")</f>
        <v>0</v>
      </c>
      <c r="F115" s="314">
        <f>IFERROR(('Conversion in 100'!F115*0.1),"")</f>
        <v>0</v>
      </c>
      <c r="G115" s="314">
        <f>IFERROR(('Conversion in 100'!G115*0.1),"")</f>
        <v>0</v>
      </c>
      <c r="H115" s="314">
        <f>IFERROR(('Conversion in 100'!H115*0.1),"")</f>
        <v>0</v>
      </c>
      <c r="I115" s="270">
        <f>IF(OR(ISNUMBER(D115),ISNUMBER(E115),ISNUMBER(#REF!),ISNUMBER(F115),ISNUMBER(G115),ISNUMBER(H115)),SUM(D115:H115),"")</f>
        <v>0</v>
      </c>
      <c r="J115" s="314" t="str">
        <f>IF(ISNUMBER('Conversion in 100'!J115),'Conversion in 100'!J115*0.3,"")</f>
        <v/>
      </c>
      <c r="K115" s="314" t="str">
        <f>IF(ISNUMBER('Conversion in 100'!K115),'Conversion in 100'!K115*0.3,"")</f>
        <v/>
      </c>
      <c r="L115" s="314" t="str">
        <f>IF(ISNUMBER('Conversion in 100'!L115),'Conversion in 100'!L115*0.3,"")</f>
        <v/>
      </c>
      <c r="M115" s="314" t="str">
        <f>IF(ISNUMBER('Conversion in 100'!M115),'Conversion in 100'!M115*0.3,"")</f>
        <v/>
      </c>
      <c r="N115" s="314" t="str">
        <f>IF(ISNUMBER('Conversion in 100'!N115),'Conversion in 100'!N115*0.3,"")</f>
        <v/>
      </c>
      <c r="O115" s="270" t="str">
        <f>IF(OR(ISNUMBER(J115),ISNUMBER(K115),ISNUMBER(#REF!),ISNUMBER(L115),ISNUMBER(M115),ISNUMBER(N115)),SUM(J115:N115),"")</f>
        <v/>
      </c>
      <c r="P115" s="314">
        <f>IF(ISNUMBER('Conversion in 100'!P115)&gt;0,'Conversion in 100'!P115*0.4,"")</f>
        <v>0</v>
      </c>
      <c r="Q115" s="314">
        <f>IF(ISNUMBER('Conversion in 100'!Q115)&gt;0,'Conversion in 100'!Q115*0.4,"")</f>
        <v>0</v>
      </c>
      <c r="R115" s="314">
        <f>IF(ISNUMBER('Conversion in 100'!R115)&gt;0,'Conversion in 100'!R115*0.4,"")</f>
        <v>0</v>
      </c>
      <c r="S115" s="314">
        <f>IF(ISNUMBER('Conversion in 100'!S115)&gt;0,'Conversion in 100'!S115*0.4,"")</f>
        <v>0</v>
      </c>
      <c r="T115" s="314">
        <f>IF(ISNUMBER('Conversion in 100'!T115)&gt;0,'Conversion in 100'!T115*0.4,"")</f>
        <v>0</v>
      </c>
      <c r="U115" s="270">
        <f>IF(OR(ISNUMBER(P115),ISNUMBER(Q115),ISNUMBER(#REF!),ISNUMBER(R115),ISNUMBER(S115),ISNUMBER(T115)),SUM(P115:T115),"")</f>
        <v>0</v>
      </c>
    </row>
    <row r="116" spans="1:21" x14ac:dyDescent="0.3">
      <c r="A116" s="278" t="str">
        <f>'STUDENT DETAILS'!A117</f>
        <v/>
      </c>
      <c r="B116" s="278" t="str">
        <f>IF(ISNUMBER('STUDENT DETAILS'!D117),('STUDENT DETAILS'!D117),"")</f>
        <v/>
      </c>
      <c r="C116" s="279" t="str">
        <f>IF('STUDENT DETAILS'!C117&gt;0,'STUDENT DETAILS'!C117,"")</f>
        <v/>
      </c>
      <c r="D116" s="314">
        <f>IFERROR(('Conversion in 100'!D116*0.1),"")</f>
        <v>0</v>
      </c>
      <c r="E116" s="314">
        <f>IFERROR(('Conversion in 100'!E116*0.1),"")</f>
        <v>0</v>
      </c>
      <c r="F116" s="314">
        <f>IFERROR(('Conversion in 100'!F116*0.1),"")</f>
        <v>0</v>
      </c>
      <c r="G116" s="314">
        <f>IFERROR(('Conversion in 100'!G116*0.1),"")</f>
        <v>0</v>
      </c>
      <c r="H116" s="314">
        <f>IFERROR(('Conversion in 100'!H116*0.1),"")</f>
        <v>0</v>
      </c>
      <c r="I116" s="270">
        <f>IF(OR(ISNUMBER(D116),ISNUMBER(E116),ISNUMBER(#REF!),ISNUMBER(F116),ISNUMBER(G116),ISNUMBER(H116)),SUM(D116:H116),"")</f>
        <v>0</v>
      </c>
      <c r="J116" s="314" t="str">
        <f>IF(ISNUMBER('Conversion in 100'!J116),'Conversion in 100'!J116*0.3,"")</f>
        <v/>
      </c>
      <c r="K116" s="314" t="str">
        <f>IF(ISNUMBER('Conversion in 100'!K116),'Conversion in 100'!K116*0.3,"")</f>
        <v/>
      </c>
      <c r="L116" s="314" t="str">
        <f>IF(ISNUMBER('Conversion in 100'!L116),'Conversion in 100'!L116*0.3,"")</f>
        <v/>
      </c>
      <c r="M116" s="314" t="str">
        <f>IF(ISNUMBER('Conversion in 100'!M116),'Conversion in 100'!M116*0.3,"")</f>
        <v/>
      </c>
      <c r="N116" s="314" t="str">
        <f>IF(ISNUMBER('Conversion in 100'!N116),'Conversion in 100'!N116*0.3,"")</f>
        <v/>
      </c>
      <c r="O116" s="270" t="str">
        <f>IF(OR(ISNUMBER(J116),ISNUMBER(K116),ISNUMBER(#REF!),ISNUMBER(L116),ISNUMBER(M116),ISNUMBER(N116)),SUM(J116:N116),"")</f>
        <v/>
      </c>
      <c r="P116" s="314">
        <f>IF(ISNUMBER('Conversion in 100'!P116)&gt;0,'Conversion in 100'!P116*0.4,"")</f>
        <v>0</v>
      </c>
      <c r="Q116" s="314">
        <f>IF(ISNUMBER('Conversion in 100'!Q116)&gt;0,'Conversion in 100'!Q116*0.4,"")</f>
        <v>0</v>
      </c>
      <c r="R116" s="314">
        <f>IF(ISNUMBER('Conversion in 100'!R116)&gt;0,'Conversion in 100'!R116*0.4,"")</f>
        <v>0</v>
      </c>
      <c r="S116" s="314">
        <f>IF(ISNUMBER('Conversion in 100'!S116)&gt;0,'Conversion in 100'!S116*0.4,"")</f>
        <v>0</v>
      </c>
      <c r="T116" s="314">
        <f>IF(ISNUMBER('Conversion in 100'!T116)&gt;0,'Conversion in 100'!T116*0.4,"")</f>
        <v>0</v>
      </c>
      <c r="U116" s="270">
        <f>IF(OR(ISNUMBER(P116),ISNUMBER(Q116),ISNUMBER(#REF!),ISNUMBER(R116),ISNUMBER(S116),ISNUMBER(T116)),SUM(P116:T116),"")</f>
        <v>0</v>
      </c>
    </row>
    <row r="117" spans="1:21" x14ac:dyDescent="0.3">
      <c r="A117" s="278" t="str">
        <f>'STUDENT DETAILS'!A118</f>
        <v/>
      </c>
      <c r="B117" s="278" t="str">
        <f>IF(ISNUMBER('STUDENT DETAILS'!D118),('STUDENT DETAILS'!D118),"")</f>
        <v/>
      </c>
      <c r="C117" s="279" t="str">
        <f>IF('STUDENT DETAILS'!C118&gt;0,'STUDENT DETAILS'!C118,"")</f>
        <v/>
      </c>
      <c r="D117" s="314">
        <f>IFERROR(('Conversion in 100'!D117*0.1),"")</f>
        <v>0</v>
      </c>
      <c r="E117" s="314">
        <f>IFERROR(('Conversion in 100'!E117*0.1),"")</f>
        <v>0</v>
      </c>
      <c r="F117" s="314">
        <f>IFERROR(('Conversion in 100'!F117*0.1),"")</f>
        <v>0</v>
      </c>
      <c r="G117" s="314">
        <f>IFERROR(('Conversion in 100'!G117*0.1),"")</f>
        <v>0</v>
      </c>
      <c r="H117" s="314">
        <f>IFERROR(('Conversion in 100'!H117*0.1),"")</f>
        <v>0</v>
      </c>
      <c r="I117" s="270">
        <f>IF(OR(ISNUMBER(D117),ISNUMBER(E117),ISNUMBER(#REF!),ISNUMBER(F117),ISNUMBER(G117),ISNUMBER(H117)),SUM(D117:H117),"")</f>
        <v>0</v>
      </c>
      <c r="J117" s="314" t="str">
        <f>IF(ISNUMBER('Conversion in 100'!J117),'Conversion in 100'!J117*0.3,"")</f>
        <v/>
      </c>
      <c r="K117" s="314" t="str">
        <f>IF(ISNUMBER('Conversion in 100'!K117),'Conversion in 100'!K117*0.3,"")</f>
        <v/>
      </c>
      <c r="L117" s="314" t="str">
        <f>IF(ISNUMBER('Conversion in 100'!L117),'Conversion in 100'!L117*0.3,"")</f>
        <v/>
      </c>
      <c r="M117" s="314" t="str">
        <f>IF(ISNUMBER('Conversion in 100'!M117),'Conversion in 100'!M117*0.3,"")</f>
        <v/>
      </c>
      <c r="N117" s="314" t="str">
        <f>IF(ISNUMBER('Conversion in 100'!N117),'Conversion in 100'!N117*0.3,"")</f>
        <v/>
      </c>
      <c r="O117" s="270" t="str">
        <f>IF(OR(ISNUMBER(J117),ISNUMBER(K117),ISNUMBER(#REF!),ISNUMBER(L117),ISNUMBER(M117),ISNUMBER(N117)),SUM(J117:N117),"")</f>
        <v/>
      </c>
      <c r="P117" s="314">
        <f>IF(ISNUMBER('Conversion in 100'!P117)&gt;0,'Conversion in 100'!P117*0.4,"")</f>
        <v>0</v>
      </c>
      <c r="Q117" s="314">
        <f>IF(ISNUMBER('Conversion in 100'!Q117)&gt;0,'Conversion in 100'!Q117*0.4,"")</f>
        <v>0</v>
      </c>
      <c r="R117" s="314">
        <f>IF(ISNUMBER('Conversion in 100'!R117)&gt;0,'Conversion in 100'!R117*0.4,"")</f>
        <v>0</v>
      </c>
      <c r="S117" s="314">
        <f>IF(ISNUMBER('Conversion in 100'!S117)&gt;0,'Conversion in 100'!S117*0.4,"")</f>
        <v>0</v>
      </c>
      <c r="T117" s="314">
        <f>IF(ISNUMBER('Conversion in 100'!T117)&gt;0,'Conversion in 100'!T117*0.4,"")</f>
        <v>0</v>
      </c>
      <c r="U117" s="270">
        <f>IF(OR(ISNUMBER(P117),ISNUMBER(Q117),ISNUMBER(#REF!),ISNUMBER(R117),ISNUMBER(S117),ISNUMBER(T117)),SUM(P117:T117),"")</f>
        <v>0</v>
      </c>
    </row>
    <row r="118" spans="1:21" x14ac:dyDescent="0.3">
      <c r="A118" s="278" t="str">
        <f>'STUDENT DETAILS'!A119</f>
        <v/>
      </c>
      <c r="B118" s="278" t="str">
        <f>IF(ISNUMBER('STUDENT DETAILS'!D119),('STUDENT DETAILS'!D119),"")</f>
        <v/>
      </c>
      <c r="C118" s="279" t="str">
        <f>IF('STUDENT DETAILS'!C119&gt;0,'STUDENT DETAILS'!C119,"")</f>
        <v/>
      </c>
      <c r="D118" s="314">
        <f>IFERROR(('Conversion in 100'!D118*0.1),"")</f>
        <v>0</v>
      </c>
      <c r="E118" s="314">
        <f>IFERROR(('Conversion in 100'!E118*0.1),"")</f>
        <v>0</v>
      </c>
      <c r="F118" s="314">
        <f>IFERROR(('Conversion in 100'!F118*0.1),"")</f>
        <v>0</v>
      </c>
      <c r="G118" s="314">
        <f>IFERROR(('Conversion in 100'!G118*0.1),"")</f>
        <v>0</v>
      </c>
      <c r="H118" s="314">
        <f>IFERROR(('Conversion in 100'!H118*0.1),"")</f>
        <v>0</v>
      </c>
      <c r="I118" s="270">
        <f>IF(OR(ISNUMBER(D118),ISNUMBER(E118),ISNUMBER(#REF!),ISNUMBER(F118),ISNUMBER(G118),ISNUMBER(H118)),SUM(D118:H118),"")</f>
        <v>0</v>
      </c>
      <c r="J118" s="314" t="str">
        <f>IF(ISNUMBER('Conversion in 100'!J118),'Conversion in 100'!J118*0.3,"")</f>
        <v/>
      </c>
      <c r="K118" s="314" t="str">
        <f>IF(ISNUMBER('Conversion in 100'!K118),'Conversion in 100'!K118*0.3,"")</f>
        <v/>
      </c>
      <c r="L118" s="314" t="str">
        <f>IF(ISNUMBER('Conversion in 100'!L118),'Conversion in 100'!L118*0.3,"")</f>
        <v/>
      </c>
      <c r="M118" s="314" t="str">
        <f>IF(ISNUMBER('Conversion in 100'!M118),'Conversion in 100'!M118*0.3,"")</f>
        <v/>
      </c>
      <c r="N118" s="314" t="str">
        <f>IF(ISNUMBER('Conversion in 100'!N118),'Conversion in 100'!N118*0.3,"")</f>
        <v/>
      </c>
      <c r="O118" s="270" t="str">
        <f>IF(OR(ISNUMBER(J118),ISNUMBER(K118),ISNUMBER(#REF!),ISNUMBER(L118),ISNUMBER(M118),ISNUMBER(N118)),SUM(J118:N118),"")</f>
        <v/>
      </c>
      <c r="P118" s="314">
        <f>IF(ISNUMBER('Conversion in 100'!P118)&gt;0,'Conversion in 100'!P118*0.4,"")</f>
        <v>0</v>
      </c>
      <c r="Q118" s="314">
        <f>IF(ISNUMBER('Conversion in 100'!Q118)&gt;0,'Conversion in 100'!Q118*0.4,"")</f>
        <v>0</v>
      </c>
      <c r="R118" s="314">
        <f>IF(ISNUMBER('Conversion in 100'!R118)&gt;0,'Conversion in 100'!R118*0.4,"")</f>
        <v>0</v>
      </c>
      <c r="S118" s="314">
        <f>IF(ISNUMBER('Conversion in 100'!S118)&gt;0,'Conversion in 100'!S118*0.4,"")</f>
        <v>0</v>
      </c>
      <c r="T118" s="314">
        <f>IF(ISNUMBER('Conversion in 100'!T118)&gt;0,'Conversion in 100'!T118*0.4,"")</f>
        <v>0</v>
      </c>
      <c r="U118" s="270">
        <f>IF(OR(ISNUMBER(P118),ISNUMBER(Q118),ISNUMBER(#REF!),ISNUMBER(R118),ISNUMBER(S118),ISNUMBER(T118)),SUM(P118:T118),"")</f>
        <v>0</v>
      </c>
    </row>
    <row r="119" spans="1:21" x14ac:dyDescent="0.3">
      <c r="A119" s="278" t="str">
        <f>'STUDENT DETAILS'!A120</f>
        <v/>
      </c>
      <c r="B119" s="278" t="str">
        <f>IF(ISNUMBER('STUDENT DETAILS'!D120),('STUDENT DETAILS'!D120),"")</f>
        <v/>
      </c>
      <c r="C119" s="279" t="str">
        <f>IF('STUDENT DETAILS'!C120&gt;0,'STUDENT DETAILS'!C120,"")</f>
        <v/>
      </c>
      <c r="D119" s="314">
        <f>IFERROR(('Conversion in 100'!D119*0.1),"")</f>
        <v>0</v>
      </c>
      <c r="E119" s="314">
        <f>IFERROR(('Conversion in 100'!E119*0.1),"")</f>
        <v>0</v>
      </c>
      <c r="F119" s="314">
        <f>IFERROR(('Conversion in 100'!F119*0.1),"")</f>
        <v>0</v>
      </c>
      <c r="G119" s="314">
        <f>IFERROR(('Conversion in 100'!G119*0.1),"")</f>
        <v>0</v>
      </c>
      <c r="H119" s="314">
        <f>IFERROR(('Conversion in 100'!H119*0.1),"")</f>
        <v>0</v>
      </c>
      <c r="I119" s="270">
        <f>IF(OR(ISNUMBER(D119),ISNUMBER(E119),ISNUMBER(#REF!),ISNUMBER(F119),ISNUMBER(G119),ISNUMBER(H119)),SUM(D119:H119),"")</f>
        <v>0</v>
      </c>
      <c r="J119" s="314" t="str">
        <f>IF(ISNUMBER('Conversion in 100'!J119),'Conversion in 100'!J119*0.3,"")</f>
        <v/>
      </c>
      <c r="K119" s="314" t="str">
        <f>IF(ISNUMBER('Conversion in 100'!K119),'Conversion in 100'!K119*0.3,"")</f>
        <v/>
      </c>
      <c r="L119" s="314" t="str">
        <f>IF(ISNUMBER('Conversion in 100'!L119),'Conversion in 100'!L119*0.3,"")</f>
        <v/>
      </c>
      <c r="M119" s="314" t="str">
        <f>IF(ISNUMBER('Conversion in 100'!M119),'Conversion in 100'!M119*0.3,"")</f>
        <v/>
      </c>
      <c r="N119" s="314" t="str">
        <f>IF(ISNUMBER('Conversion in 100'!N119),'Conversion in 100'!N119*0.3,"")</f>
        <v/>
      </c>
      <c r="O119" s="270" t="str">
        <f>IF(OR(ISNUMBER(J119),ISNUMBER(K119),ISNUMBER(#REF!),ISNUMBER(L119),ISNUMBER(M119),ISNUMBER(N119)),SUM(J119:N119),"")</f>
        <v/>
      </c>
      <c r="P119" s="314">
        <f>IF(ISNUMBER('Conversion in 100'!P119)&gt;0,'Conversion in 100'!P119*0.4,"")</f>
        <v>0</v>
      </c>
      <c r="Q119" s="314">
        <f>IF(ISNUMBER('Conversion in 100'!Q119)&gt;0,'Conversion in 100'!Q119*0.4,"")</f>
        <v>0</v>
      </c>
      <c r="R119" s="314">
        <f>IF(ISNUMBER('Conversion in 100'!R119)&gt;0,'Conversion in 100'!R119*0.4,"")</f>
        <v>0</v>
      </c>
      <c r="S119" s="314">
        <f>IF(ISNUMBER('Conversion in 100'!S119)&gt;0,'Conversion in 100'!S119*0.4,"")</f>
        <v>0</v>
      </c>
      <c r="T119" s="314">
        <f>IF(ISNUMBER('Conversion in 100'!T119)&gt;0,'Conversion in 100'!T119*0.4,"")</f>
        <v>0</v>
      </c>
      <c r="U119" s="270">
        <f>IF(OR(ISNUMBER(P119),ISNUMBER(Q119),ISNUMBER(#REF!),ISNUMBER(R119),ISNUMBER(S119),ISNUMBER(T119)),SUM(P119:T119),"")</f>
        <v>0</v>
      </c>
    </row>
    <row r="120" spans="1:21" x14ac:dyDescent="0.3">
      <c r="A120" s="278" t="str">
        <f>'STUDENT DETAILS'!A121</f>
        <v/>
      </c>
      <c r="B120" s="278" t="str">
        <f>IF(ISNUMBER('STUDENT DETAILS'!D121),('STUDENT DETAILS'!D121),"")</f>
        <v/>
      </c>
      <c r="C120" s="279" t="str">
        <f>IF('STUDENT DETAILS'!C121&gt;0,'STUDENT DETAILS'!C121,"")</f>
        <v/>
      </c>
      <c r="D120" s="314">
        <f>IFERROR(('Conversion in 100'!D120*0.1),"")</f>
        <v>0</v>
      </c>
      <c r="E120" s="314">
        <f>IFERROR(('Conversion in 100'!E120*0.1),"")</f>
        <v>0</v>
      </c>
      <c r="F120" s="314">
        <f>IFERROR(('Conversion in 100'!F120*0.1),"")</f>
        <v>0</v>
      </c>
      <c r="G120" s="314">
        <f>IFERROR(('Conversion in 100'!G120*0.1),"")</f>
        <v>0</v>
      </c>
      <c r="H120" s="314">
        <f>IFERROR(('Conversion in 100'!H120*0.1),"")</f>
        <v>0</v>
      </c>
      <c r="I120" s="270">
        <f>IF(OR(ISNUMBER(D120),ISNUMBER(E120),ISNUMBER(#REF!),ISNUMBER(F120),ISNUMBER(G120),ISNUMBER(H120)),SUM(D120:H120),"")</f>
        <v>0</v>
      </c>
      <c r="J120" s="314" t="str">
        <f>IF(ISNUMBER('Conversion in 100'!J120),'Conversion in 100'!J120*0.3,"")</f>
        <v/>
      </c>
      <c r="K120" s="314" t="str">
        <f>IF(ISNUMBER('Conversion in 100'!K120),'Conversion in 100'!K120*0.3,"")</f>
        <v/>
      </c>
      <c r="L120" s="314" t="str">
        <f>IF(ISNUMBER('Conversion in 100'!L120),'Conversion in 100'!L120*0.3,"")</f>
        <v/>
      </c>
      <c r="M120" s="314" t="str">
        <f>IF(ISNUMBER('Conversion in 100'!M120),'Conversion in 100'!M120*0.3,"")</f>
        <v/>
      </c>
      <c r="N120" s="314" t="str">
        <f>IF(ISNUMBER('Conversion in 100'!N120),'Conversion in 100'!N120*0.3,"")</f>
        <v/>
      </c>
      <c r="O120" s="270" t="str">
        <f>IF(OR(ISNUMBER(J120),ISNUMBER(K120),ISNUMBER(#REF!),ISNUMBER(L120),ISNUMBER(M120),ISNUMBER(N120)),SUM(J120:N120),"")</f>
        <v/>
      </c>
      <c r="P120" s="314">
        <f>IF(ISNUMBER('Conversion in 100'!P120)&gt;0,'Conversion in 100'!P120*0.4,"")</f>
        <v>0</v>
      </c>
      <c r="Q120" s="314">
        <f>IF(ISNUMBER('Conversion in 100'!Q120)&gt;0,'Conversion in 100'!Q120*0.4,"")</f>
        <v>0</v>
      </c>
      <c r="R120" s="314">
        <f>IF(ISNUMBER('Conversion in 100'!R120)&gt;0,'Conversion in 100'!R120*0.4,"")</f>
        <v>0</v>
      </c>
      <c r="S120" s="314">
        <f>IF(ISNUMBER('Conversion in 100'!S120)&gt;0,'Conversion in 100'!S120*0.4,"")</f>
        <v>0</v>
      </c>
      <c r="T120" s="314">
        <f>IF(ISNUMBER('Conversion in 100'!T120)&gt;0,'Conversion in 100'!T120*0.4,"")</f>
        <v>0</v>
      </c>
      <c r="U120" s="270">
        <f>IF(OR(ISNUMBER(P120),ISNUMBER(Q120),ISNUMBER(#REF!),ISNUMBER(R120),ISNUMBER(S120),ISNUMBER(T120)),SUM(P120:T120),"")</f>
        <v>0</v>
      </c>
    </row>
    <row r="121" spans="1:21" x14ac:dyDescent="0.3">
      <c r="A121" s="278" t="str">
        <f>'STUDENT DETAILS'!A122</f>
        <v/>
      </c>
      <c r="B121" s="278" t="str">
        <f>IF(ISNUMBER('STUDENT DETAILS'!D122),('STUDENT DETAILS'!D122),"")</f>
        <v/>
      </c>
      <c r="C121" s="279" t="str">
        <f>IF('STUDENT DETAILS'!C122&gt;0,'STUDENT DETAILS'!C122,"")</f>
        <v/>
      </c>
      <c r="D121" s="314">
        <f>IFERROR(('Conversion in 100'!D121*0.1),"")</f>
        <v>0</v>
      </c>
      <c r="E121" s="314">
        <f>IFERROR(('Conversion in 100'!E121*0.1),"")</f>
        <v>0</v>
      </c>
      <c r="F121" s="314">
        <f>IFERROR(('Conversion in 100'!F121*0.1),"")</f>
        <v>0</v>
      </c>
      <c r="G121" s="314">
        <f>IFERROR(('Conversion in 100'!G121*0.1),"")</f>
        <v>0</v>
      </c>
      <c r="H121" s="314">
        <f>IFERROR(('Conversion in 100'!H121*0.1),"")</f>
        <v>0</v>
      </c>
      <c r="I121" s="270">
        <f>IF(OR(ISNUMBER(D121),ISNUMBER(E121),ISNUMBER(#REF!),ISNUMBER(F121),ISNUMBER(G121),ISNUMBER(H121)),SUM(D121:H121),"")</f>
        <v>0</v>
      </c>
      <c r="J121" s="314" t="str">
        <f>IF(ISNUMBER('Conversion in 100'!J121),'Conversion in 100'!J121*0.3,"")</f>
        <v/>
      </c>
      <c r="K121" s="314" t="str">
        <f>IF(ISNUMBER('Conversion in 100'!K121),'Conversion in 100'!K121*0.3,"")</f>
        <v/>
      </c>
      <c r="L121" s="314" t="str">
        <f>IF(ISNUMBER('Conversion in 100'!L121),'Conversion in 100'!L121*0.3,"")</f>
        <v/>
      </c>
      <c r="M121" s="314" t="str">
        <f>IF(ISNUMBER('Conversion in 100'!M121),'Conversion in 100'!M121*0.3,"")</f>
        <v/>
      </c>
      <c r="N121" s="314" t="str">
        <f>IF(ISNUMBER('Conversion in 100'!N121),'Conversion in 100'!N121*0.3,"")</f>
        <v/>
      </c>
      <c r="O121" s="270" t="str">
        <f>IF(OR(ISNUMBER(J121),ISNUMBER(K121),ISNUMBER(#REF!),ISNUMBER(L121),ISNUMBER(M121),ISNUMBER(N121)),SUM(J121:N121),"")</f>
        <v/>
      </c>
      <c r="P121" s="314">
        <f>IF(ISNUMBER('Conversion in 100'!P121)&gt;0,'Conversion in 100'!P121*0.4,"")</f>
        <v>0</v>
      </c>
      <c r="Q121" s="314">
        <f>IF(ISNUMBER('Conversion in 100'!Q121)&gt;0,'Conversion in 100'!Q121*0.4,"")</f>
        <v>0</v>
      </c>
      <c r="R121" s="314">
        <f>IF(ISNUMBER('Conversion in 100'!R121)&gt;0,'Conversion in 100'!R121*0.4,"")</f>
        <v>0</v>
      </c>
      <c r="S121" s="314">
        <f>IF(ISNUMBER('Conversion in 100'!S121)&gt;0,'Conversion in 100'!S121*0.4,"")</f>
        <v>0</v>
      </c>
      <c r="T121" s="314">
        <f>IF(ISNUMBER('Conversion in 100'!T121)&gt;0,'Conversion in 100'!T121*0.4,"")</f>
        <v>0</v>
      </c>
      <c r="U121" s="270">
        <f>IF(OR(ISNUMBER(P121),ISNUMBER(Q121),ISNUMBER(#REF!),ISNUMBER(R121),ISNUMBER(S121),ISNUMBER(T121)),SUM(P121:T121),"")</f>
        <v>0</v>
      </c>
    </row>
    <row r="122" spans="1:21" x14ac:dyDescent="0.3">
      <c r="A122" s="278" t="str">
        <f>'STUDENT DETAILS'!A123</f>
        <v/>
      </c>
      <c r="B122" s="278" t="str">
        <f>IF(ISNUMBER('STUDENT DETAILS'!D123),('STUDENT DETAILS'!D123),"")</f>
        <v/>
      </c>
      <c r="C122" s="279" t="str">
        <f>IF('STUDENT DETAILS'!C123&gt;0,'STUDENT DETAILS'!C123,"")</f>
        <v/>
      </c>
      <c r="D122" s="314">
        <f>IFERROR(('Conversion in 100'!D122*0.1),"")</f>
        <v>0</v>
      </c>
      <c r="E122" s="314">
        <f>IFERROR(('Conversion in 100'!E122*0.1),"")</f>
        <v>0</v>
      </c>
      <c r="F122" s="314">
        <f>IFERROR(('Conversion in 100'!F122*0.1),"")</f>
        <v>0</v>
      </c>
      <c r="G122" s="314">
        <f>IFERROR(('Conversion in 100'!G122*0.1),"")</f>
        <v>0</v>
      </c>
      <c r="H122" s="314">
        <f>IFERROR(('Conversion in 100'!H122*0.1),"")</f>
        <v>0</v>
      </c>
      <c r="I122" s="270">
        <f>IF(OR(ISNUMBER(D122),ISNUMBER(E122),ISNUMBER(#REF!),ISNUMBER(F122),ISNUMBER(G122),ISNUMBER(H122)),SUM(D122:H122),"")</f>
        <v>0</v>
      </c>
      <c r="J122" s="314" t="str">
        <f>IF(ISNUMBER('Conversion in 100'!J122),'Conversion in 100'!J122*0.3,"")</f>
        <v/>
      </c>
      <c r="K122" s="314" t="str">
        <f>IF(ISNUMBER('Conversion in 100'!K122),'Conversion in 100'!K122*0.3,"")</f>
        <v/>
      </c>
      <c r="L122" s="314" t="str">
        <f>IF(ISNUMBER('Conversion in 100'!L122),'Conversion in 100'!L122*0.3,"")</f>
        <v/>
      </c>
      <c r="M122" s="314" t="str">
        <f>IF(ISNUMBER('Conversion in 100'!M122),'Conversion in 100'!M122*0.3,"")</f>
        <v/>
      </c>
      <c r="N122" s="314" t="str">
        <f>IF(ISNUMBER('Conversion in 100'!N122),'Conversion in 100'!N122*0.3,"")</f>
        <v/>
      </c>
      <c r="O122" s="270" t="str">
        <f>IF(OR(ISNUMBER(J122),ISNUMBER(K122),ISNUMBER(#REF!),ISNUMBER(L122),ISNUMBER(M122),ISNUMBER(N122)),SUM(J122:N122),"")</f>
        <v/>
      </c>
      <c r="P122" s="314">
        <f>IF(ISNUMBER('Conversion in 100'!P122)&gt;0,'Conversion in 100'!P122*0.4,"")</f>
        <v>0</v>
      </c>
      <c r="Q122" s="314">
        <f>IF(ISNUMBER('Conversion in 100'!Q122)&gt;0,'Conversion in 100'!Q122*0.4,"")</f>
        <v>0</v>
      </c>
      <c r="R122" s="314">
        <f>IF(ISNUMBER('Conversion in 100'!R122)&gt;0,'Conversion in 100'!R122*0.4,"")</f>
        <v>0</v>
      </c>
      <c r="S122" s="314">
        <f>IF(ISNUMBER('Conversion in 100'!S122)&gt;0,'Conversion in 100'!S122*0.4,"")</f>
        <v>0</v>
      </c>
      <c r="T122" s="314">
        <f>IF(ISNUMBER('Conversion in 100'!T122)&gt;0,'Conversion in 100'!T122*0.4,"")</f>
        <v>0</v>
      </c>
      <c r="U122" s="270">
        <f>IF(OR(ISNUMBER(P122),ISNUMBER(Q122),ISNUMBER(#REF!),ISNUMBER(R122),ISNUMBER(S122),ISNUMBER(T122)),SUM(P122:T122),"")</f>
        <v>0</v>
      </c>
    </row>
    <row r="123" spans="1:21" x14ac:dyDescent="0.3">
      <c r="A123" s="278" t="str">
        <f>'STUDENT DETAILS'!A124</f>
        <v/>
      </c>
      <c r="B123" s="278" t="str">
        <f>IF(ISNUMBER('STUDENT DETAILS'!D124),('STUDENT DETAILS'!D124),"")</f>
        <v/>
      </c>
      <c r="C123" s="279" t="str">
        <f>IF('STUDENT DETAILS'!C124&gt;0,'STUDENT DETAILS'!C124,"")</f>
        <v/>
      </c>
      <c r="D123" s="314">
        <f>IFERROR(('Conversion in 100'!D123*0.1),"")</f>
        <v>0</v>
      </c>
      <c r="E123" s="314">
        <f>IFERROR(('Conversion in 100'!E123*0.1),"")</f>
        <v>0</v>
      </c>
      <c r="F123" s="314">
        <f>IFERROR(('Conversion in 100'!F123*0.1),"")</f>
        <v>0</v>
      </c>
      <c r="G123" s="314">
        <f>IFERROR(('Conversion in 100'!G123*0.1),"")</f>
        <v>0</v>
      </c>
      <c r="H123" s="314">
        <f>IFERROR(('Conversion in 100'!H123*0.1),"")</f>
        <v>0</v>
      </c>
      <c r="I123" s="270">
        <f>IF(OR(ISNUMBER(D123),ISNUMBER(E123),ISNUMBER(#REF!),ISNUMBER(F123),ISNUMBER(G123),ISNUMBER(H123)),SUM(D123:H123),"")</f>
        <v>0</v>
      </c>
      <c r="J123" s="314" t="str">
        <f>IF(ISNUMBER('Conversion in 100'!J123),'Conversion in 100'!J123*0.3,"")</f>
        <v/>
      </c>
      <c r="K123" s="314" t="str">
        <f>IF(ISNUMBER('Conversion in 100'!K123),'Conversion in 100'!K123*0.3,"")</f>
        <v/>
      </c>
      <c r="L123" s="314" t="str">
        <f>IF(ISNUMBER('Conversion in 100'!L123),'Conversion in 100'!L123*0.3,"")</f>
        <v/>
      </c>
      <c r="M123" s="314" t="str">
        <f>IF(ISNUMBER('Conversion in 100'!M123),'Conversion in 100'!M123*0.3,"")</f>
        <v/>
      </c>
      <c r="N123" s="314" t="str">
        <f>IF(ISNUMBER('Conversion in 100'!N123),'Conversion in 100'!N123*0.3,"")</f>
        <v/>
      </c>
      <c r="O123" s="270" t="str">
        <f>IF(OR(ISNUMBER(J123),ISNUMBER(K123),ISNUMBER(#REF!),ISNUMBER(L123),ISNUMBER(M123),ISNUMBER(N123)),SUM(J123:N123),"")</f>
        <v/>
      </c>
      <c r="P123" s="314">
        <f>IF(ISNUMBER('Conversion in 100'!P123)&gt;0,'Conversion in 100'!P123*0.4,"")</f>
        <v>0</v>
      </c>
      <c r="Q123" s="314">
        <f>IF(ISNUMBER('Conversion in 100'!Q123)&gt;0,'Conversion in 100'!Q123*0.4,"")</f>
        <v>0</v>
      </c>
      <c r="R123" s="314">
        <f>IF(ISNUMBER('Conversion in 100'!R123)&gt;0,'Conversion in 100'!R123*0.4,"")</f>
        <v>0</v>
      </c>
      <c r="S123" s="314">
        <f>IF(ISNUMBER('Conversion in 100'!S123)&gt;0,'Conversion in 100'!S123*0.4,"")</f>
        <v>0</v>
      </c>
      <c r="T123" s="314">
        <f>IF(ISNUMBER('Conversion in 100'!T123)&gt;0,'Conversion in 100'!T123*0.4,"")</f>
        <v>0</v>
      </c>
      <c r="U123" s="270">
        <f>IF(OR(ISNUMBER(P123),ISNUMBER(Q123),ISNUMBER(#REF!),ISNUMBER(R123),ISNUMBER(S123),ISNUMBER(T123)),SUM(P123:T123),"")</f>
        <v>0</v>
      </c>
    </row>
    <row r="124" spans="1:21" x14ac:dyDescent="0.3">
      <c r="A124" s="278" t="str">
        <f>'STUDENT DETAILS'!A125</f>
        <v/>
      </c>
      <c r="B124" s="278" t="str">
        <f>IF(ISNUMBER('STUDENT DETAILS'!D125),('STUDENT DETAILS'!D125),"")</f>
        <v/>
      </c>
      <c r="C124" s="279" t="str">
        <f>IF('STUDENT DETAILS'!C125&gt;0,'STUDENT DETAILS'!C125,"")</f>
        <v/>
      </c>
      <c r="D124" s="314">
        <f>IFERROR(('Conversion in 100'!D124*0.1),"")</f>
        <v>0</v>
      </c>
      <c r="E124" s="314">
        <f>IFERROR(('Conversion in 100'!E124*0.1),"")</f>
        <v>0</v>
      </c>
      <c r="F124" s="314">
        <f>IFERROR(('Conversion in 100'!F124*0.1),"")</f>
        <v>0</v>
      </c>
      <c r="G124" s="314">
        <f>IFERROR(('Conversion in 100'!G124*0.1),"")</f>
        <v>0</v>
      </c>
      <c r="H124" s="314">
        <f>IFERROR(('Conversion in 100'!H124*0.1),"")</f>
        <v>0</v>
      </c>
      <c r="I124" s="270">
        <f>IF(OR(ISNUMBER(D124),ISNUMBER(E124),ISNUMBER(#REF!),ISNUMBER(F124),ISNUMBER(G124),ISNUMBER(H124)),SUM(D124:H124),"")</f>
        <v>0</v>
      </c>
      <c r="J124" s="314" t="str">
        <f>IF(ISNUMBER('Conversion in 100'!J124),'Conversion in 100'!J124*0.3,"")</f>
        <v/>
      </c>
      <c r="K124" s="314" t="str">
        <f>IF(ISNUMBER('Conversion in 100'!K124),'Conversion in 100'!K124*0.3,"")</f>
        <v/>
      </c>
      <c r="L124" s="314" t="str">
        <f>IF(ISNUMBER('Conversion in 100'!L124),'Conversion in 100'!L124*0.3,"")</f>
        <v/>
      </c>
      <c r="M124" s="314" t="str">
        <f>IF(ISNUMBER('Conversion in 100'!M124),'Conversion in 100'!M124*0.3,"")</f>
        <v/>
      </c>
      <c r="N124" s="314" t="str">
        <f>IF(ISNUMBER('Conversion in 100'!N124),'Conversion in 100'!N124*0.3,"")</f>
        <v/>
      </c>
      <c r="O124" s="270" t="str">
        <f>IF(OR(ISNUMBER(J124),ISNUMBER(K124),ISNUMBER(#REF!),ISNUMBER(L124),ISNUMBER(M124),ISNUMBER(N124)),SUM(J124:N124),"")</f>
        <v/>
      </c>
      <c r="P124" s="314">
        <f>IF(ISNUMBER('Conversion in 100'!P124)&gt;0,'Conversion in 100'!P124*0.4,"")</f>
        <v>0</v>
      </c>
      <c r="Q124" s="314">
        <f>IF(ISNUMBER('Conversion in 100'!Q124)&gt;0,'Conversion in 100'!Q124*0.4,"")</f>
        <v>0</v>
      </c>
      <c r="R124" s="314">
        <f>IF(ISNUMBER('Conversion in 100'!R124)&gt;0,'Conversion in 100'!R124*0.4,"")</f>
        <v>0</v>
      </c>
      <c r="S124" s="314">
        <f>IF(ISNUMBER('Conversion in 100'!S124)&gt;0,'Conversion in 100'!S124*0.4,"")</f>
        <v>0</v>
      </c>
      <c r="T124" s="314">
        <f>IF(ISNUMBER('Conversion in 100'!T124)&gt;0,'Conversion in 100'!T124*0.4,"")</f>
        <v>0</v>
      </c>
      <c r="U124" s="270">
        <f>IF(OR(ISNUMBER(P124),ISNUMBER(Q124),ISNUMBER(#REF!),ISNUMBER(R124),ISNUMBER(S124),ISNUMBER(T124)),SUM(P124:T124),"")</f>
        <v>0</v>
      </c>
    </row>
    <row r="125" spans="1:21" x14ac:dyDescent="0.3">
      <c r="A125" s="278" t="str">
        <f>'STUDENT DETAILS'!A126</f>
        <v/>
      </c>
      <c r="B125" s="278" t="str">
        <f>IF(ISNUMBER('STUDENT DETAILS'!D126),('STUDENT DETAILS'!D126),"")</f>
        <v/>
      </c>
      <c r="C125" s="279" t="str">
        <f>IF('STUDENT DETAILS'!C126&gt;0,'STUDENT DETAILS'!C126,"")</f>
        <v/>
      </c>
      <c r="D125" s="314">
        <f>IFERROR(('Conversion in 100'!D125*0.1),"")</f>
        <v>0</v>
      </c>
      <c r="E125" s="314">
        <f>IFERROR(('Conversion in 100'!E125*0.1),"")</f>
        <v>0</v>
      </c>
      <c r="F125" s="314">
        <f>IFERROR(('Conversion in 100'!F125*0.1),"")</f>
        <v>0</v>
      </c>
      <c r="G125" s="314">
        <f>IFERROR(('Conversion in 100'!G125*0.1),"")</f>
        <v>0</v>
      </c>
      <c r="H125" s="314">
        <f>IFERROR(('Conversion in 100'!H125*0.1),"")</f>
        <v>0</v>
      </c>
      <c r="I125" s="270">
        <f>IF(OR(ISNUMBER(D125),ISNUMBER(E125),ISNUMBER(#REF!),ISNUMBER(F125),ISNUMBER(G125),ISNUMBER(H125)),SUM(D125:H125),"")</f>
        <v>0</v>
      </c>
      <c r="J125" s="314" t="str">
        <f>IF(ISNUMBER('Conversion in 100'!J125),'Conversion in 100'!J125*0.3,"")</f>
        <v/>
      </c>
      <c r="K125" s="314" t="str">
        <f>IF(ISNUMBER('Conversion in 100'!K125),'Conversion in 100'!K125*0.3,"")</f>
        <v/>
      </c>
      <c r="L125" s="314" t="str">
        <f>IF(ISNUMBER('Conversion in 100'!L125),'Conversion in 100'!L125*0.3,"")</f>
        <v/>
      </c>
      <c r="M125" s="314" t="str">
        <f>IF(ISNUMBER('Conversion in 100'!M125),'Conversion in 100'!M125*0.3,"")</f>
        <v/>
      </c>
      <c r="N125" s="314" t="str">
        <f>IF(ISNUMBER('Conversion in 100'!N125),'Conversion in 100'!N125*0.3,"")</f>
        <v/>
      </c>
      <c r="O125" s="270" t="str">
        <f>IF(OR(ISNUMBER(J125),ISNUMBER(K125),ISNUMBER(#REF!),ISNUMBER(L125),ISNUMBER(M125),ISNUMBER(N125)),SUM(J125:N125),"")</f>
        <v/>
      </c>
      <c r="P125" s="314">
        <f>IF(ISNUMBER('Conversion in 100'!P125)&gt;0,'Conversion in 100'!P125*0.4,"")</f>
        <v>0</v>
      </c>
      <c r="Q125" s="314">
        <f>IF(ISNUMBER('Conversion in 100'!Q125)&gt;0,'Conversion in 100'!Q125*0.4,"")</f>
        <v>0</v>
      </c>
      <c r="R125" s="314">
        <f>IF(ISNUMBER('Conversion in 100'!R125)&gt;0,'Conversion in 100'!R125*0.4,"")</f>
        <v>0</v>
      </c>
      <c r="S125" s="314">
        <f>IF(ISNUMBER('Conversion in 100'!S125)&gt;0,'Conversion in 100'!S125*0.4,"")</f>
        <v>0</v>
      </c>
      <c r="T125" s="314">
        <f>IF(ISNUMBER('Conversion in 100'!T125)&gt;0,'Conversion in 100'!T125*0.4,"")</f>
        <v>0</v>
      </c>
      <c r="U125" s="270">
        <f>IF(OR(ISNUMBER(P125),ISNUMBER(Q125),ISNUMBER(#REF!),ISNUMBER(R125),ISNUMBER(S125),ISNUMBER(T125)),SUM(P125:T125),"")</f>
        <v>0</v>
      </c>
    </row>
    <row r="126" spans="1:21" x14ac:dyDescent="0.3">
      <c r="A126" s="278" t="str">
        <f>'STUDENT DETAILS'!A127</f>
        <v/>
      </c>
      <c r="B126" s="278" t="str">
        <f>IF(ISNUMBER('STUDENT DETAILS'!D127),('STUDENT DETAILS'!D127),"")</f>
        <v/>
      </c>
      <c r="C126" s="279" t="str">
        <f>IF('STUDENT DETAILS'!C127&gt;0,'STUDENT DETAILS'!C127,"")</f>
        <v/>
      </c>
      <c r="D126" s="314">
        <f>IFERROR(('Conversion in 100'!D126*0.1),"")</f>
        <v>0</v>
      </c>
      <c r="E126" s="314">
        <f>IFERROR(('Conversion in 100'!E126*0.1),"")</f>
        <v>0</v>
      </c>
      <c r="F126" s="314">
        <f>IFERROR(('Conversion in 100'!F126*0.1),"")</f>
        <v>0</v>
      </c>
      <c r="G126" s="314">
        <f>IFERROR(('Conversion in 100'!G126*0.1),"")</f>
        <v>0</v>
      </c>
      <c r="H126" s="314">
        <f>IFERROR(('Conversion in 100'!H126*0.1),"")</f>
        <v>0</v>
      </c>
      <c r="I126" s="270">
        <f>IF(OR(ISNUMBER(D126),ISNUMBER(E126),ISNUMBER(#REF!),ISNUMBER(F126),ISNUMBER(G126),ISNUMBER(H126)),SUM(D126:H126),"")</f>
        <v>0</v>
      </c>
      <c r="J126" s="314" t="str">
        <f>IF(ISNUMBER('Conversion in 100'!J126),'Conversion in 100'!J126*0.3,"")</f>
        <v/>
      </c>
      <c r="K126" s="314" t="str">
        <f>IF(ISNUMBER('Conversion in 100'!K126),'Conversion in 100'!K126*0.3,"")</f>
        <v/>
      </c>
      <c r="L126" s="314" t="str">
        <f>IF(ISNUMBER('Conversion in 100'!L126),'Conversion in 100'!L126*0.3,"")</f>
        <v/>
      </c>
      <c r="M126" s="314" t="str">
        <f>IF(ISNUMBER('Conversion in 100'!M126),'Conversion in 100'!M126*0.3,"")</f>
        <v/>
      </c>
      <c r="N126" s="314" t="str">
        <f>IF(ISNUMBER('Conversion in 100'!N126),'Conversion in 100'!N126*0.3,"")</f>
        <v/>
      </c>
      <c r="O126" s="270" t="str">
        <f>IF(OR(ISNUMBER(J126),ISNUMBER(K126),ISNUMBER(#REF!),ISNUMBER(L126),ISNUMBER(M126),ISNUMBER(N126)),SUM(J126:N126),"")</f>
        <v/>
      </c>
      <c r="P126" s="314">
        <f>IF(ISNUMBER('Conversion in 100'!P126)&gt;0,'Conversion in 100'!P126*0.4,"")</f>
        <v>0</v>
      </c>
      <c r="Q126" s="314">
        <f>IF(ISNUMBER('Conversion in 100'!Q126)&gt;0,'Conversion in 100'!Q126*0.4,"")</f>
        <v>0</v>
      </c>
      <c r="R126" s="314">
        <f>IF(ISNUMBER('Conversion in 100'!R126)&gt;0,'Conversion in 100'!R126*0.4,"")</f>
        <v>0</v>
      </c>
      <c r="S126" s="314">
        <f>IF(ISNUMBER('Conversion in 100'!S126)&gt;0,'Conversion in 100'!S126*0.4,"")</f>
        <v>0</v>
      </c>
      <c r="T126" s="314">
        <f>IF(ISNUMBER('Conversion in 100'!T126)&gt;0,'Conversion in 100'!T126*0.4,"")</f>
        <v>0</v>
      </c>
      <c r="U126" s="270">
        <f>IF(OR(ISNUMBER(P126),ISNUMBER(Q126),ISNUMBER(#REF!),ISNUMBER(R126),ISNUMBER(S126),ISNUMBER(T126)),SUM(P126:T126),"")</f>
        <v>0</v>
      </c>
    </row>
    <row r="127" spans="1:21" x14ac:dyDescent="0.3">
      <c r="A127" s="278" t="str">
        <f>'STUDENT DETAILS'!A128</f>
        <v/>
      </c>
      <c r="B127" s="278" t="str">
        <f>IF(ISNUMBER('STUDENT DETAILS'!D128),('STUDENT DETAILS'!D128),"")</f>
        <v/>
      </c>
      <c r="C127" s="279" t="str">
        <f>IF('STUDENT DETAILS'!C128&gt;0,'STUDENT DETAILS'!C128,"")</f>
        <v/>
      </c>
      <c r="D127" s="314">
        <f>IFERROR(('Conversion in 100'!D127*0.1),"")</f>
        <v>0</v>
      </c>
      <c r="E127" s="314">
        <f>IFERROR(('Conversion in 100'!E127*0.1),"")</f>
        <v>0</v>
      </c>
      <c r="F127" s="314">
        <f>IFERROR(('Conversion in 100'!F127*0.1),"")</f>
        <v>0</v>
      </c>
      <c r="G127" s="314">
        <f>IFERROR(('Conversion in 100'!G127*0.1),"")</f>
        <v>0</v>
      </c>
      <c r="H127" s="314">
        <f>IFERROR(('Conversion in 100'!H127*0.1),"")</f>
        <v>0</v>
      </c>
      <c r="I127" s="270">
        <f>IF(OR(ISNUMBER(D127),ISNUMBER(E127),ISNUMBER(#REF!),ISNUMBER(F127),ISNUMBER(G127),ISNUMBER(H127)),SUM(D127:H127),"")</f>
        <v>0</v>
      </c>
      <c r="J127" s="314" t="str">
        <f>IF(ISNUMBER('Conversion in 100'!J127),'Conversion in 100'!J127*0.3,"")</f>
        <v/>
      </c>
      <c r="K127" s="314" t="str">
        <f>IF(ISNUMBER('Conversion in 100'!K127),'Conversion in 100'!K127*0.3,"")</f>
        <v/>
      </c>
      <c r="L127" s="314" t="str">
        <f>IF(ISNUMBER('Conversion in 100'!L127),'Conversion in 100'!L127*0.3,"")</f>
        <v/>
      </c>
      <c r="M127" s="314" t="str">
        <f>IF(ISNUMBER('Conversion in 100'!M127),'Conversion in 100'!M127*0.3,"")</f>
        <v/>
      </c>
      <c r="N127" s="314" t="str">
        <f>IF(ISNUMBER('Conversion in 100'!N127),'Conversion in 100'!N127*0.3,"")</f>
        <v/>
      </c>
      <c r="O127" s="270" t="str">
        <f>IF(OR(ISNUMBER(J127),ISNUMBER(K127),ISNUMBER(#REF!),ISNUMBER(L127),ISNUMBER(M127),ISNUMBER(N127)),SUM(J127:N127),"")</f>
        <v/>
      </c>
      <c r="P127" s="314">
        <f>IF(ISNUMBER('Conversion in 100'!P127)&gt;0,'Conversion in 100'!P127*0.4,"")</f>
        <v>0</v>
      </c>
      <c r="Q127" s="314">
        <f>IF(ISNUMBER('Conversion in 100'!Q127)&gt;0,'Conversion in 100'!Q127*0.4,"")</f>
        <v>0</v>
      </c>
      <c r="R127" s="314">
        <f>IF(ISNUMBER('Conversion in 100'!R127)&gt;0,'Conversion in 100'!R127*0.4,"")</f>
        <v>0</v>
      </c>
      <c r="S127" s="314">
        <f>IF(ISNUMBER('Conversion in 100'!S127)&gt;0,'Conversion in 100'!S127*0.4,"")</f>
        <v>0</v>
      </c>
      <c r="T127" s="314">
        <f>IF(ISNUMBER('Conversion in 100'!T127)&gt;0,'Conversion in 100'!T127*0.4,"")</f>
        <v>0</v>
      </c>
      <c r="U127" s="270">
        <f>IF(OR(ISNUMBER(P127),ISNUMBER(Q127),ISNUMBER(#REF!),ISNUMBER(R127),ISNUMBER(S127),ISNUMBER(T127)),SUM(P127:T127),"")</f>
        <v>0</v>
      </c>
    </row>
    <row r="128" spans="1:21" x14ac:dyDescent="0.3">
      <c r="A128" s="278" t="str">
        <f>'STUDENT DETAILS'!A129</f>
        <v/>
      </c>
      <c r="B128" s="278" t="str">
        <f>IF(ISNUMBER('STUDENT DETAILS'!D129),('STUDENT DETAILS'!D129),"")</f>
        <v/>
      </c>
      <c r="C128" s="279" t="str">
        <f>IF('STUDENT DETAILS'!C129&gt;0,'STUDENT DETAILS'!C129,"")</f>
        <v/>
      </c>
      <c r="D128" s="314">
        <f>IFERROR(('Conversion in 100'!D128*0.1),"")</f>
        <v>0</v>
      </c>
      <c r="E128" s="314">
        <f>IFERROR(('Conversion in 100'!E128*0.1),"")</f>
        <v>0</v>
      </c>
      <c r="F128" s="314">
        <f>IFERROR(('Conversion in 100'!F128*0.1),"")</f>
        <v>0</v>
      </c>
      <c r="G128" s="314">
        <f>IFERROR(('Conversion in 100'!G128*0.1),"")</f>
        <v>0</v>
      </c>
      <c r="H128" s="314">
        <f>IFERROR(('Conversion in 100'!H128*0.1),"")</f>
        <v>0</v>
      </c>
      <c r="I128" s="270">
        <f>IF(OR(ISNUMBER(D128),ISNUMBER(E128),ISNUMBER(#REF!),ISNUMBER(F128),ISNUMBER(G128),ISNUMBER(H128)),SUM(D128:H128),"")</f>
        <v>0</v>
      </c>
      <c r="J128" s="314" t="str">
        <f>IF(ISNUMBER('Conversion in 100'!J128),'Conversion in 100'!J128*0.3,"")</f>
        <v/>
      </c>
      <c r="K128" s="314" t="str">
        <f>IF(ISNUMBER('Conversion in 100'!K128),'Conversion in 100'!K128*0.3,"")</f>
        <v/>
      </c>
      <c r="L128" s="314" t="str">
        <f>IF(ISNUMBER('Conversion in 100'!L128),'Conversion in 100'!L128*0.3,"")</f>
        <v/>
      </c>
      <c r="M128" s="314" t="str">
        <f>IF(ISNUMBER('Conversion in 100'!M128),'Conversion in 100'!M128*0.3,"")</f>
        <v/>
      </c>
      <c r="N128" s="314" t="str">
        <f>IF(ISNUMBER('Conversion in 100'!N128),'Conversion in 100'!N128*0.3,"")</f>
        <v/>
      </c>
      <c r="O128" s="270" t="str">
        <f>IF(OR(ISNUMBER(J128),ISNUMBER(K128),ISNUMBER(#REF!),ISNUMBER(L128),ISNUMBER(M128),ISNUMBER(N128)),SUM(J128:N128),"")</f>
        <v/>
      </c>
      <c r="P128" s="314">
        <f>IF(ISNUMBER('Conversion in 100'!P128)&gt;0,'Conversion in 100'!P128*0.4,"")</f>
        <v>0</v>
      </c>
      <c r="Q128" s="314">
        <f>IF(ISNUMBER('Conversion in 100'!Q128)&gt;0,'Conversion in 100'!Q128*0.4,"")</f>
        <v>0</v>
      </c>
      <c r="R128" s="314">
        <f>IF(ISNUMBER('Conversion in 100'!R128)&gt;0,'Conversion in 100'!R128*0.4,"")</f>
        <v>0</v>
      </c>
      <c r="S128" s="314">
        <f>IF(ISNUMBER('Conversion in 100'!S128)&gt;0,'Conversion in 100'!S128*0.4,"")</f>
        <v>0</v>
      </c>
      <c r="T128" s="314">
        <f>IF(ISNUMBER('Conversion in 100'!T128)&gt;0,'Conversion in 100'!T128*0.4,"")</f>
        <v>0</v>
      </c>
      <c r="U128" s="270">
        <f>IF(OR(ISNUMBER(P128),ISNUMBER(Q128),ISNUMBER(#REF!),ISNUMBER(R128),ISNUMBER(S128),ISNUMBER(T128)),SUM(P128:T128),"")</f>
        <v>0</v>
      </c>
    </row>
    <row r="129" spans="1:21" x14ac:dyDescent="0.3">
      <c r="A129" s="278" t="str">
        <f>'STUDENT DETAILS'!A130</f>
        <v/>
      </c>
      <c r="B129" s="278" t="str">
        <f>IF(ISNUMBER('STUDENT DETAILS'!D130),('STUDENT DETAILS'!D130),"")</f>
        <v/>
      </c>
      <c r="C129" s="279" t="str">
        <f>IF('STUDENT DETAILS'!C130&gt;0,'STUDENT DETAILS'!C130,"")</f>
        <v/>
      </c>
      <c r="D129" s="314">
        <f>IFERROR(('Conversion in 100'!D129*0.1),"")</f>
        <v>0</v>
      </c>
      <c r="E129" s="314">
        <f>IFERROR(('Conversion in 100'!E129*0.1),"")</f>
        <v>0</v>
      </c>
      <c r="F129" s="314">
        <f>IFERROR(('Conversion in 100'!F129*0.1),"")</f>
        <v>0</v>
      </c>
      <c r="G129" s="314">
        <f>IFERROR(('Conversion in 100'!G129*0.1),"")</f>
        <v>0</v>
      </c>
      <c r="H129" s="314">
        <f>IFERROR(('Conversion in 100'!H129*0.1),"")</f>
        <v>0</v>
      </c>
      <c r="I129" s="270">
        <f>IF(OR(ISNUMBER(D129),ISNUMBER(E129),ISNUMBER(#REF!),ISNUMBER(F129),ISNUMBER(G129),ISNUMBER(H129)),SUM(D129:H129),"")</f>
        <v>0</v>
      </c>
      <c r="J129" s="314" t="str">
        <f>IF(ISNUMBER('Conversion in 100'!J129),'Conversion in 100'!J129*0.3,"")</f>
        <v/>
      </c>
      <c r="K129" s="314" t="str">
        <f>IF(ISNUMBER('Conversion in 100'!K129),'Conversion in 100'!K129*0.3,"")</f>
        <v/>
      </c>
      <c r="L129" s="314" t="str">
        <f>IF(ISNUMBER('Conversion in 100'!L129),'Conversion in 100'!L129*0.3,"")</f>
        <v/>
      </c>
      <c r="M129" s="314" t="str">
        <f>IF(ISNUMBER('Conversion in 100'!M129),'Conversion in 100'!M129*0.3,"")</f>
        <v/>
      </c>
      <c r="N129" s="314" t="str">
        <f>IF(ISNUMBER('Conversion in 100'!N129),'Conversion in 100'!N129*0.3,"")</f>
        <v/>
      </c>
      <c r="O129" s="270" t="str">
        <f>IF(OR(ISNUMBER(J129),ISNUMBER(K129),ISNUMBER(#REF!),ISNUMBER(L129),ISNUMBER(M129),ISNUMBER(N129)),SUM(J129:N129),"")</f>
        <v/>
      </c>
      <c r="P129" s="314">
        <f>IF(ISNUMBER('Conversion in 100'!P129)&gt;0,'Conversion in 100'!P129*0.4,"")</f>
        <v>0</v>
      </c>
      <c r="Q129" s="314">
        <f>IF(ISNUMBER('Conversion in 100'!Q129)&gt;0,'Conversion in 100'!Q129*0.4,"")</f>
        <v>0</v>
      </c>
      <c r="R129" s="314">
        <f>IF(ISNUMBER('Conversion in 100'!R129)&gt;0,'Conversion in 100'!R129*0.4,"")</f>
        <v>0</v>
      </c>
      <c r="S129" s="314">
        <f>IF(ISNUMBER('Conversion in 100'!S129)&gt;0,'Conversion in 100'!S129*0.4,"")</f>
        <v>0</v>
      </c>
      <c r="T129" s="314">
        <f>IF(ISNUMBER('Conversion in 100'!T129)&gt;0,'Conversion in 100'!T129*0.4,"")</f>
        <v>0</v>
      </c>
      <c r="U129" s="270">
        <f>IF(OR(ISNUMBER(P129),ISNUMBER(Q129),ISNUMBER(#REF!),ISNUMBER(R129),ISNUMBER(S129),ISNUMBER(T129)),SUM(P129:T129),"")</f>
        <v>0</v>
      </c>
    </row>
    <row r="130" spans="1:21" x14ac:dyDescent="0.3">
      <c r="A130" s="278" t="str">
        <f>'STUDENT DETAILS'!A131</f>
        <v/>
      </c>
      <c r="B130" s="278" t="str">
        <f>IF(ISNUMBER('STUDENT DETAILS'!D131),('STUDENT DETAILS'!D131),"")</f>
        <v/>
      </c>
      <c r="C130" s="279" t="str">
        <f>IF('STUDENT DETAILS'!C131&gt;0,'STUDENT DETAILS'!C131,"")</f>
        <v/>
      </c>
      <c r="D130" s="314">
        <f>IFERROR(('Conversion in 100'!D130*0.1),"")</f>
        <v>0</v>
      </c>
      <c r="E130" s="314">
        <f>IFERROR(('Conversion in 100'!E130*0.1),"")</f>
        <v>0</v>
      </c>
      <c r="F130" s="314">
        <f>IFERROR(('Conversion in 100'!F130*0.1),"")</f>
        <v>0</v>
      </c>
      <c r="G130" s="314">
        <f>IFERROR(('Conversion in 100'!G130*0.1),"")</f>
        <v>0</v>
      </c>
      <c r="H130" s="314">
        <f>IFERROR(('Conversion in 100'!H130*0.1),"")</f>
        <v>0</v>
      </c>
      <c r="I130" s="270">
        <f>IF(OR(ISNUMBER(D130),ISNUMBER(E130),ISNUMBER(#REF!),ISNUMBER(F130),ISNUMBER(G130),ISNUMBER(H130)),SUM(D130:H130),"")</f>
        <v>0</v>
      </c>
      <c r="J130" s="314" t="str">
        <f>IF(ISNUMBER('Conversion in 100'!J130),'Conversion in 100'!J130*0.3,"")</f>
        <v/>
      </c>
      <c r="K130" s="314" t="str">
        <f>IF(ISNUMBER('Conversion in 100'!K130),'Conversion in 100'!K130*0.3,"")</f>
        <v/>
      </c>
      <c r="L130" s="314" t="str">
        <f>IF(ISNUMBER('Conversion in 100'!L130),'Conversion in 100'!L130*0.3,"")</f>
        <v/>
      </c>
      <c r="M130" s="314" t="str">
        <f>IF(ISNUMBER('Conversion in 100'!M130),'Conversion in 100'!M130*0.3,"")</f>
        <v/>
      </c>
      <c r="N130" s="314" t="str">
        <f>IF(ISNUMBER('Conversion in 100'!N130),'Conversion in 100'!N130*0.3,"")</f>
        <v/>
      </c>
      <c r="O130" s="270" t="str">
        <f>IF(OR(ISNUMBER(J130),ISNUMBER(K130),ISNUMBER(#REF!),ISNUMBER(L130),ISNUMBER(M130),ISNUMBER(N130)),SUM(J130:N130),"")</f>
        <v/>
      </c>
      <c r="P130" s="314">
        <f>IF(ISNUMBER('Conversion in 100'!P130)&gt;0,'Conversion in 100'!P130*0.4,"")</f>
        <v>0</v>
      </c>
      <c r="Q130" s="314">
        <f>IF(ISNUMBER('Conversion in 100'!Q130)&gt;0,'Conversion in 100'!Q130*0.4,"")</f>
        <v>0</v>
      </c>
      <c r="R130" s="314">
        <f>IF(ISNUMBER('Conversion in 100'!R130)&gt;0,'Conversion in 100'!R130*0.4,"")</f>
        <v>0</v>
      </c>
      <c r="S130" s="314">
        <f>IF(ISNUMBER('Conversion in 100'!S130)&gt;0,'Conversion in 100'!S130*0.4,"")</f>
        <v>0</v>
      </c>
      <c r="T130" s="314">
        <f>IF(ISNUMBER('Conversion in 100'!T130)&gt;0,'Conversion in 100'!T130*0.4,"")</f>
        <v>0</v>
      </c>
      <c r="U130" s="270">
        <f>IF(OR(ISNUMBER(P130),ISNUMBER(Q130),ISNUMBER(#REF!),ISNUMBER(R130),ISNUMBER(S130),ISNUMBER(T130)),SUM(P130:T130),"")</f>
        <v>0</v>
      </c>
    </row>
    <row r="131" spans="1:21" x14ac:dyDescent="0.3">
      <c r="A131" s="278" t="str">
        <f>'STUDENT DETAILS'!A132</f>
        <v/>
      </c>
      <c r="B131" s="278" t="str">
        <f>IF(ISNUMBER('STUDENT DETAILS'!D132),('STUDENT DETAILS'!D132),"")</f>
        <v/>
      </c>
      <c r="C131" s="279" t="str">
        <f>IF('STUDENT DETAILS'!C132&gt;0,'STUDENT DETAILS'!C132,"")</f>
        <v/>
      </c>
      <c r="D131" s="314">
        <f>IFERROR(('Conversion in 100'!D131*0.1),"")</f>
        <v>0</v>
      </c>
      <c r="E131" s="314">
        <f>IFERROR(('Conversion in 100'!E131*0.1),"")</f>
        <v>0</v>
      </c>
      <c r="F131" s="314">
        <f>IFERROR(('Conversion in 100'!F131*0.1),"")</f>
        <v>0</v>
      </c>
      <c r="G131" s="314">
        <f>IFERROR(('Conversion in 100'!G131*0.1),"")</f>
        <v>0</v>
      </c>
      <c r="H131" s="314">
        <f>IFERROR(('Conversion in 100'!H131*0.1),"")</f>
        <v>0</v>
      </c>
      <c r="I131" s="270">
        <f>IF(OR(ISNUMBER(D131),ISNUMBER(E131),ISNUMBER(#REF!),ISNUMBER(F131),ISNUMBER(G131),ISNUMBER(H131)),SUM(D131:H131),"")</f>
        <v>0</v>
      </c>
      <c r="J131" s="314" t="str">
        <f>IF(ISNUMBER('Conversion in 100'!J131),'Conversion in 100'!J131*0.3,"")</f>
        <v/>
      </c>
      <c r="K131" s="314" t="str">
        <f>IF(ISNUMBER('Conversion in 100'!K131),'Conversion in 100'!K131*0.3,"")</f>
        <v/>
      </c>
      <c r="L131" s="314" t="str">
        <f>IF(ISNUMBER('Conversion in 100'!L131),'Conversion in 100'!L131*0.3,"")</f>
        <v/>
      </c>
      <c r="M131" s="314" t="str">
        <f>IF(ISNUMBER('Conversion in 100'!M131),'Conversion in 100'!M131*0.3,"")</f>
        <v/>
      </c>
      <c r="N131" s="314" t="str">
        <f>IF(ISNUMBER('Conversion in 100'!N131),'Conversion in 100'!N131*0.3,"")</f>
        <v/>
      </c>
      <c r="O131" s="270" t="str">
        <f>IF(OR(ISNUMBER(J131),ISNUMBER(K131),ISNUMBER(#REF!),ISNUMBER(L131),ISNUMBER(M131),ISNUMBER(N131)),SUM(J131:N131),"")</f>
        <v/>
      </c>
      <c r="P131" s="314">
        <f>IF(ISNUMBER('Conversion in 100'!P131)&gt;0,'Conversion in 100'!P131*0.4,"")</f>
        <v>0</v>
      </c>
      <c r="Q131" s="314">
        <f>IF(ISNUMBER('Conversion in 100'!Q131)&gt;0,'Conversion in 100'!Q131*0.4,"")</f>
        <v>0</v>
      </c>
      <c r="R131" s="314">
        <f>IF(ISNUMBER('Conversion in 100'!R131)&gt;0,'Conversion in 100'!R131*0.4,"")</f>
        <v>0</v>
      </c>
      <c r="S131" s="314">
        <f>IF(ISNUMBER('Conversion in 100'!S131)&gt;0,'Conversion in 100'!S131*0.4,"")</f>
        <v>0</v>
      </c>
      <c r="T131" s="314">
        <f>IF(ISNUMBER('Conversion in 100'!T131)&gt;0,'Conversion in 100'!T131*0.4,"")</f>
        <v>0</v>
      </c>
      <c r="U131" s="270">
        <f>IF(OR(ISNUMBER(P131),ISNUMBER(Q131),ISNUMBER(#REF!),ISNUMBER(R131),ISNUMBER(S131),ISNUMBER(T131)),SUM(P131:T131),"")</f>
        <v>0</v>
      </c>
    </row>
    <row r="132" spans="1:21" x14ac:dyDescent="0.3">
      <c r="A132" s="278" t="str">
        <f>'STUDENT DETAILS'!A133</f>
        <v/>
      </c>
      <c r="B132" s="278" t="str">
        <f>IF(ISNUMBER('STUDENT DETAILS'!D133),('STUDENT DETAILS'!D133),"")</f>
        <v/>
      </c>
      <c r="C132" s="279" t="str">
        <f>IF('STUDENT DETAILS'!C133&gt;0,'STUDENT DETAILS'!C133,"")</f>
        <v/>
      </c>
      <c r="D132" s="314">
        <f>IFERROR(('Conversion in 100'!D132*0.1),"")</f>
        <v>0</v>
      </c>
      <c r="E132" s="314">
        <f>IFERROR(('Conversion in 100'!E132*0.1),"")</f>
        <v>0</v>
      </c>
      <c r="F132" s="314">
        <f>IFERROR(('Conversion in 100'!F132*0.1),"")</f>
        <v>0</v>
      </c>
      <c r="G132" s="314">
        <f>IFERROR(('Conversion in 100'!G132*0.1),"")</f>
        <v>0</v>
      </c>
      <c r="H132" s="314">
        <f>IFERROR(('Conversion in 100'!H132*0.1),"")</f>
        <v>0</v>
      </c>
      <c r="I132" s="270">
        <f>IF(OR(ISNUMBER(D132),ISNUMBER(E132),ISNUMBER(#REF!),ISNUMBER(F132),ISNUMBER(G132),ISNUMBER(H132)),SUM(D132:H132),"")</f>
        <v>0</v>
      </c>
      <c r="J132" s="314" t="str">
        <f>IF(ISNUMBER('Conversion in 100'!J132),'Conversion in 100'!J132*0.3,"")</f>
        <v/>
      </c>
      <c r="K132" s="314" t="str">
        <f>IF(ISNUMBER('Conversion in 100'!K132),'Conversion in 100'!K132*0.3,"")</f>
        <v/>
      </c>
      <c r="L132" s="314" t="str">
        <f>IF(ISNUMBER('Conversion in 100'!L132),'Conversion in 100'!L132*0.3,"")</f>
        <v/>
      </c>
      <c r="M132" s="314" t="str">
        <f>IF(ISNUMBER('Conversion in 100'!M132),'Conversion in 100'!M132*0.3,"")</f>
        <v/>
      </c>
      <c r="N132" s="314" t="str">
        <f>IF(ISNUMBER('Conversion in 100'!N132),'Conversion in 100'!N132*0.3,"")</f>
        <v/>
      </c>
      <c r="O132" s="270" t="str">
        <f>IF(OR(ISNUMBER(J132),ISNUMBER(K132),ISNUMBER(#REF!),ISNUMBER(L132),ISNUMBER(M132),ISNUMBER(N132)),SUM(J132:N132),"")</f>
        <v/>
      </c>
      <c r="P132" s="314">
        <f>IF(ISNUMBER('Conversion in 100'!P132)&gt;0,'Conversion in 100'!P132*0.4,"")</f>
        <v>0</v>
      </c>
      <c r="Q132" s="314">
        <f>IF(ISNUMBER('Conversion in 100'!Q132)&gt;0,'Conversion in 100'!Q132*0.4,"")</f>
        <v>0</v>
      </c>
      <c r="R132" s="314">
        <f>IF(ISNUMBER('Conversion in 100'!R132)&gt;0,'Conversion in 100'!R132*0.4,"")</f>
        <v>0</v>
      </c>
      <c r="S132" s="314">
        <f>IF(ISNUMBER('Conversion in 100'!S132)&gt;0,'Conversion in 100'!S132*0.4,"")</f>
        <v>0</v>
      </c>
      <c r="T132" s="314">
        <f>IF(ISNUMBER('Conversion in 100'!T132)&gt;0,'Conversion in 100'!T132*0.4,"")</f>
        <v>0</v>
      </c>
      <c r="U132" s="270">
        <f>IF(OR(ISNUMBER(P132),ISNUMBER(Q132),ISNUMBER(#REF!),ISNUMBER(R132),ISNUMBER(S132),ISNUMBER(T132)),SUM(P132:T132),"")</f>
        <v>0</v>
      </c>
    </row>
    <row r="133" spans="1:21" x14ac:dyDescent="0.3">
      <c r="A133" s="278" t="str">
        <f>'STUDENT DETAILS'!A134</f>
        <v/>
      </c>
      <c r="B133" s="278" t="str">
        <f>IF(ISNUMBER('STUDENT DETAILS'!D134),('STUDENT DETAILS'!D134),"")</f>
        <v/>
      </c>
      <c r="C133" s="279" t="str">
        <f>IF('STUDENT DETAILS'!C134&gt;0,'STUDENT DETAILS'!C134,"")</f>
        <v/>
      </c>
      <c r="D133" s="314">
        <f>IFERROR(('Conversion in 100'!D133*0.1),"")</f>
        <v>0</v>
      </c>
      <c r="E133" s="314">
        <f>IFERROR(('Conversion in 100'!E133*0.1),"")</f>
        <v>0</v>
      </c>
      <c r="F133" s="314">
        <f>IFERROR(('Conversion in 100'!F133*0.1),"")</f>
        <v>0</v>
      </c>
      <c r="G133" s="314">
        <f>IFERROR(('Conversion in 100'!G133*0.1),"")</f>
        <v>0</v>
      </c>
      <c r="H133" s="314">
        <f>IFERROR(('Conversion in 100'!H133*0.1),"")</f>
        <v>0</v>
      </c>
      <c r="I133" s="270">
        <f>IF(OR(ISNUMBER(D133),ISNUMBER(E133),ISNUMBER(#REF!),ISNUMBER(F133),ISNUMBER(G133),ISNUMBER(H133)),SUM(D133:H133),"")</f>
        <v>0</v>
      </c>
      <c r="J133" s="314" t="str">
        <f>IF(ISNUMBER('Conversion in 100'!J133),'Conversion in 100'!J133*0.3,"")</f>
        <v/>
      </c>
      <c r="K133" s="314" t="str">
        <f>IF(ISNUMBER('Conversion in 100'!K133),'Conversion in 100'!K133*0.3,"")</f>
        <v/>
      </c>
      <c r="L133" s="314" t="str">
        <f>IF(ISNUMBER('Conversion in 100'!L133),'Conversion in 100'!L133*0.3,"")</f>
        <v/>
      </c>
      <c r="M133" s="314" t="str">
        <f>IF(ISNUMBER('Conversion in 100'!M133),'Conversion in 100'!M133*0.3,"")</f>
        <v/>
      </c>
      <c r="N133" s="314" t="str">
        <f>IF(ISNUMBER('Conversion in 100'!N133),'Conversion in 100'!N133*0.3,"")</f>
        <v/>
      </c>
      <c r="O133" s="270" t="str">
        <f>IF(OR(ISNUMBER(J133),ISNUMBER(K133),ISNUMBER(#REF!),ISNUMBER(L133),ISNUMBER(M133),ISNUMBER(N133)),SUM(J133:N133),"")</f>
        <v/>
      </c>
      <c r="P133" s="314">
        <f>IF(ISNUMBER('Conversion in 100'!P133)&gt;0,'Conversion in 100'!P133*0.4,"")</f>
        <v>0</v>
      </c>
      <c r="Q133" s="314">
        <f>IF(ISNUMBER('Conversion in 100'!Q133)&gt;0,'Conversion in 100'!Q133*0.4,"")</f>
        <v>0</v>
      </c>
      <c r="R133" s="314">
        <f>IF(ISNUMBER('Conversion in 100'!R133)&gt;0,'Conversion in 100'!R133*0.4,"")</f>
        <v>0</v>
      </c>
      <c r="S133" s="314">
        <f>IF(ISNUMBER('Conversion in 100'!S133)&gt;0,'Conversion in 100'!S133*0.4,"")</f>
        <v>0</v>
      </c>
      <c r="T133" s="314">
        <f>IF(ISNUMBER('Conversion in 100'!T133)&gt;0,'Conversion in 100'!T133*0.4,"")</f>
        <v>0</v>
      </c>
      <c r="U133" s="270">
        <f>IF(OR(ISNUMBER(P133),ISNUMBER(Q133),ISNUMBER(#REF!),ISNUMBER(R133),ISNUMBER(S133),ISNUMBER(T133)),SUM(P133:T133),"")</f>
        <v>0</v>
      </c>
    </row>
    <row r="134" spans="1:21" x14ac:dyDescent="0.3">
      <c r="A134" s="278" t="str">
        <f>'STUDENT DETAILS'!A135</f>
        <v/>
      </c>
      <c r="B134" s="278" t="str">
        <f>IF(ISNUMBER('STUDENT DETAILS'!D135),('STUDENT DETAILS'!D135),"")</f>
        <v/>
      </c>
      <c r="C134" s="279" t="str">
        <f>IF('STUDENT DETAILS'!C135&gt;0,'STUDENT DETAILS'!C135,"")</f>
        <v/>
      </c>
      <c r="D134" s="314">
        <f>IFERROR(('Conversion in 100'!D134*0.1),"")</f>
        <v>0</v>
      </c>
      <c r="E134" s="314">
        <f>IFERROR(('Conversion in 100'!E134*0.1),"")</f>
        <v>0</v>
      </c>
      <c r="F134" s="314">
        <f>IFERROR(('Conversion in 100'!F134*0.1),"")</f>
        <v>0</v>
      </c>
      <c r="G134" s="314">
        <f>IFERROR(('Conversion in 100'!G134*0.1),"")</f>
        <v>0</v>
      </c>
      <c r="H134" s="314">
        <f>IFERROR(('Conversion in 100'!H134*0.1),"")</f>
        <v>0</v>
      </c>
      <c r="I134" s="270">
        <f>IF(OR(ISNUMBER(D134),ISNUMBER(E134),ISNUMBER(#REF!),ISNUMBER(F134),ISNUMBER(G134),ISNUMBER(H134)),SUM(D134:H134),"")</f>
        <v>0</v>
      </c>
      <c r="J134" s="314" t="str">
        <f>IF(ISNUMBER('Conversion in 100'!J134),'Conversion in 100'!J134*0.3,"")</f>
        <v/>
      </c>
      <c r="K134" s="314" t="str">
        <f>IF(ISNUMBER('Conversion in 100'!K134),'Conversion in 100'!K134*0.3,"")</f>
        <v/>
      </c>
      <c r="L134" s="314" t="str">
        <f>IF(ISNUMBER('Conversion in 100'!L134),'Conversion in 100'!L134*0.3,"")</f>
        <v/>
      </c>
      <c r="M134" s="314" t="str">
        <f>IF(ISNUMBER('Conversion in 100'!M134),'Conversion in 100'!M134*0.3,"")</f>
        <v/>
      </c>
      <c r="N134" s="314" t="str">
        <f>IF(ISNUMBER('Conversion in 100'!N134),'Conversion in 100'!N134*0.3,"")</f>
        <v/>
      </c>
      <c r="O134" s="270" t="str">
        <f>IF(OR(ISNUMBER(J134),ISNUMBER(K134),ISNUMBER(#REF!),ISNUMBER(L134),ISNUMBER(M134),ISNUMBER(N134)),SUM(J134:N134),"")</f>
        <v/>
      </c>
      <c r="P134" s="314">
        <f>IF(ISNUMBER('Conversion in 100'!P134)&gt;0,'Conversion in 100'!P134*0.4,"")</f>
        <v>0</v>
      </c>
      <c r="Q134" s="314">
        <f>IF(ISNUMBER('Conversion in 100'!Q134)&gt;0,'Conversion in 100'!Q134*0.4,"")</f>
        <v>0</v>
      </c>
      <c r="R134" s="314">
        <f>IF(ISNUMBER('Conversion in 100'!R134)&gt;0,'Conversion in 100'!R134*0.4,"")</f>
        <v>0</v>
      </c>
      <c r="S134" s="314">
        <f>IF(ISNUMBER('Conversion in 100'!S134)&gt;0,'Conversion in 100'!S134*0.4,"")</f>
        <v>0</v>
      </c>
      <c r="T134" s="314">
        <f>IF(ISNUMBER('Conversion in 100'!T134)&gt;0,'Conversion in 100'!T134*0.4,"")</f>
        <v>0</v>
      </c>
      <c r="U134" s="270">
        <f>IF(OR(ISNUMBER(P134),ISNUMBER(Q134),ISNUMBER(#REF!),ISNUMBER(R134),ISNUMBER(S134),ISNUMBER(T134)),SUM(P134:T134),"")</f>
        <v>0</v>
      </c>
    </row>
    <row r="135" spans="1:21" x14ac:dyDescent="0.3">
      <c r="A135" s="278" t="str">
        <f>'STUDENT DETAILS'!A136</f>
        <v/>
      </c>
      <c r="B135" s="278" t="str">
        <f>IF(ISNUMBER('STUDENT DETAILS'!D136),('STUDENT DETAILS'!D136),"")</f>
        <v/>
      </c>
      <c r="C135" s="279" t="str">
        <f>IF('STUDENT DETAILS'!C136&gt;0,'STUDENT DETAILS'!C136,"")</f>
        <v/>
      </c>
      <c r="D135" s="314">
        <f>IFERROR(('Conversion in 100'!D135*0.1),"")</f>
        <v>0</v>
      </c>
      <c r="E135" s="314">
        <f>IFERROR(('Conversion in 100'!E135*0.1),"")</f>
        <v>0</v>
      </c>
      <c r="F135" s="314">
        <f>IFERROR(('Conversion in 100'!F135*0.1),"")</f>
        <v>0</v>
      </c>
      <c r="G135" s="314">
        <f>IFERROR(('Conversion in 100'!G135*0.1),"")</f>
        <v>0</v>
      </c>
      <c r="H135" s="314">
        <f>IFERROR(('Conversion in 100'!H135*0.1),"")</f>
        <v>0</v>
      </c>
      <c r="I135" s="270">
        <f>IF(OR(ISNUMBER(D135),ISNUMBER(E135),ISNUMBER(#REF!),ISNUMBER(F135),ISNUMBER(G135),ISNUMBER(H135)),SUM(D135:H135),"")</f>
        <v>0</v>
      </c>
      <c r="J135" s="314" t="str">
        <f>IF(ISNUMBER('Conversion in 100'!J135),'Conversion in 100'!J135*0.3,"")</f>
        <v/>
      </c>
      <c r="K135" s="314" t="str">
        <f>IF(ISNUMBER('Conversion in 100'!K135),'Conversion in 100'!K135*0.3,"")</f>
        <v/>
      </c>
      <c r="L135" s="314" t="str">
        <f>IF(ISNUMBER('Conversion in 100'!L135),'Conversion in 100'!L135*0.3,"")</f>
        <v/>
      </c>
      <c r="M135" s="314" t="str">
        <f>IF(ISNUMBER('Conversion in 100'!M135),'Conversion in 100'!M135*0.3,"")</f>
        <v/>
      </c>
      <c r="N135" s="314" t="str">
        <f>IF(ISNUMBER('Conversion in 100'!N135),'Conversion in 100'!N135*0.3,"")</f>
        <v/>
      </c>
      <c r="O135" s="270" t="str">
        <f>IF(OR(ISNUMBER(J135),ISNUMBER(K135),ISNUMBER(#REF!),ISNUMBER(L135),ISNUMBER(M135),ISNUMBER(N135)),SUM(J135:N135),"")</f>
        <v/>
      </c>
      <c r="P135" s="314">
        <f>IF(ISNUMBER('Conversion in 100'!P135)&gt;0,'Conversion in 100'!P135*0.4,"")</f>
        <v>0</v>
      </c>
      <c r="Q135" s="314">
        <f>IF(ISNUMBER('Conversion in 100'!Q135)&gt;0,'Conversion in 100'!Q135*0.4,"")</f>
        <v>0</v>
      </c>
      <c r="R135" s="314">
        <f>IF(ISNUMBER('Conversion in 100'!R135)&gt;0,'Conversion in 100'!R135*0.4,"")</f>
        <v>0</v>
      </c>
      <c r="S135" s="314">
        <f>IF(ISNUMBER('Conversion in 100'!S135)&gt;0,'Conversion in 100'!S135*0.4,"")</f>
        <v>0</v>
      </c>
      <c r="T135" s="314">
        <f>IF(ISNUMBER('Conversion in 100'!T135)&gt;0,'Conversion in 100'!T135*0.4,"")</f>
        <v>0</v>
      </c>
      <c r="U135" s="270">
        <f>IF(OR(ISNUMBER(P135),ISNUMBER(Q135),ISNUMBER(#REF!),ISNUMBER(R135),ISNUMBER(S135),ISNUMBER(T135)),SUM(P135:T135),"")</f>
        <v>0</v>
      </c>
    </row>
    <row r="136" spans="1:21" x14ac:dyDescent="0.3">
      <c r="A136" s="278" t="str">
        <f>'STUDENT DETAILS'!A137</f>
        <v/>
      </c>
      <c r="B136" s="278" t="str">
        <f>IF(ISNUMBER('STUDENT DETAILS'!D137),('STUDENT DETAILS'!D137),"")</f>
        <v/>
      </c>
      <c r="C136" s="279" t="str">
        <f>IF('STUDENT DETAILS'!C137&gt;0,'STUDENT DETAILS'!C137,"")</f>
        <v/>
      </c>
      <c r="D136" s="314">
        <f>IFERROR(('Conversion in 100'!D136*0.1),"")</f>
        <v>0</v>
      </c>
      <c r="E136" s="314">
        <f>IFERROR(('Conversion in 100'!E136*0.1),"")</f>
        <v>0</v>
      </c>
      <c r="F136" s="314">
        <f>IFERROR(('Conversion in 100'!F136*0.1),"")</f>
        <v>0</v>
      </c>
      <c r="G136" s="314">
        <f>IFERROR(('Conversion in 100'!G136*0.1),"")</f>
        <v>0</v>
      </c>
      <c r="H136" s="314">
        <f>IFERROR(('Conversion in 100'!H136*0.1),"")</f>
        <v>0</v>
      </c>
      <c r="I136" s="270">
        <f>IF(OR(ISNUMBER(D136),ISNUMBER(E136),ISNUMBER(#REF!),ISNUMBER(F136),ISNUMBER(G136),ISNUMBER(H136)),SUM(D136:H136),"")</f>
        <v>0</v>
      </c>
      <c r="J136" s="314" t="str">
        <f>IF(ISNUMBER('Conversion in 100'!J136),'Conversion in 100'!J136*0.3,"")</f>
        <v/>
      </c>
      <c r="K136" s="314" t="str">
        <f>IF(ISNUMBER('Conversion in 100'!K136),'Conversion in 100'!K136*0.3,"")</f>
        <v/>
      </c>
      <c r="L136" s="314" t="str">
        <f>IF(ISNUMBER('Conversion in 100'!L136),'Conversion in 100'!L136*0.3,"")</f>
        <v/>
      </c>
      <c r="M136" s="314" t="str">
        <f>IF(ISNUMBER('Conversion in 100'!M136),'Conversion in 100'!M136*0.3,"")</f>
        <v/>
      </c>
      <c r="N136" s="314" t="str">
        <f>IF(ISNUMBER('Conversion in 100'!N136),'Conversion in 100'!N136*0.3,"")</f>
        <v/>
      </c>
      <c r="O136" s="270" t="str">
        <f>IF(OR(ISNUMBER(J136),ISNUMBER(K136),ISNUMBER(#REF!),ISNUMBER(L136),ISNUMBER(M136),ISNUMBER(N136)),SUM(J136:N136),"")</f>
        <v/>
      </c>
      <c r="P136" s="314">
        <f>IF(ISNUMBER('Conversion in 100'!P136)&gt;0,'Conversion in 100'!P136*0.4,"")</f>
        <v>0</v>
      </c>
      <c r="Q136" s="314">
        <f>IF(ISNUMBER('Conversion in 100'!Q136)&gt;0,'Conversion in 100'!Q136*0.4,"")</f>
        <v>0</v>
      </c>
      <c r="R136" s="314">
        <f>IF(ISNUMBER('Conversion in 100'!R136)&gt;0,'Conversion in 100'!R136*0.4,"")</f>
        <v>0</v>
      </c>
      <c r="S136" s="314">
        <f>IF(ISNUMBER('Conversion in 100'!S136)&gt;0,'Conversion in 100'!S136*0.4,"")</f>
        <v>0</v>
      </c>
      <c r="T136" s="314">
        <f>IF(ISNUMBER('Conversion in 100'!T136)&gt;0,'Conversion in 100'!T136*0.4,"")</f>
        <v>0</v>
      </c>
      <c r="U136" s="270">
        <f>IF(OR(ISNUMBER(P136),ISNUMBER(Q136),ISNUMBER(#REF!),ISNUMBER(R136),ISNUMBER(S136),ISNUMBER(T136)),SUM(P136:T136),"")</f>
        <v>0</v>
      </c>
    </row>
    <row r="137" spans="1:21" x14ac:dyDescent="0.3">
      <c r="A137" s="278" t="str">
        <f>'STUDENT DETAILS'!A138</f>
        <v/>
      </c>
      <c r="B137" s="278" t="str">
        <f>IF(ISNUMBER('STUDENT DETAILS'!D138),('STUDENT DETAILS'!D138),"")</f>
        <v/>
      </c>
      <c r="C137" s="279" t="str">
        <f>IF('STUDENT DETAILS'!C138&gt;0,'STUDENT DETAILS'!C138,"")</f>
        <v/>
      </c>
      <c r="D137" s="314">
        <f>IFERROR(('Conversion in 100'!D137*0.1),"")</f>
        <v>0</v>
      </c>
      <c r="E137" s="314">
        <f>IFERROR(('Conversion in 100'!E137*0.1),"")</f>
        <v>0</v>
      </c>
      <c r="F137" s="314">
        <f>IFERROR(('Conversion in 100'!F137*0.1),"")</f>
        <v>0</v>
      </c>
      <c r="G137" s="314">
        <f>IFERROR(('Conversion in 100'!G137*0.1),"")</f>
        <v>0</v>
      </c>
      <c r="H137" s="314">
        <f>IFERROR(('Conversion in 100'!H137*0.1),"")</f>
        <v>0</v>
      </c>
      <c r="I137" s="270">
        <f>IF(OR(ISNUMBER(D137),ISNUMBER(E137),ISNUMBER(#REF!),ISNUMBER(F137),ISNUMBER(G137),ISNUMBER(H137)),SUM(D137:H137),"")</f>
        <v>0</v>
      </c>
      <c r="J137" s="314" t="str">
        <f>IF(ISNUMBER('Conversion in 100'!J137),'Conversion in 100'!J137*0.3,"")</f>
        <v/>
      </c>
      <c r="K137" s="314" t="str">
        <f>IF(ISNUMBER('Conversion in 100'!K137),'Conversion in 100'!K137*0.3,"")</f>
        <v/>
      </c>
      <c r="L137" s="314" t="str">
        <f>IF(ISNUMBER('Conversion in 100'!L137),'Conversion in 100'!L137*0.3,"")</f>
        <v/>
      </c>
      <c r="M137" s="314" t="str">
        <f>IF(ISNUMBER('Conversion in 100'!M137),'Conversion in 100'!M137*0.3,"")</f>
        <v/>
      </c>
      <c r="N137" s="314" t="str">
        <f>IF(ISNUMBER('Conversion in 100'!N137),'Conversion in 100'!N137*0.3,"")</f>
        <v/>
      </c>
      <c r="O137" s="270" t="str">
        <f>IF(OR(ISNUMBER(J137),ISNUMBER(K137),ISNUMBER(#REF!),ISNUMBER(L137),ISNUMBER(M137),ISNUMBER(N137)),SUM(J137:N137),"")</f>
        <v/>
      </c>
      <c r="P137" s="314">
        <f>IF(ISNUMBER('Conversion in 100'!P137)&gt;0,'Conversion in 100'!P137*0.4,"")</f>
        <v>0</v>
      </c>
      <c r="Q137" s="314">
        <f>IF(ISNUMBER('Conversion in 100'!Q137)&gt;0,'Conversion in 100'!Q137*0.4,"")</f>
        <v>0</v>
      </c>
      <c r="R137" s="314">
        <f>IF(ISNUMBER('Conversion in 100'!R137)&gt;0,'Conversion in 100'!R137*0.4,"")</f>
        <v>0</v>
      </c>
      <c r="S137" s="314">
        <f>IF(ISNUMBER('Conversion in 100'!S137)&gt;0,'Conversion in 100'!S137*0.4,"")</f>
        <v>0</v>
      </c>
      <c r="T137" s="314">
        <f>IF(ISNUMBER('Conversion in 100'!T137)&gt;0,'Conversion in 100'!T137*0.4,"")</f>
        <v>0</v>
      </c>
      <c r="U137" s="270">
        <f>IF(OR(ISNUMBER(P137),ISNUMBER(Q137),ISNUMBER(#REF!),ISNUMBER(R137),ISNUMBER(S137),ISNUMBER(T137)),SUM(P137:T137),"")</f>
        <v>0</v>
      </c>
    </row>
    <row r="138" spans="1:21" x14ac:dyDescent="0.3">
      <c r="A138" s="278" t="str">
        <f>'STUDENT DETAILS'!A139</f>
        <v/>
      </c>
      <c r="B138" s="278" t="str">
        <f>IF(ISNUMBER('STUDENT DETAILS'!D139),('STUDENT DETAILS'!D139),"")</f>
        <v/>
      </c>
      <c r="C138" s="279" t="str">
        <f>IF('STUDENT DETAILS'!C139&gt;0,'STUDENT DETAILS'!C139,"")</f>
        <v/>
      </c>
      <c r="D138" s="314">
        <f>IFERROR(('Conversion in 100'!D138*0.1),"")</f>
        <v>0</v>
      </c>
      <c r="E138" s="314">
        <f>IFERROR(('Conversion in 100'!E138*0.1),"")</f>
        <v>0</v>
      </c>
      <c r="F138" s="314">
        <f>IFERROR(('Conversion in 100'!F138*0.1),"")</f>
        <v>0</v>
      </c>
      <c r="G138" s="314">
        <f>IFERROR(('Conversion in 100'!G138*0.1),"")</f>
        <v>0</v>
      </c>
      <c r="H138" s="314">
        <f>IFERROR(('Conversion in 100'!H138*0.1),"")</f>
        <v>0</v>
      </c>
      <c r="I138" s="270">
        <f>IF(OR(ISNUMBER(D138),ISNUMBER(E138),ISNUMBER(#REF!),ISNUMBER(F138),ISNUMBER(G138),ISNUMBER(H138)),SUM(D138:H138),"")</f>
        <v>0</v>
      </c>
      <c r="J138" s="314" t="str">
        <f>IF(ISNUMBER('Conversion in 100'!J138),'Conversion in 100'!J138*0.3,"")</f>
        <v/>
      </c>
      <c r="K138" s="314" t="str">
        <f>IF(ISNUMBER('Conversion in 100'!K138),'Conversion in 100'!K138*0.3,"")</f>
        <v/>
      </c>
      <c r="L138" s="314" t="str">
        <f>IF(ISNUMBER('Conversion in 100'!L138),'Conversion in 100'!L138*0.3,"")</f>
        <v/>
      </c>
      <c r="M138" s="314" t="str">
        <f>IF(ISNUMBER('Conversion in 100'!M138),'Conversion in 100'!M138*0.3,"")</f>
        <v/>
      </c>
      <c r="N138" s="314" t="str">
        <f>IF(ISNUMBER('Conversion in 100'!N138),'Conversion in 100'!N138*0.3,"")</f>
        <v/>
      </c>
      <c r="O138" s="270" t="str">
        <f>IF(OR(ISNUMBER(J138),ISNUMBER(K138),ISNUMBER(#REF!),ISNUMBER(L138),ISNUMBER(M138),ISNUMBER(N138)),SUM(J138:N138),"")</f>
        <v/>
      </c>
      <c r="P138" s="314">
        <f>IF(ISNUMBER('Conversion in 100'!P138)&gt;0,'Conversion in 100'!P138*0.4,"")</f>
        <v>0</v>
      </c>
      <c r="Q138" s="314">
        <f>IF(ISNUMBER('Conversion in 100'!Q138)&gt;0,'Conversion in 100'!Q138*0.4,"")</f>
        <v>0</v>
      </c>
      <c r="R138" s="314">
        <f>IF(ISNUMBER('Conversion in 100'!R138)&gt;0,'Conversion in 100'!R138*0.4,"")</f>
        <v>0</v>
      </c>
      <c r="S138" s="314">
        <f>IF(ISNUMBER('Conversion in 100'!S138)&gt;0,'Conversion in 100'!S138*0.4,"")</f>
        <v>0</v>
      </c>
      <c r="T138" s="314">
        <f>IF(ISNUMBER('Conversion in 100'!T138)&gt;0,'Conversion in 100'!T138*0.4,"")</f>
        <v>0</v>
      </c>
      <c r="U138" s="270">
        <f>IF(OR(ISNUMBER(P138),ISNUMBER(Q138),ISNUMBER(#REF!),ISNUMBER(R138),ISNUMBER(S138),ISNUMBER(T138)),SUM(P138:T138),"")</f>
        <v>0</v>
      </c>
    </row>
    <row r="139" spans="1:21" x14ac:dyDescent="0.3">
      <c r="A139" s="278" t="str">
        <f>'STUDENT DETAILS'!A140</f>
        <v/>
      </c>
      <c r="B139" s="278" t="str">
        <f>IF(ISNUMBER('STUDENT DETAILS'!D140),('STUDENT DETAILS'!D140),"")</f>
        <v/>
      </c>
      <c r="C139" s="279" t="str">
        <f>IF('STUDENT DETAILS'!C140&gt;0,'STUDENT DETAILS'!C140,"")</f>
        <v/>
      </c>
      <c r="D139" s="314">
        <f>IFERROR(('Conversion in 100'!D139*0.1),"")</f>
        <v>0</v>
      </c>
      <c r="E139" s="314">
        <f>IFERROR(('Conversion in 100'!E139*0.1),"")</f>
        <v>0</v>
      </c>
      <c r="F139" s="314">
        <f>IFERROR(('Conversion in 100'!F139*0.1),"")</f>
        <v>0</v>
      </c>
      <c r="G139" s="314">
        <f>IFERROR(('Conversion in 100'!G139*0.1),"")</f>
        <v>0</v>
      </c>
      <c r="H139" s="314">
        <f>IFERROR(('Conversion in 100'!H139*0.1),"")</f>
        <v>0</v>
      </c>
      <c r="I139" s="270">
        <f>IF(OR(ISNUMBER(D139),ISNUMBER(E139),ISNUMBER(#REF!),ISNUMBER(F139),ISNUMBER(G139),ISNUMBER(H139)),SUM(D139:H139),"")</f>
        <v>0</v>
      </c>
      <c r="J139" s="314" t="str">
        <f>IF(ISNUMBER('Conversion in 100'!J139),'Conversion in 100'!J139*0.3,"")</f>
        <v/>
      </c>
      <c r="K139" s="314" t="str">
        <f>IF(ISNUMBER('Conversion in 100'!K139),'Conversion in 100'!K139*0.3,"")</f>
        <v/>
      </c>
      <c r="L139" s="314" t="str">
        <f>IF(ISNUMBER('Conversion in 100'!L139),'Conversion in 100'!L139*0.3,"")</f>
        <v/>
      </c>
      <c r="M139" s="314" t="str">
        <f>IF(ISNUMBER('Conversion in 100'!M139),'Conversion in 100'!M139*0.3,"")</f>
        <v/>
      </c>
      <c r="N139" s="314" t="str">
        <f>IF(ISNUMBER('Conversion in 100'!N139),'Conversion in 100'!N139*0.3,"")</f>
        <v/>
      </c>
      <c r="O139" s="270" t="str">
        <f>IF(OR(ISNUMBER(J139),ISNUMBER(K139),ISNUMBER(#REF!),ISNUMBER(L139),ISNUMBER(M139),ISNUMBER(N139)),SUM(J139:N139),"")</f>
        <v/>
      </c>
      <c r="P139" s="314">
        <f>IF(ISNUMBER('Conversion in 100'!P139)&gt;0,'Conversion in 100'!P139*0.4,"")</f>
        <v>0</v>
      </c>
      <c r="Q139" s="314">
        <f>IF(ISNUMBER('Conversion in 100'!Q139)&gt;0,'Conversion in 100'!Q139*0.4,"")</f>
        <v>0</v>
      </c>
      <c r="R139" s="314">
        <f>IF(ISNUMBER('Conversion in 100'!R139)&gt;0,'Conversion in 100'!R139*0.4,"")</f>
        <v>0</v>
      </c>
      <c r="S139" s="314">
        <f>IF(ISNUMBER('Conversion in 100'!S139)&gt;0,'Conversion in 100'!S139*0.4,"")</f>
        <v>0</v>
      </c>
      <c r="T139" s="314">
        <f>IF(ISNUMBER('Conversion in 100'!T139)&gt;0,'Conversion in 100'!T139*0.4,"")</f>
        <v>0</v>
      </c>
      <c r="U139" s="270">
        <f>IF(OR(ISNUMBER(P139),ISNUMBER(Q139),ISNUMBER(#REF!),ISNUMBER(R139),ISNUMBER(S139),ISNUMBER(T139)),SUM(P139:T139),"")</f>
        <v>0</v>
      </c>
    </row>
    <row r="140" spans="1:21" x14ac:dyDescent="0.3">
      <c r="A140" s="278" t="str">
        <f>'STUDENT DETAILS'!A141</f>
        <v/>
      </c>
      <c r="B140" s="278" t="str">
        <f>IF(ISNUMBER('STUDENT DETAILS'!D141),('STUDENT DETAILS'!D141),"")</f>
        <v/>
      </c>
      <c r="C140" s="279" t="str">
        <f>IF('STUDENT DETAILS'!C141&gt;0,'STUDENT DETAILS'!C141,"")</f>
        <v/>
      </c>
      <c r="D140" s="314">
        <f>IFERROR(('Conversion in 100'!D140*0.1),"")</f>
        <v>0</v>
      </c>
      <c r="E140" s="314">
        <f>IFERROR(('Conversion in 100'!E140*0.1),"")</f>
        <v>0</v>
      </c>
      <c r="F140" s="314">
        <f>IFERROR(('Conversion in 100'!F140*0.1),"")</f>
        <v>0</v>
      </c>
      <c r="G140" s="314">
        <f>IFERROR(('Conversion in 100'!G140*0.1),"")</f>
        <v>0</v>
      </c>
      <c r="H140" s="314">
        <f>IFERROR(('Conversion in 100'!H140*0.1),"")</f>
        <v>0</v>
      </c>
      <c r="I140" s="270">
        <f>IF(OR(ISNUMBER(D140),ISNUMBER(E140),ISNUMBER(#REF!),ISNUMBER(F140),ISNUMBER(G140),ISNUMBER(H140)),SUM(D140:H140),"")</f>
        <v>0</v>
      </c>
      <c r="J140" s="314" t="str">
        <f>IF(ISNUMBER('Conversion in 100'!J140),'Conversion in 100'!J140*0.3,"")</f>
        <v/>
      </c>
      <c r="K140" s="314" t="str">
        <f>IF(ISNUMBER('Conversion in 100'!K140),'Conversion in 100'!K140*0.3,"")</f>
        <v/>
      </c>
      <c r="L140" s="314" t="str">
        <f>IF(ISNUMBER('Conversion in 100'!L140),'Conversion in 100'!L140*0.3,"")</f>
        <v/>
      </c>
      <c r="M140" s="314" t="str">
        <f>IF(ISNUMBER('Conversion in 100'!M140),'Conversion in 100'!M140*0.3,"")</f>
        <v/>
      </c>
      <c r="N140" s="314" t="str">
        <f>IF(ISNUMBER('Conversion in 100'!N140),'Conversion in 100'!N140*0.3,"")</f>
        <v/>
      </c>
      <c r="O140" s="270" t="str">
        <f>IF(OR(ISNUMBER(J140),ISNUMBER(K140),ISNUMBER(#REF!),ISNUMBER(L140),ISNUMBER(M140),ISNUMBER(N140)),SUM(J140:N140),"")</f>
        <v/>
      </c>
      <c r="P140" s="314">
        <f>IF(ISNUMBER('Conversion in 100'!P140)&gt;0,'Conversion in 100'!P140*0.4,"")</f>
        <v>0</v>
      </c>
      <c r="Q140" s="314">
        <f>IF(ISNUMBER('Conversion in 100'!Q140)&gt;0,'Conversion in 100'!Q140*0.4,"")</f>
        <v>0</v>
      </c>
      <c r="R140" s="314">
        <f>IF(ISNUMBER('Conversion in 100'!R140)&gt;0,'Conversion in 100'!R140*0.4,"")</f>
        <v>0</v>
      </c>
      <c r="S140" s="314">
        <f>IF(ISNUMBER('Conversion in 100'!S140)&gt;0,'Conversion in 100'!S140*0.4,"")</f>
        <v>0</v>
      </c>
      <c r="T140" s="314">
        <f>IF(ISNUMBER('Conversion in 100'!T140)&gt;0,'Conversion in 100'!T140*0.4,"")</f>
        <v>0</v>
      </c>
      <c r="U140" s="270">
        <f>IF(OR(ISNUMBER(P140),ISNUMBER(Q140),ISNUMBER(#REF!),ISNUMBER(R140),ISNUMBER(S140),ISNUMBER(T140)),SUM(P140:T140),"")</f>
        <v>0</v>
      </c>
    </row>
    <row r="141" spans="1:21" x14ac:dyDescent="0.3">
      <c r="A141" s="278" t="str">
        <f>'STUDENT DETAILS'!A142</f>
        <v/>
      </c>
      <c r="B141" s="278" t="str">
        <f>IF(ISNUMBER('STUDENT DETAILS'!D142),('STUDENT DETAILS'!D142),"")</f>
        <v/>
      </c>
      <c r="C141" s="279" t="str">
        <f>IF('STUDENT DETAILS'!C142&gt;0,'STUDENT DETAILS'!C142,"")</f>
        <v/>
      </c>
      <c r="D141" s="314">
        <f>IFERROR(('Conversion in 100'!D141*0.1),"")</f>
        <v>0</v>
      </c>
      <c r="E141" s="314">
        <f>IFERROR(('Conversion in 100'!E141*0.1),"")</f>
        <v>0</v>
      </c>
      <c r="F141" s="314">
        <f>IFERROR(('Conversion in 100'!F141*0.1),"")</f>
        <v>0</v>
      </c>
      <c r="G141" s="314">
        <f>IFERROR(('Conversion in 100'!G141*0.1),"")</f>
        <v>0</v>
      </c>
      <c r="H141" s="314">
        <f>IFERROR(('Conversion in 100'!H141*0.1),"")</f>
        <v>0</v>
      </c>
      <c r="I141" s="270">
        <f>IF(OR(ISNUMBER(D141),ISNUMBER(E141),ISNUMBER(#REF!),ISNUMBER(F141),ISNUMBER(G141),ISNUMBER(H141)),SUM(D141:H141),"")</f>
        <v>0</v>
      </c>
      <c r="J141" s="314" t="str">
        <f>IF(ISNUMBER('Conversion in 100'!J141),'Conversion in 100'!J141*0.3,"")</f>
        <v/>
      </c>
      <c r="K141" s="314" t="str">
        <f>IF(ISNUMBER('Conversion in 100'!K141),'Conversion in 100'!K141*0.3,"")</f>
        <v/>
      </c>
      <c r="L141" s="314" t="str">
        <f>IF(ISNUMBER('Conversion in 100'!L141),'Conversion in 100'!L141*0.3,"")</f>
        <v/>
      </c>
      <c r="M141" s="314" t="str">
        <f>IF(ISNUMBER('Conversion in 100'!M141),'Conversion in 100'!M141*0.3,"")</f>
        <v/>
      </c>
      <c r="N141" s="314" t="str">
        <f>IF(ISNUMBER('Conversion in 100'!N141),'Conversion in 100'!N141*0.3,"")</f>
        <v/>
      </c>
      <c r="O141" s="270" t="str">
        <f>IF(OR(ISNUMBER(J141),ISNUMBER(K141),ISNUMBER(#REF!),ISNUMBER(L141),ISNUMBER(M141),ISNUMBER(N141)),SUM(J141:N141),"")</f>
        <v/>
      </c>
      <c r="P141" s="314">
        <f>IF(ISNUMBER('Conversion in 100'!P141)&gt;0,'Conversion in 100'!P141*0.4,"")</f>
        <v>0</v>
      </c>
      <c r="Q141" s="314">
        <f>IF(ISNUMBER('Conversion in 100'!Q141)&gt;0,'Conversion in 100'!Q141*0.4,"")</f>
        <v>0</v>
      </c>
      <c r="R141" s="314">
        <f>IF(ISNUMBER('Conversion in 100'!R141)&gt;0,'Conversion in 100'!R141*0.4,"")</f>
        <v>0</v>
      </c>
      <c r="S141" s="314">
        <f>IF(ISNUMBER('Conversion in 100'!S141)&gt;0,'Conversion in 100'!S141*0.4,"")</f>
        <v>0</v>
      </c>
      <c r="T141" s="314">
        <f>IF(ISNUMBER('Conversion in 100'!T141)&gt;0,'Conversion in 100'!T141*0.4,"")</f>
        <v>0</v>
      </c>
      <c r="U141" s="270">
        <f>IF(OR(ISNUMBER(P141),ISNUMBER(Q141),ISNUMBER(#REF!),ISNUMBER(R141),ISNUMBER(S141),ISNUMBER(T141)),SUM(P141:T141),"")</f>
        <v>0</v>
      </c>
    </row>
    <row r="142" spans="1:21" x14ac:dyDescent="0.3">
      <c r="A142" s="278" t="str">
        <f>'STUDENT DETAILS'!A143</f>
        <v/>
      </c>
      <c r="B142" s="278" t="str">
        <f>IF(ISNUMBER('STUDENT DETAILS'!D143),('STUDENT DETAILS'!D143),"")</f>
        <v/>
      </c>
      <c r="C142" s="279" t="str">
        <f>IF('STUDENT DETAILS'!C143&gt;0,'STUDENT DETAILS'!C143,"")</f>
        <v/>
      </c>
      <c r="D142" s="314">
        <f>IFERROR(('Conversion in 100'!D142*0.1),"")</f>
        <v>0</v>
      </c>
      <c r="E142" s="314">
        <f>IFERROR(('Conversion in 100'!E142*0.1),"")</f>
        <v>0</v>
      </c>
      <c r="F142" s="314">
        <f>IFERROR(('Conversion in 100'!F142*0.1),"")</f>
        <v>0</v>
      </c>
      <c r="G142" s="314">
        <f>IFERROR(('Conversion in 100'!G142*0.1),"")</f>
        <v>0</v>
      </c>
      <c r="H142" s="314">
        <f>IFERROR(('Conversion in 100'!H142*0.1),"")</f>
        <v>0</v>
      </c>
      <c r="I142" s="270">
        <f>IF(OR(ISNUMBER(D142),ISNUMBER(E142),ISNUMBER(#REF!),ISNUMBER(F142),ISNUMBER(G142),ISNUMBER(H142)),SUM(D142:H142),"")</f>
        <v>0</v>
      </c>
      <c r="J142" s="314" t="str">
        <f>IF(ISNUMBER('Conversion in 100'!J142),'Conversion in 100'!J142*0.3,"")</f>
        <v/>
      </c>
      <c r="K142" s="314" t="str">
        <f>IF(ISNUMBER('Conversion in 100'!K142),'Conversion in 100'!K142*0.3,"")</f>
        <v/>
      </c>
      <c r="L142" s="314" t="str">
        <f>IF(ISNUMBER('Conversion in 100'!L142),'Conversion in 100'!L142*0.3,"")</f>
        <v/>
      </c>
      <c r="M142" s="314" t="str">
        <f>IF(ISNUMBER('Conversion in 100'!M142),'Conversion in 100'!M142*0.3,"")</f>
        <v/>
      </c>
      <c r="N142" s="314" t="str">
        <f>IF(ISNUMBER('Conversion in 100'!N142),'Conversion in 100'!N142*0.3,"")</f>
        <v/>
      </c>
      <c r="O142" s="270" t="str">
        <f>IF(OR(ISNUMBER(J142),ISNUMBER(K142),ISNUMBER(#REF!),ISNUMBER(L142),ISNUMBER(M142),ISNUMBER(N142)),SUM(J142:N142),"")</f>
        <v/>
      </c>
      <c r="P142" s="314">
        <f>IF(ISNUMBER('Conversion in 100'!P142)&gt;0,'Conversion in 100'!P142*0.4,"")</f>
        <v>0</v>
      </c>
      <c r="Q142" s="314">
        <f>IF(ISNUMBER('Conversion in 100'!Q142)&gt;0,'Conversion in 100'!Q142*0.4,"")</f>
        <v>0</v>
      </c>
      <c r="R142" s="314">
        <f>IF(ISNUMBER('Conversion in 100'!R142)&gt;0,'Conversion in 100'!R142*0.4,"")</f>
        <v>0</v>
      </c>
      <c r="S142" s="314">
        <f>IF(ISNUMBER('Conversion in 100'!S142)&gt;0,'Conversion in 100'!S142*0.4,"")</f>
        <v>0</v>
      </c>
      <c r="T142" s="314">
        <f>IF(ISNUMBER('Conversion in 100'!T142)&gt;0,'Conversion in 100'!T142*0.4,"")</f>
        <v>0</v>
      </c>
      <c r="U142" s="270">
        <f>IF(OR(ISNUMBER(P142),ISNUMBER(Q142),ISNUMBER(#REF!),ISNUMBER(R142),ISNUMBER(S142),ISNUMBER(T142)),SUM(P142:T142),"")</f>
        <v>0</v>
      </c>
    </row>
    <row r="143" spans="1:21" x14ac:dyDescent="0.3">
      <c r="A143" s="278" t="str">
        <f>'STUDENT DETAILS'!A144</f>
        <v/>
      </c>
      <c r="B143" s="278" t="str">
        <f>IF(ISNUMBER('STUDENT DETAILS'!D144),('STUDENT DETAILS'!D144),"")</f>
        <v/>
      </c>
      <c r="C143" s="279" t="str">
        <f>IF('STUDENT DETAILS'!C144&gt;0,'STUDENT DETAILS'!C144,"")</f>
        <v/>
      </c>
      <c r="D143" s="314">
        <f>IFERROR(('Conversion in 100'!D143*0.1),"")</f>
        <v>0</v>
      </c>
      <c r="E143" s="314">
        <f>IFERROR(('Conversion in 100'!E143*0.1),"")</f>
        <v>0</v>
      </c>
      <c r="F143" s="314">
        <f>IFERROR(('Conversion in 100'!F143*0.1),"")</f>
        <v>0</v>
      </c>
      <c r="G143" s="314">
        <f>IFERROR(('Conversion in 100'!G143*0.1),"")</f>
        <v>0</v>
      </c>
      <c r="H143" s="314">
        <f>IFERROR(('Conversion in 100'!H143*0.1),"")</f>
        <v>0</v>
      </c>
      <c r="I143" s="270">
        <f>IF(OR(ISNUMBER(D143),ISNUMBER(E143),ISNUMBER(#REF!),ISNUMBER(F143),ISNUMBER(G143),ISNUMBER(H143)),SUM(D143:H143),"")</f>
        <v>0</v>
      </c>
      <c r="J143" s="314" t="str">
        <f>IF(ISNUMBER('Conversion in 100'!J143),'Conversion in 100'!J143*0.3,"")</f>
        <v/>
      </c>
      <c r="K143" s="314" t="str">
        <f>IF(ISNUMBER('Conversion in 100'!K143),'Conversion in 100'!K143*0.3,"")</f>
        <v/>
      </c>
      <c r="L143" s="314" t="str">
        <f>IF(ISNUMBER('Conversion in 100'!L143),'Conversion in 100'!L143*0.3,"")</f>
        <v/>
      </c>
      <c r="M143" s="314" t="str">
        <f>IF(ISNUMBER('Conversion in 100'!M143),'Conversion in 100'!M143*0.3,"")</f>
        <v/>
      </c>
      <c r="N143" s="314" t="str">
        <f>IF(ISNUMBER('Conversion in 100'!N143),'Conversion in 100'!N143*0.3,"")</f>
        <v/>
      </c>
      <c r="O143" s="270" t="str">
        <f>IF(OR(ISNUMBER(J143),ISNUMBER(K143),ISNUMBER(#REF!),ISNUMBER(L143),ISNUMBER(M143),ISNUMBER(N143)),SUM(J143:N143),"")</f>
        <v/>
      </c>
      <c r="P143" s="314">
        <f>IF(ISNUMBER('Conversion in 100'!P143)&gt;0,'Conversion in 100'!P143*0.4,"")</f>
        <v>0</v>
      </c>
      <c r="Q143" s="314">
        <f>IF(ISNUMBER('Conversion in 100'!Q143)&gt;0,'Conversion in 100'!Q143*0.4,"")</f>
        <v>0</v>
      </c>
      <c r="R143" s="314">
        <f>IF(ISNUMBER('Conversion in 100'!R143)&gt;0,'Conversion in 100'!R143*0.4,"")</f>
        <v>0</v>
      </c>
      <c r="S143" s="314">
        <f>IF(ISNUMBER('Conversion in 100'!S143)&gt;0,'Conversion in 100'!S143*0.4,"")</f>
        <v>0</v>
      </c>
      <c r="T143" s="314">
        <f>IF(ISNUMBER('Conversion in 100'!T143)&gt;0,'Conversion in 100'!T143*0.4,"")</f>
        <v>0</v>
      </c>
      <c r="U143" s="270">
        <f>IF(OR(ISNUMBER(P143),ISNUMBER(Q143),ISNUMBER(#REF!),ISNUMBER(R143),ISNUMBER(S143),ISNUMBER(T143)),SUM(P143:T143),"")</f>
        <v>0</v>
      </c>
    </row>
    <row r="144" spans="1:21" x14ac:dyDescent="0.3">
      <c r="A144" s="278" t="str">
        <f>'STUDENT DETAILS'!A145</f>
        <v/>
      </c>
      <c r="B144" s="278" t="str">
        <f>IF(ISNUMBER('STUDENT DETAILS'!D145),('STUDENT DETAILS'!D145),"")</f>
        <v/>
      </c>
      <c r="C144" s="279" t="str">
        <f>IF('STUDENT DETAILS'!C145&gt;0,'STUDENT DETAILS'!C145,"")</f>
        <v/>
      </c>
      <c r="D144" s="314">
        <f>IFERROR(('Conversion in 100'!D144*0.1),"")</f>
        <v>0</v>
      </c>
      <c r="E144" s="314">
        <f>IFERROR(('Conversion in 100'!E144*0.1),"")</f>
        <v>0</v>
      </c>
      <c r="F144" s="314">
        <f>IFERROR(('Conversion in 100'!F144*0.1),"")</f>
        <v>0</v>
      </c>
      <c r="G144" s="314">
        <f>IFERROR(('Conversion in 100'!G144*0.1),"")</f>
        <v>0</v>
      </c>
      <c r="H144" s="314">
        <f>IFERROR(('Conversion in 100'!H144*0.1),"")</f>
        <v>0</v>
      </c>
      <c r="I144" s="270">
        <f>IF(OR(ISNUMBER(D144),ISNUMBER(E144),ISNUMBER(#REF!),ISNUMBER(F144),ISNUMBER(G144),ISNUMBER(H144)),SUM(D144:H144),"")</f>
        <v>0</v>
      </c>
      <c r="J144" s="314" t="str">
        <f>IF(ISNUMBER('Conversion in 100'!J144),'Conversion in 100'!J144*0.3,"")</f>
        <v/>
      </c>
      <c r="K144" s="314" t="str">
        <f>IF(ISNUMBER('Conversion in 100'!K144),'Conversion in 100'!K144*0.3,"")</f>
        <v/>
      </c>
      <c r="L144" s="314" t="str">
        <f>IF(ISNUMBER('Conversion in 100'!L144),'Conversion in 100'!L144*0.3,"")</f>
        <v/>
      </c>
      <c r="M144" s="314" t="str">
        <f>IF(ISNUMBER('Conversion in 100'!M144),'Conversion in 100'!M144*0.3,"")</f>
        <v/>
      </c>
      <c r="N144" s="314" t="str">
        <f>IF(ISNUMBER('Conversion in 100'!N144),'Conversion in 100'!N144*0.3,"")</f>
        <v/>
      </c>
      <c r="O144" s="270" t="str">
        <f>IF(OR(ISNUMBER(J144),ISNUMBER(K144),ISNUMBER(#REF!),ISNUMBER(L144),ISNUMBER(M144),ISNUMBER(N144)),SUM(J144:N144),"")</f>
        <v/>
      </c>
      <c r="P144" s="314">
        <f>IF(ISNUMBER('Conversion in 100'!P144)&gt;0,'Conversion in 100'!P144*0.4,"")</f>
        <v>0</v>
      </c>
      <c r="Q144" s="314">
        <f>IF(ISNUMBER('Conversion in 100'!Q144)&gt;0,'Conversion in 100'!Q144*0.4,"")</f>
        <v>0</v>
      </c>
      <c r="R144" s="314">
        <f>IF(ISNUMBER('Conversion in 100'!R144)&gt;0,'Conversion in 100'!R144*0.4,"")</f>
        <v>0</v>
      </c>
      <c r="S144" s="314">
        <f>IF(ISNUMBER('Conversion in 100'!S144)&gt;0,'Conversion in 100'!S144*0.4,"")</f>
        <v>0</v>
      </c>
      <c r="T144" s="314">
        <f>IF(ISNUMBER('Conversion in 100'!T144)&gt;0,'Conversion in 100'!T144*0.4,"")</f>
        <v>0</v>
      </c>
      <c r="U144" s="270">
        <f>IF(OR(ISNUMBER(P144),ISNUMBER(Q144),ISNUMBER(#REF!),ISNUMBER(R144),ISNUMBER(S144),ISNUMBER(T144)),SUM(P144:T144),"")</f>
        <v>0</v>
      </c>
    </row>
    <row r="145" spans="1:21" x14ac:dyDescent="0.3">
      <c r="A145" s="278" t="str">
        <f>'STUDENT DETAILS'!A146</f>
        <v/>
      </c>
      <c r="B145" s="278" t="str">
        <f>IF(ISNUMBER('STUDENT DETAILS'!D146),('STUDENT DETAILS'!D146),"")</f>
        <v/>
      </c>
      <c r="C145" s="279" t="str">
        <f>IF('STUDENT DETAILS'!C146&gt;0,'STUDENT DETAILS'!C146,"")</f>
        <v/>
      </c>
      <c r="D145" s="314">
        <f>IFERROR(('Conversion in 100'!D145*0.1),"")</f>
        <v>0</v>
      </c>
      <c r="E145" s="314">
        <f>IFERROR(('Conversion in 100'!E145*0.1),"")</f>
        <v>0</v>
      </c>
      <c r="F145" s="314">
        <f>IFERROR(('Conversion in 100'!F145*0.1),"")</f>
        <v>0</v>
      </c>
      <c r="G145" s="314">
        <f>IFERROR(('Conversion in 100'!G145*0.1),"")</f>
        <v>0</v>
      </c>
      <c r="H145" s="314">
        <f>IFERROR(('Conversion in 100'!H145*0.1),"")</f>
        <v>0</v>
      </c>
      <c r="I145" s="270">
        <f>IF(OR(ISNUMBER(D145),ISNUMBER(E145),ISNUMBER(#REF!),ISNUMBER(F145),ISNUMBER(G145),ISNUMBER(H145)),SUM(D145:H145),"")</f>
        <v>0</v>
      </c>
      <c r="J145" s="314" t="str">
        <f>IF(ISNUMBER('Conversion in 100'!J145),'Conversion in 100'!J145*0.3,"")</f>
        <v/>
      </c>
      <c r="K145" s="314" t="str">
        <f>IF(ISNUMBER('Conversion in 100'!K145),'Conversion in 100'!K145*0.3,"")</f>
        <v/>
      </c>
      <c r="L145" s="314" t="str">
        <f>IF(ISNUMBER('Conversion in 100'!L145),'Conversion in 100'!L145*0.3,"")</f>
        <v/>
      </c>
      <c r="M145" s="314" t="str">
        <f>IF(ISNUMBER('Conversion in 100'!M145),'Conversion in 100'!M145*0.3,"")</f>
        <v/>
      </c>
      <c r="N145" s="314" t="str">
        <f>IF(ISNUMBER('Conversion in 100'!N145),'Conversion in 100'!N145*0.3,"")</f>
        <v/>
      </c>
      <c r="O145" s="270" t="str">
        <f>IF(OR(ISNUMBER(J145),ISNUMBER(K145),ISNUMBER(#REF!),ISNUMBER(L145),ISNUMBER(M145),ISNUMBER(N145)),SUM(J145:N145),"")</f>
        <v/>
      </c>
      <c r="P145" s="314">
        <f>IF(ISNUMBER('Conversion in 100'!P145)&gt;0,'Conversion in 100'!P145*0.4,"")</f>
        <v>0</v>
      </c>
      <c r="Q145" s="314">
        <f>IF(ISNUMBER('Conversion in 100'!Q145)&gt;0,'Conversion in 100'!Q145*0.4,"")</f>
        <v>0</v>
      </c>
      <c r="R145" s="314">
        <f>IF(ISNUMBER('Conversion in 100'!R145)&gt;0,'Conversion in 100'!R145*0.4,"")</f>
        <v>0</v>
      </c>
      <c r="S145" s="314">
        <f>IF(ISNUMBER('Conversion in 100'!S145)&gt;0,'Conversion in 100'!S145*0.4,"")</f>
        <v>0</v>
      </c>
      <c r="T145" s="314">
        <f>IF(ISNUMBER('Conversion in 100'!T145)&gt;0,'Conversion in 100'!T145*0.4,"")</f>
        <v>0</v>
      </c>
      <c r="U145" s="270">
        <f>IF(OR(ISNUMBER(P145),ISNUMBER(Q145),ISNUMBER(#REF!),ISNUMBER(R145),ISNUMBER(S145),ISNUMBER(T145)),SUM(P145:T145),"")</f>
        <v>0</v>
      </c>
    </row>
    <row r="146" spans="1:21" x14ac:dyDescent="0.3">
      <c r="A146" s="278" t="str">
        <f>'STUDENT DETAILS'!A147</f>
        <v/>
      </c>
      <c r="B146" s="278" t="str">
        <f>IF(ISNUMBER('STUDENT DETAILS'!D147),('STUDENT DETAILS'!D147),"")</f>
        <v/>
      </c>
      <c r="C146" s="279" t="str">
        <f>IF('STUDENT DETAILS'!C147&gt;0,'STUDENT DETAILS'!C147,"")</f>
        <v/>
      </c>
      <c r="D146" s="314">
        <f>IFERROR(('Conversion in 100'!D146*0.1),"")</f>
        <v>0</v>
      </c>
      <c r="E146" s="314">
        <f>IFERROR(('Conversion in 100'!E146*0.1),"")</f>
        <v>0</v>
      </c>
      <c r="F146" s="314">
        <f>IFERROR(('Conversion in 100'!F146*0.1),"")</f>
        <v>0</v>
      </c>
      <c r="G146" s="314">
        <f>IFERROR(('Conversion in 100'!G146*0.1),"")</f>
        <v>0</v>
      </c>
      <c r="H146" s="314">
        <f>IFERROR(('Conversion in 100'!H146*0.1),"")</f>
        <v>0</v>
      </c>
      <c r="I146" s="270">
        <f>IF(OR(ISNUMBER(D146),ISNUMBER(E146),ISNUMBER(#REF!),ISNUMBER(F146),ISNUMBER(G146),ISNUMBER(H146)),SUM(D146:H146),"")</f>
        <v>0</v>
      </c>
      <c r="J146" s="314" t="str">
        <f>IF(ISNUMBER('Conversion in 100'!J146),'Conversion in 100'!J146*0.3,"")</f>
        <v/>
      </c>
      <c r="K146" s="314" t="str">
        <f>IF(ISNUMBER('Conversion in 100'!K146),'Conversion in 100'!K146*0.3,"")</f>
        <v/>
      </c>
      <c r="L146" s="314" t="str">
        <f>IF(ISNUMBER('Conversion in 100'!L146),'Conversion in 100'!L146*0.3,"")</f>
        <v/>
      </c>
      <c r="M146" s="314" t="str">
        <f>IF(ISNUMBER('Conversion in 100'!M146),'Conversion in 100'!M146*0.3,"")</f>
        <v/>
      </c>
      <c r="N146" s="314" t="str">
        <f>IF(ISNUMBER('Conversion in 100'!N146),'Conversion in 100'!N146*0.3,"")</f>
        <v/>
      </c>
      <c r="O146" s="270" t="str">
        <f>IF(OR(ISNUMBER(J146),ISNUMBER(K146),ISNUMBER(#REF!),ISNUMBER(L146),ISNUMBER(M146),ISNUMBER(N146)),SUM(J146:N146),"")</f>
        <v/>
      </c>
      <c r="P146" s="314">
        <f>IF(ISNUMBER('Conversion in 100'!P146)&gt;0,'Conversion in 100'!P146*0.4,"")</f>
        <v>0</v>
      </c>
      <c r="Q146" s="314">
        <f>IF(ISNUMBER('Conversion in 100'!Q146)&gt;0,'Conversion in 100'!Q146*0.4,"")</f>
        <v>0</v>
      </c>
      <c r="R146" s="314">
        <f>IF(ISNUMBER('Conversion in 100'!R146)&gt;0,'Conversion in 100'!R146*0.4,"")</f>
        <v>0</v>
      </c>
      <c r="S146" s="314">
        <f>IF(ISNUMBER('Conversion in 100'!S146)&gt;0,'Conversion in 100'!S146*0.4,"")</f>
        <v>0</v>
      </c>
      <c r="T146" s="314">
        <f>IF(ISNUMBER('Conversion in 100'!T146)&gt;0,'Conversion in 100'!T146*0.4,"")</f>
        <v>0</v>
      </c>
      <c r="U146" s="270">
        <f>IF(OR(ISNUMBER(P146),ISNUMBER(Q146),ISNUMBER(#REF!),ISNUMBER(R146),ISNUMBER(S146),ISNUMBER(T146)),SUM(P146:T146),"")</f>
        <v>0</v>
      </c>
    </row>
    <row r="147" spans="1:21" x14ac:dyDescent="0.3">
      <c r="A147" s="278" t="str">
        <f>'STUDENT DETAILS'!A148</f>
        <v/>
      </c>
      <c r="B147" s="278" t="str">
        <f>IF(ISNUMBER('STUDENT DETAILS'!D148),('STUDENT DETAILS'!D148),"")</f>
        <v/>
      </c>
      <c r="C147" s="279" t="str">
        <f>IF('STUDENT DETAILS'!C148&gt;0,'STUDENT DETAILS'!C148,"")</f>
        <v/>
      </c>
      <c r="D147" s="314">
        <f>IFERROR(('Conversion in 100'!D147*0.1),"")</f>
        <v>0</v>
      </c>
      <c r="E147" s="314">
        <f>IFERROR(('Conversion in 100'!E147*0.1),"")</f>
        <v>0</v>
      </c>
      <c r="F147" s="314">
        <f>IFERROR(('Conversion in 100'!F147*0.1),"")</f>
        <v>0</v>
      </c>
      <c r="G147" s="314">
        <f>IFERROR(('Conversion in 100'!G147*0.1),"")</f>
        <v>0</v>
      </c>
      <c r="H147" s="314">
        <f>IFERROR(('Conversion in 100'!H147*0.1),"")</f>
        <v>0</v>
      </c>
      <c r="I147" s="270">
        <f>IF(OR(ISNUMBER(D147),ISNUMBER(E147),ISNUMBER(#REF!),ISNUMBER(F147),ISNUMBER(G147),ISNUMBER(H147)),SUM(D147:H147),"")</f>
        <v>0</v>
      </c>
      <c r="J147" s="314" t="str">
        <f>IF(ISNUMBER('Conversion in 100'!J147),'Conversion in 100'!J147*0.3,"")</f>
        <v/>
      </c>
      <c r="K147" s="314" t="str">
        <f>IF(ISNUMBER('Conversion in 100'!K147),'Conversion in 100'!K147*0.3,"")</f>
        <v/>
      </c>
      <c r="L147" s="314" t="str">
        <f>IF(ISNUMBER('Conversion in 100'!L147),'Conversion in 100'!L147*0.3,"")</f>
        <v/>
      </c>
      <c r="M147" s="314" t="str">
        <f>IF(ISNUMBER('Conversion in 100'!M147),'Conversion in 100'!M147*0.3,"")</f>
        <v/>
      </c>
      <c r="N147" s="314" t="str">
        <f>IF(ISNUMBER('Conversion in 100'!N147),'Conversion in 100'!N147*0.3,"")</f>
        <v/>
      </c>
      <c r="O147" s="270" t="str">
        <f>IF(OR(ISNUMBER(J147),ISNUMBER(K147),ISNUMBER(#REF!),ISNUMBER(L147),ISNUMBER(M147),ISNUMBER(N147)),SUM(J147:N147),"")</f>
        <v/>
      </c>
      <c r="P147" s="314">
        <f>IF(ISNUMBER('Conversion in 100'!P147)&gt;0,'Conversion in 100'!P147*0.4,"")</f>
        <v>0</v>
      </c>
      <c r="Q147" s="314">
        <f>IF(ISNUMBER('Conversion in 100'!Q147)&gt;0,'Conversion in 100'!Q147*0.4,"")</f>
        <v>0</v>
      </c>
      <c r="R147" s="314">
        <f>IF(ISNUMBER('Conversion in 100'!R147)&gt;0,'Conversion in 100'!R147*0.4,"")</f>
        <v>0</v>
      </c>
      <c r="S147" s="314">
        <f>IF(ISNUMBER('Conversion in 100'!S147)&gt;0,'Conversion in 100'!S147*0.4,"")</f>
        <v>0</v>
      </c>
      <c r="T147" s="314">
        <f>IF(ISNUMBER('Conversion in 100'!T147)&gt;0,'Conversion in 100'!T147*0.4,"")</f>
        <v>0</v>
      </c>
      <c r="U147" s="270">
        <f>IF(OR(ISNUMBER(P147),ISNUMBER(Q147),ISNUMBER(#REF!),ISNUMBER(R147),ISNUMBER(S147),ISNUMBER(T147)),SUM(P147:T147),"")</f>
        <v>0</v>
      </c>
    </row>
    <row r="148" spans="1:21" x14ac:dyDescent="0.3">
      <c r="A148" s="278" t="str">
        <f>'STUDENT DETAILS'!A149</f>
        <v/>
      </c>
      <c r="B148" s="278" t="str">
        <f>IF(ISNUMBER('STUDENT DETAILS'!D149),('STUDENT DETAILS'!D149),"")</f>
        <v/>
      </c>
      <c r="C148" s="279" t="str">
        <f>IF('STUDENT DETAILS'!C149&gt;0,'STUDENT DETAILS'!C149,"")</f>
        <v/>
      </c>
      <c r="D148" s="314">
        <f>IFERROR(('Conversion in 100'!D148*0.1),"")</f>
        <v>0</v>
      </c>
      <c r="E148" s="314">
        <f>IFERROR(('Conversion in 100'!E148*0.1),"")</f>
        <v>0</v>
      </c>
      <c r="F148" s="314">
        <f>IFERROR(('Conversion in 100'!F148*0.1),"")</f>
        <v>0</v>
      </c>
      <c r="G148" s="314">
        <f>IFERROR(('Conversion in 100'!G148*0.1),"")</f>
        <v>0</v>
      </c>
      <c r="H148" s="314">
        <f>IFERROR(('Conversion in 100'!H148*0.1),"")</f>
        <v>0</v>
      </c>
      <c r="I148" s="270">
        <f>IF(OR(ISNUMBER(D148),ISNUMBER(E148),ISNUMBER(#REF!),ISNUMBER(F148),ISNUMBER(G148),ISNUMBER(H148)),SUM(D148:H148),"")</f>
        <v>0</v>
      </c>
      <c r="J148" s="314" t="str">
        <f>IF(ISNUMBER('Conversion in 100'!J148),'Conversion in 100'!J148*0.3,"")</f>
        <v/>
      </c>
      <c r="K148" s="314" t="str">
        <f>IF(ISNUMBER('Conversion in 100'!K148),'Conversion in 100'!K148*0.3,"")</f>
        <v/>
      </c>
      <c r="L148" s="314" t="str">
        <f>IF(ISNUMBER('Conversion in 100'!L148),'Conversion in 100'!L148*0.3,"")</f>
        <v/>
      </c>
      <c r="M148" s="314" t="str">
        <f>IF(ISNUMBER('Conversion in 100'!M148),'Conversion in 100'!M148*0.3,"")</f>
        <v/>
      </c>
      <c r="N148" s="314" t="str">
        <f>IF(ISNUMBER('Conversion in 100'!N148),'Conversion in 100'!N148*0.3,"")</f>
        <v/>
      </c>
      <c r="O148" s="270" t="str">
        <f>IF(OR(ISNUMBER(J148),ISNUMBER(K148),ISNUMBER(#REF!),ISNUMBER(L148),ISNUMBER(M148),ISNUMBER(N148)),SUM(J148:N148),"")</f>
        <v/>
      </c>
      <c r="P148" s="314">
        <f>IF(ISNUMBER('Conversion in 100'!P148)&gt;0,'Conversion in 100'!P148*0.4,"")</f>
        <v>0</v>
      </c>
      <c r="Q148" s="314">
        <f>IF(ISNUMBER('Conversion in 100'!Q148)&gt;0,'Conversion in 100'!Q148*0.4,"")</f>
        <v>0</v>
      </c>
      <c r="R148" s="314">
        <f>IF(ISNUMBER('Conversion in 100'!R148)&gt;0,'Conversion in 100'!R148*0.4,"")</f>
        <v>0</v>
      </c>
      <c r="S148" s="314">
        <f>IF(ISNUMBER('Conversion in 100'!S148)&gt;0,'Conversion in 100'!S148*0.4,"")</f>
        <v>0</v>
      </c>
      <c r="T148" s="314">
        <f>IF(ISNUMBER('Conversion in 100'!T148)&gt;0,'Conversion in 100'!T148*0.4,"")</f>
        <v>0</v>
      </c>
      <c r="U148" s="270">
        <f>IF(OR(ISNUMBER(P148),ISNUMBER(Q148),ISNUMBER(#REF!),ISNUMBER(R148),ISNUMBER(S148),ISNUMBER(T148)),SUM(P148:T148),"")</f>
        <v>0</v>
      </c>
    </row>
    <row r="149" spans="1:21" x14ac:dyDescent="0.3">
      <c r="A149" s="278" t="str">
        <f>'STUDENT DETAILS'!A150</f>
        <v/>
      </c>
      <c r="B149" s="278" t="str">
        <f>IF(ISNUMBER('STUDENT DETAILS'!D150),('STUDENT DETAILS'!D150),"")</f>
        <v/>
      </c>
      <c r="C149" s="279" t="str">
        <f>IF('STUDENT DETAILS'!C150&gt;0,'STUDENT DETAILS'!C150,"")</f>
        <v/>
      </c>
      <c r="D149" s="314">
        <f>IFERROR(('Conversion in 100'!D149*0.1),"")</f>
        <v>0</v>
      </c>
      <c r="E149" s="314">
        <f>IFERROR(('Conversion in 100'!E149*0.1),"")</f>
        <v>0</v>
      </c>
      <c r="F149" s="314">
        <f>IFERROR(('Conversion in 100'!F149*0.1),"")</f>
        <v>0</v>
      </c>
      <c r="G149" s="314">
        <f>IFERROR(('Conversion in 100'!G149*0.1),"")</f>
        <v>0</v>
      </c>
      <c r="H149" s="314">
        <f>IFERROR(('Conversion in 100'!H149*0.1),"")</f>
        <v>0</v>
      </c>
      <c r="I149" s="270">
        <f>IF(OR(ISNUMBER(D149),ISNUMBER(E149),ISNUMBER(#REF!),ISNUMBER(F149),ISNUMBER(G149),ISNUMBER(H149)),SUM(D149:H149),"")</f>
        <v>0</v>
      </c>
      <c r="J149" s="314" t="str">
        <f>IF(ISNUMBER('Conversion in 100'!J149),'Conversion in 100'!J149*0.3,"")</f>
        <v/>
      </c>
      <c r="K149" s="314" t="str">
        <f>IF(ISNUMBER('Conversion in 100'!K149),'Conversion in 100'!K149*0.3,"")</f>
        <v/>
      </c>
      <c r="L149" s="314" t="str">
        <f>IF(ISNUMBER('Conversion in 100'!L149),'Conversion in 100'!L149*0.3,"")</f>
        <v/>
      </c>
      <c r="M149" s="314" t="str">
        <f>IF(ISNUMBER('Conversion in 100'!M149),'Conversion in 100'!M149*0.3,"")</f>
        <v/>
      </c>
      <c r="N149" s="314" t="str">
        <f>IF(ISNUMBER('Conversion in 100'!N149),'Conversion in 100'!N149*0.3,"")</f>
        <v/>
      </c>
      <c r="O149" s="270" t="str">
        <f>IF(OR(ISNUMBER(J149),ISNUMBER(K149),ISNUMBER(#REF!),ISNUMBER(L149),ISNUMBER(M149),ISNUMBER(N149)),SUM(J149:N149),"")</f>
        <v/>
      </c>
      <c r="P149" s="314">
        <f>IF(ISNUMBER('Conversion in 100'!P149)&gt;0,'Conversion in 100'!P149*0.4,"")</f>
        <v>0</v>
      </c>
      <c r="Q149" s="314">
        <f>IF(ISNUMBER('Conversion in 100'!Q149)&gt;0,'Conversion in 100'!Q149*0.4,"")</f>
        <v>0</v>
      </c>
      <c r="R149" s="314">
        <f>IF(ISNUMBER('Conversion in 100'!R149)&gt;0,'Conversion in 100'!R149*0.4,"")</f>
        <v>0</v>
      </c>
      <c r="S149" s="314">
        <f>IF(ISNUMBER('Conversion in 100'!S149)&gt;0,'Conversion in 100'!S149*0.4,"")</f>
        <v>0</v>
      </c>
      <c r="T149" s="314">
        <f>IF(ISNUMBER('Conversion in 100'!T149)&gt;0,'Conversion in 100'!T149*0.4,"")</f>
        <v>0</v>
      </c>
      <c r="U149" s="270">
        <f>IF(OR(ISNUMBER(P149),ISNUMBER(Q149),ISNUMBER(#REF!),ISNUMBER(R149),ISNUMBER(S149),ISNUMBER(T149)),SUM(P149:T149),"")</f>
        <v>0</v>
      </c>
    </row>
    <row r="150" spans="1:21" x14ac:dyDescent="0.3">
      <c r="A150" s="278" t="str">
        <f>'STUDENT DETAILS'!A151</f>
        <v/>
      </c>
      <c r="B150" s="278" t="str">
        <f>IF(ISNUMBER('STUDENT DETAILS'!D151),('STUDENT DETAILS'!D151),"")</f>
        <v/>
      </c>
      <c r="C150" s="279" t="str">
        <f>IF('STUDENT DETAILS'!C151&gt;0,'STUDENT DETAILS'!C151,"")</f>
        <v/>
      </c>
      <c r="D150" s="314">
        <f>IFERROR(('Conversion in 100'!D150*0.1),"")</f>
        <v>0</v>
      </c>
      <c r="E150" s="314">
        <f>IFERROR(('Conversion in 100'!E150*0.1),"")</f>
        <v>0</v>
      </c>
      <c r="F150" s="314">
        <f>IFERROR(('Conversion in 100'!F150*0.1),"")</f>
        <v>0</v>
      </c>
      <c r="G150" s="314">
        <f>IFERROR(('Conversion in 100'!G150*0.1),"")</f>
        <v>0</v>
      </c>
      <c r="H150" s="314">
        <f>IFERROR(('Conversion in 100'!H150*0.1),"")</f>
        <v>0</v>
      </c>
      <c r="I150" s="270">
        <f>IF(OR(ISNUMBER(D150),ISNUMBER(E150),ISNUMBER(#REF!),ISNUMBER(F150),ISNUMBER(G150),ISNUMBER(H150)),SUM(D150:H150),"")</f>
        <v>0</v>
      </c>
      <c r="J150" s="314" t="str">
        <f>IF(ISNUMBER('Conversion in 100'!J150),'Conversion in 100'!J150*0.3,"")</f>
        <v/>
      </c>
      <c r="K150" s="314" t="str">
        <f>IF(ISNUMBER('Conversion in 100'!K150),'Conversion in 100'!K150*0.3,"")</f>
        <v/>
      </c>
      <c r="L150" s="314" t="str">
        <f>IF(ISNUMBER('Conversion in 100'!L150),'Conversion in 100'!L150*0.3,"")</f>
        <v/>
      </c>
      <c r="M150" s="314" t="str">
        <f>IF(ISNUMBER('Conversion in 100'!M150),'Conversion in 100'!M150*0.3,"")</f>
        <v/>
      </c>
      <c r="N150" s="314" t="str">
        <f>IF(ISNUMBER('Conversion in 100'!N150),'Conversion in 100'!N150*0.3,"")</f>
        <v/>
      </c>
      <c r="O150" s="270" t="str">
        <f>IF(OR(ISNUMBER(J150),ISNUMBER(K150),ISNUMBER(#REF!),ISNUMBER(L150),ISNUMBER(M150),ISNUMBER(N150)),SUM(J150:N150),"")</f>
        <v/>
      </c>
      <c r="P150" s="314">
        <f>IF(ISNUMBER('Conversion in 100'!P150)&gt;0,'Conversion in 100'!P150*0.4,"")</f>
        <v>0</v>
      </c>
      <c r="Q150" s="314">
        <f>IF(ISNUMBER('Conversion in 100'!Q150)&gt;0,'Conversion in 100'!Q150*0.4,"")</f>
        <v>0</v>
      </c>
      <c r="R150" s="314">
        <f>IF(ISNUMBER('Conversion in 100'!R150)&gt;0,'Conversion in 100'!R150*0.4,"")</f>
        <v>0</v>
      </c>
      <c r="S150" s="314">
        <f>IF(ISNUMBER('Conversion in 100'!S150)&gt;0,'Conversion in 100'!S150*0.4,"")</f>
        <v>0</v>
      </c>
      <c r="T150" s="314">
        <f>IF(ISNUMBER('Conversion in 100'!T150)&gt;0,'Conversion in 100'!T150*0.4,"")</f>
        <v>0</v>
      </c>
      <c r="U150" s="270">
        <f>IF(OR(ISNUMBER(P150),ISNUMBER(Q150),ISNUMBER(#REF!),ISNUMBER(R150),ISNUMBER(S150),ISNUMBER(T150)),SUM(P150:T150),"")</f>
        <v>0</v>
      </c>
    </row>
    <row r="151" spans="1:21" x14ac:dyDescent="0.3">
      <c r="A151" s="278" t="str">
        <f>'STUDENT DETAILS'!A152</f>
        <v/>
      </c>
      <c r="B151" s="278" t="str">
        <f>IF(ISNUMBER('STUDENT DETAILS'!D152),('STUDENT DETAILS'!D152),"")</f>
        <v/>
      </c>
      <c r="C151" s="279" t="str">
        <f>IF('STUDENT DETAILS'!C152&gt;0,'STUDENT DETAILS'!C152,"")</f>
        <v/>
      </c>
      <c r="D151" s="314">
        <f>IFERROR(('Conversion in 100'!D151*0.1),"")</f>
        <v>0</v>
      </c>
      <c r="E151" s="314">
        <f>IFERROR(('Conversion in 100'!E151*0.1),"")</f>
        <v>0</v>
      </c>
      <c r="F151" s="314">
        <f>IFERROR(('Conversion in 100'!F151*0.1),"")</f>
        <v>0</v>
      </c>
      <c r="G151" s="314">
        <f>IFERROR(('Conversion in 100'!G151*0.1),"")</f>
        <v>0</v>
      </c>
      <c r="H151" s="314">
        <f>IFERROR(('Conversion in 100'!H151*0.1),"")</f>
        <v>0</v>
      </c>
      <c r="I151" s="270">
        <f>IF(OR(ISNUMBER(D151),ISNUMBER(E151),ISNUMBER(#REF!),ISNUMBER(F151),ISNUMBER(G151),ISNUMBER(H151)),SUM(D151:H151),"")</f>
        <v>0</v>
      </c>
      <c r="J151" s="314" t="str">
        <f>IF(ISNUMBER('Conversion in 100'!J151),'Conversion in 100'!J151*0.3,"")</f>
        <v/>
      </c>
      <c r="K151" s="314" t="str">
        <f>IF(ISNUMBER('Conversion in 100'!K151),'Conversion in 100'!K151*0.3,"")</f>
        <v/>
      </c>
      <c r="L151" s="314" t="str">
        <f>IF(ISNUMBER('Conversion in 100'!L151),'Conversion in 100'!L151*0.3,"")</f>
        <v/>
      </c>
      <c r="M151" s="314" t="str">
        <f>IF(ISNUMBER('Conversion in 100'!M151),'Conversion in 100'!M151*0.3,"")</f>
        <v/>
      </c>
      <c r="N151" s="314" t="str">
        <f>IF(ISNUMBER('Conversion in 100'!N151),'Conversion in 100'!N151*0.3,"")</f>
        <v/>
      </c>
      <c r="O151" s="270" t="str">
        <f>IF(OR(ISNUMBER(J151),ISNUMBER(K151),ISNUMBER(#REF!),ISNUMBER(L151),ISNUMBER(M151),ISNUMBER(N151)),SUM(J151:N151),"")</f>
        <v/>
      </c>
      <c r="P151" s="314">
        <f>IF(ISNUMBER('Conversion in 100'!P151)&gt;0,'Conversion in 100'!P151*0.4,"")</f>
        <v>0</v>
      </c>
      <c r="Q151" s="314">
        <f>IF(ISNUMBER('Conversion in 100'!Q151)&gt;0,'Conversion in 100'!Q151*0.4,"")</f>
        <v>0</v>
      </c>
      <c r="R151" s="314">
        <f>IF(ISNUMBER('Conversion in 100'!R151)&gt;0,'Conversion in 100'!R151*0.4,"")</f>
        <v>0</v>
      </c>
      <c r="S151" s="314">
        <f>IF(ISNUMBER('Conversion in 100'!S151)&gt;0,'Conversion in 100'!S151*0.4,"")</f>
        <v>0</v>
      </c>
      <c r="T151" s="314">
        <f>IF(ISNUMBER('Conversion in 100'!T151)&gt;0,'Conversion in 100'!T151*0.4,"")</f>
        <v>0</v>
      </c>
      <c r="U151" s="270">
        <f>IF(OR(ISNUMBER(P151),ISNUMBER(Q151),ISNUMBER(#REF!),ISNUMBER(R151),ISNUMBER(S151),ISNUMBER(T151)),SUM(P151:T151),"")</f>
        <v>0</v>
      </c>
    </row>
    <row r="152" spans="1:21" x14ac:dyDescent="0.3">
      <c r="A152" s="278" t="str">
        <f>'STUDENT DETAILS'!A153</f>
        <v/>
      </c>
      <c r="B152" s="278" t="str">
        <f>IF(ISNUMBER('STUDENT DETAILS'!D153),('STUDENT DETAILS'!D153),"")</f>
        <v/>
      </c>
      <c r="C152" s="279" t="str">
        <f>IF('STUDENT DETAILS'!C153&gt;0,'STUDENT DETAILS'!C153,"")</f>
        <v/>
      </c>
      <c r="D152" s="314">
        <f>IFERROR(('Conversion in 100'!D152*0.1),"")</f>
        <v>0</v>
      </c>
      <c r="E152" s="314">
        <f>IFERROR(('Conversion in 100'!E152*0.1),"")</f>
        <v>0</v>
      </c>
      <c r="F152" s="314">
        <f>IFERROR(('Conversion in 100'!F152*0.1),"")</f>
        <v>0</v>
      </c>
      <c r="G152" s="314">
        <f>IFERROR(('Conversion in 100'!G152*0.1),"")</f>
        <v>0</v>
      </c>
      <c r="H152" s="314">
        <f>IFERROR(('Conversion in 100'!H152*0.1),"")</f>
        <v>0</v>
      </c>
      <c r="I152" s="270">
        <f>IF(OR(ISNUMBER(D152),ISNUMBER(E152),ISNUMBER(#REF!),ISNUMBER(F152),ISNUMBER(G152),ISNUMBER(H152)),SUM(D152:H152),"")</f>
        <v>0</v>
      </c>
      <c r="J152" s="314" t="str">
        <f>IF(ISNUMBER('Conversion in 100'!J152),'Conversion in 100'!J152*0.3,"")</f>
        <v/>
      </c>
      <c r="K152" s="314" t="str">
        <f>IF(ISNUMBER('Conversion in 100'!K152),'Conversion in 100'!K152*0.3,"")</f>
        <v/>
      </c>
      <c r="L152" s="314" t="str">
        <f>IF(ISNUMBER('Conversion in 100'!L152),'Conversion in 100'!L152*0.3,"")</f>
        <v/>
      </c>
      <c r="M152" s="314" t="str">
        <f>IF(ISNUMBER('Conversion in 100'!M152),'Conversion in 100'!M152*0.3,"")</f>
        <v/>
      </c>
      <c r="N152" s="314" t="str">
        <f>IF(ISNUMBER('Conversion in 100'!N152),'Conversion in 100'!N152*0.3,"")</f>
        <v/>
      </c>
      <c r="O152" s="270" t="str">
        <f>IF(OR(ISNUMBER(J152),ISNUMBER(K152),ISNUMBER(#REF!),ISNUMBER(L152),ISNUMBER(M152),ISNUMBER(N152)),SUM(J152:N152),"")</f>
        <v/>
      </c>
      <c r="P152" s="314">
        <f>IF(ISNUMBER('Conversion in 100'!P152)&gt;0,'Conversion in 100'!P152*0.4,"")</f>
        <v>0</v>
      </c>
      <c r="Q152" s="314">
        <f>IF(ISNUMBER('Conversion in 100'!Q152)&gt;0,'Conversion in 100'!Q152*0.4,"")</f>
        <v>0</v>
      </c>
      <c r="R152" s="314">
        <f>IF(ISNUMBER('Conversion in 100'!R152)&gt;0,'Conversion in 100'!R152*0.4,"")</f>
        <v>0</v>
      </c>
      <c r="S152" s="314">
        <f>IF(ISNUMBER('Conversion in 100'!S152)&gt;0,'Conversion in 100'!S152*0.4,"")</f>
        <v>0</v>
      </c>
      <c r="T152" s="314">
        <f>IF(ISNUMBER('Conversion in 100'!T152)&gt;0,'Conversion in 100'!T152*0.4,"")</f>
        <v>0</v>
      </c>
      <c r="U152" s="270">
        <f>IF(OR(ISNUMBER(P152),ISNUMBER(Q152),ISNUMBER(#REF!),ISNUMBER(R152),ISNUMBER(S152),ISNUMBER(T152)),SUM(P152:T152),"")</f>
        <v>0</v>
      </c>
    </row>
    <row r="153" spans="1:21" x14ac:dyDescent="0.3">
      <c r="A153" s="278" t="str">
        <f>'STUDENT DETAILS'!A154</f>
        <v/>
      </c>
      <c r="B153" s="278" t="str">
        <f>IF(ISNUMBER('STUDENT DETAILS'!D154),('STUDENT DETAILS'!D154),"")</f>
        <v/>
      </c>
      <c r="C153" s="279" t="str">
        <f>IF('STUDENT DETAILS'!C154&gt;0,'STUDENT DETAILS'!C154,"")</f>
        <v/>
      </c>
      <c r="D153" s="314">
        <f>IFERROR(('Conversion in 100'!D153*0.1),"")</f>
        <v>0</v>
      </c>
      <c r="E153" s="314">
        <f>IFERROR(('Conversion in 100'!E153*0.1),"")</f>
        <v>0</v>
      </c>
      <c r="F153" s="314">
        <f>IFERROR(('Conversion in 100'!F153*0.1),"")</f>
        <v>0</v>
      </c>
      <c r="G153" s="314">
        <f>IFERROR(('Conversion in 100'!G153*0.1),"")</f>
        <v>0</v>
      </c>
      <c r="H153" s="314">
        <f>IFERROR(('Conversion in 100'!H153*0.1),"")</f>
        <v>0</v>
      </c>
      <c r="I153" s="270">
        <f>IF(OR(ISNUMBER(D153),ISNUMBER(E153),ISNUMBER(#REF!),ISNUMBER(F153),ISNUMBER(G153),ISNUMBER(H153)),SUM(D153:H153),"")</f>
        <v>0</v>
      </c>
      <c r="J153" s="314" t="str">
        <f>IF(ISNUMBER('Conversion in 100'!J153),'Conversion in 100'!J153*0.3,"")</f>
        <v/>
      </c>
      <c r="K153" s="314" t="str">
        <f>IF(ISNUMBER('Conversion in 100'!K153),'Conversion in 100'!K153*0.3,"")</f>
        <v/>
      </c>
      <c r="L153" s="314" t="str">
        <f>IF(ISNUMBER('Conversion in 100'!L153),'Conversion in 100'!L153*0.3,"")</f>
        <v/>
      </c>
      <c r="M153" s="314" t="str">
        <f>IF(ISNUMBER('Conversion in 100'!M153),'Conversion in 100'!M153*0.3,"")</f>
        <v/>
      </c>
      <c r="N153" s="314" t="str">
        <f>IF(ISNUMBER('Conversion in 100'!N153),'Conversion in 100'!N153*0.3,"")</f>
        <v/>
      </c>
      <c r="O153" s="270" t="str">
        <f>IF(OR(ISNUMBER(J153),ISNUMBER(K153),ISNUMBER(#REF!),ISNUMBER(L153),ISNUMBER(M153),ISNUMBER(N153)),SUM(J153:N153),"")</f>
        <v/>
      </c>
      <c r="P153" s="314">
        <f>IF(ISNUMBER('Conversion in 100'!P153)&gt;0,'Conversion in 100'!P153*0.4,"")</f>
        <v>0</v>
      </c>
      <c r="Q153" s="314">
        <f>IF(ISNUMBER('Conversion in 100'!Q153)&gt;0,'Conversion in 100'!Q153*0.4,"")</f>
        <v>0</v>
      </c>
      <c r="R153" s="314">
        <f>IF(ISNUMBER('Conversion in 100'!R153)&gt;0,'Conversion in 100'!R153*0.4,"")</f>
        <v>0</v>
      </c>
      <c r="S153" s="314">
        <f>IF(ISNUMBER('Conversion in 100'!S153)&gt;0,'Conversion in 100'!S153*0.4,"")</f>
        <v>0</v>
      </c>
      <c r="T153" s="314">
        <f>IF(ISNUMBER('Conversion in 100'!T153)&gt;0,'Conversion in 100'!T153*0.4,"")</f>
        <v>0</v>
      </c>
      <c r="U153" s="270">
        <f>IF(OR(ISNUMBER(P153),ISNUMBER(Q153),ISNUMBER(#REF!),ISNUMBER(R153),ISNUMBER(S153),ISNUMBER(T153)),SUM(P153:T153),"")</f>
        <v>0</v>
      </c>
    </row>
    <row r="154" spans="1:21" x14ac:dyDescent="0.3">
      <c r="A154" s="278" t="str">
        <f>'STUDENT DETAILS'!A155</f>
        <v/>
      </c>
      <c r="B154" s="278" t="str">
        <f>IF(ISNUMBER('STUDENT DETAILS'!D155),('STUDENT DETAILS'!D155),"")</f>
        <v/>
      </c>
      <c r="C154" s="279" t="str">
        <f>IF('STUDENT DETAILS'!C155&gt;0,'STUDENT DETAILS'!C155,"")</f>
        <v/>
      </c>
      <c r="D154" s="314">
        <f>IFERROR(('Conversion in 100'!D154*0.1),"")</f>
        <v>0</v>
      </c>
      <c r="E154" s="314">
        <f>IFERROR(('Conversion in 100'!E154*0.1),"")</f>
        <v>0</v>
      </c>
      <c r="F154" s="314">
        <f>IFERROR(('Conversion in 100'!F154*0.1),"")</f>
        <v>0</v>
      </c>
      <c r="G154" s="314">
        <f>IFERROR(('Conversion in 100'!G154*0.1),"")</f>
        <v>0</v>
      </c>
      <c r="H154" s="314">
        <f>IFERROR(('Conversion in 100'!H154*0.1),"")</f>
        <v>0</v>
      </c>
      <c r="I154" s="270">
        <f>IF(OR(ISNUMBER(D154),ISNUMBER(E154),ISNUMBER(#REF!),ISNUMBER(F154),ISNUMBER(G154),ISNUMBER(H154)),SUM(D154:H154),"")</f>
        <v>0</v>
      </c>
      <c r="J154" s="314" t="str">
        <f>IF(ISNUMBER('Conversion in 100'!J154),'Conversion in 100'!J154*0.3,"")</f>
        <v/>
      </c>
      <c r="K154" s="314" t="str">
        <f>IF(ISNUMBER('Conversion in 100'!K154),'Conversion in 100'!K154*0.3,"")</f>
        <v/>
      </c>
      <c r="L154" s="314" t="str">
        <f>IF(ISNUMBER('Conversion in 100'!L154),'Conversion in 100'!L154*0.3,"")</f>
        <v/>
      </c>
      <c r="M154" s="314" t="str">
        <f>IF(ISNUMBER('Conversion in 100'!M154),'Conversion in 100'!M154*0.3,"")</f>
        <v/>
      </c>
      <c r="N154" s="314" t="str">
        <f>IF(ISNUMBER('Conversion in 100'!N154),'Conversion in 100'!N154*0.3,"")</f>
        <v/>
      </c>
      <c r="O154" s="270" t="str">
        <f>IF(OR(ISNUMBER(J154),ISNUMBER(K154),ISNUMBER(#REF!),ISNUMBER(L154),ISNUMBER(M154),ISNUMBER(N154)),SUM(J154:N154),"")</f>
        <v/>
      </c>
      <c r="P154" s="314">
        <f>IF(ISNUMBER('Conversion in 100'!P154)&gt;0,'Conversion in 100'!P154*0.4,"")</f>
        <v>0</v>
      </c>
      <c r="Q154" s="314">
        <f>IF(ISNUMBER('Conversion in 100'!Q154)&gt;0,'Conversion in 100'!Q154*0.4,"")</f>
        <v>0</v>
      </c>
      <c r="R154" s="314">
        <f>IF(ISNUMBER('Conversion in 100'!R154)&gt;0,'Conversion in 100'!R154*0.4,"")</f>
        <v>0</v>
      </c>
      <c r="S154" s="314">
        <f>IF(ISNUMBER('Conversion in 100'!S154)&gt;0,'Conversion in 100'!S154*0.4,"")</f>
        <v>0</v>
      </c>
      <c r="T154" s="314">
        <f>IF(ISNUMBER('Conversion in 100'!T154)&gt;0,'Conversion in 100'!T154*0.4,"")</f>
        <v>0</v>
      </c>
      <c r="U154" s="270">
        <f>IF(OR(ISNUMBER(P154),ISNUMBER(Q154),ISNUMBER(#REF!),ISNUMBER(R154),ISNUMBER(S154),ISNUMBER(T154)),SUM(P154:T154),"")</f>
        <v>0</v>
      </c>
    </row>
    <row r="155" spans="1:21" x14ac:dyDescent="0.3">
      <c r="A155" s="278" t="str">
        <f>'STUDENT DETAILS'!A156</f>
        <v/>
      </c>
      <c r="B155" s="278" t="str">
        <f>IF(ISNUMBER('STUDENT DETAILS'!D156),('STUDENT DETAILS'!D156),"")</f>
        <v/>
      </c>
      <c r="C155" s="279" t="str">
        <f>IF('STUDENT DETAILS'!C156&gt;0,'STUDENT DETAILS'!C156,"")</f>
        <v/>
      </c>
      <c r="D155" s="314">
        <f>IFERROR(('Conversion in 100'!D155*0.1),"")</f>
        <v>0</v>
      </c>
      <c r="E155" s="314">
        <f>IFERROR(('Conversion in 100'!E155*0.1),"")</f>
        <v>0</v>
      </c>
      <c r="F155" s="314">
        <f>IFERROR(('Conversion in 100'!F155*0.1),"")</f>
        <v>0</v>
      </c>
      <c r="G155" s="314">
        <f>IFERROR(('Conversion in 100'!G155*0.1),"")</f>
        <v>0</v>
      </c>
      <c r="H155" s="314">
        <f>IFERROR(('Conversion in 100'!H155*0.1),"")</f>
        <v>0</v>
      </c>
      <c r="I155" s="270">
        <f>IF(OR(ISNUMBER(D155),ISNUMBER(E155),ISNUMBER(#REF!),ISNUMBER(F155),ISNUMBER(G155),ISNUMBER(H155)),SUM(D155:H155),"")</f>
        <v>0</v>
      </c>
      <c r="J155" s="314" t="str">
        <f>IF(ISNUMBER('Conversion in 100'!J155),'Conversion in 100'!J155*0.3,"")</f>
        <v/>
      </c>
      <c r="K155" s="314" t="str">
        <f>IF(ISNUMBER('Conversion in 100'!K155),'Conversion in 100'!K155*0.3,"")</f>
        <v/>
      </c>
      <c r="L155" s="314" t="str">
        <f>IF(ISNUMBER('Conversion in 100'!L155),'Conversion in 100'!L155*0.3,"")</f>
        <v/>
      </c>
      <c r="M155" s="314" t="str">
        <f>IF(ISNUMBER('Conversion in 100'!M155),'Conversion in 100'!M155*0.3,"")</f>
        <v/>
      </c>
      <c r="N155" s="314" t="str">
        <f>IF(ISNUMBER('Conversion in 100'!N155),'Conversion in 100'!N155*0.3,"")</f>
        <v/>
      </c>
      <c r="O155" s="270" t="str">
        <f>IF(OR(ISNUMBER(J155),ISNUMBER(K155),ISNUMBER(#REF!),ISNUMBER(L155),ISNUMBER(M155),ISNUMBER(N155)),SUM(J155:N155),"")</f>
        <v/>
      </c>
      <c r="P155" s="314">
        <f>IF(ISNUMBER('Conversion in 100'!P155)&gt;0,'Conversion in 100'!P155*0.4,"")</f>
        <v>0</v>
      </c>
      <c r="Q155" s="314">
        <f>IF(ISNUMBER('Conversion in 100'!Q155)&gt;0,'Conversion in 100'!Q155*0.4,"")</f>
        <v>0</v>
      </c>
      <c r="R155" s="314">
        <f>IF(ISNUMBER('Conversion in 100'!R155)&gt;0,'Conversion in 100'!R155*0.4,"")</f>
        <v>0</v>
      </c>
      <c r="S155" s="314">
        <f>IF(ISNUMBER('Conversion in 100'!S155)&gt;0,'Conversion in 100'!S155*0.4,"")</f>
        <v>0</v>
      </c>
      <c r="T155" s="314">
        <f>IF(ISNUMBER('Conversion in 100'!T155)&gt;0,'Conversion in 100'!T155*0.4,"")</f>
        <v>0</v>
      </c>
      <c r="U155" s="270">
        <f>IF(OR(ISNUMBER(P155),ISNUMBER(Q155),ISNUMBER(#REF!),ISNUMBER(R155),ISNUMBER(S155),ISNUMBER(T155)),SUM(P155:T155),"")</f>
        <v>0</v>
      </c>
    </row>
    <row r="156" spans="1:21" x14ac:dyDescent="0.3">
      <c r="A156" s="278" t="str">
        <f>'STUDENT DETAILS'!A157</f>
        <v/>
      </c>
      <c r="B156" s="278" t="str">
        <f>IF(ISNUMBER('STUDENT DETAILS'!D157),('STUDENT DETAILS'!D157),"")</f>
        <v/>
      </c>
      <c r="C156" s="279" t="str">
        <f>IF('STUDENT DETAILS'!C157&gt;0,'STUDENT DETAILS'!C157,"")</f>
        <v/>
      </c>
      <c r="D156" s="314">
        <f>IFERROR(('Conversion in 100'!D156*0.1),"")</f>
        <v>0</v>
      </c>
      <c r="E156" s="314">
        <f>IFERROR(('Conversion in 100'!E156*0.1),"")</f>
        <v>0</v>
      </c>
      <c r="F156" s="314">
        <f>IFERROR(('Conversion in 100'!F156*0.1),"")</f>
        <v>0</v>
      </c>
      <c r="G156" s="314">
        <f>IFERROR(('Conversion in 100'!G156*0.1),"")</f>
        <v>0</v>
      </c>
      <c r="H156" s="314">
        <f>IFERROR(('Conversion in 100'!H156*0.1),"")</f>
        <v>0</v>
      </c>
      <c r="I156" s="270">
        <f>IF(OR(ISNUMBER(D156),ISNUMBER(E156),ISNUMBER(#REF!),ISNUMBER(F156),ISNUMBER(G156),ISNUMBER(H156)),SUM(D156:H156),"")</f>
        <v>0</v>
      </c>
      <c r="J156" s="314" t="str">
        <f>IF(ISNUMBER('Conversion in 100'!J156),'Conversion in 100'!J156*0.3,"")</f>
        <v/>
      </c>
      <c r="K156" s="314" t="str">
        <f>IF(ISNUMBER('Conversion in 100'!K156),'Conversion in 100'!K156*0.3,"")</f>
        <v/>
      </c>
      <c r="L156" s="314" t="str">
        <f>IF(ISNUMBER('Conversion in 100'!L156),'Conversion in 100'!L156*0.3,"")</f>
        <v/>
      </c>
      <c r="M156" s="314" t="str">
        <f>IF(ISNUMBER('Conversion in 100'!M156),'Conversion in 100'!M156*0.3,"")</f>
        <v/>
      </c>
      <c r="N156" s="314" t="str">
        <f>IF(ISNUMBER('Conversion in 100'!N156),'Conversion in 100'!N156*0.3,"")</f>
        <v/>
      </c>
      <c r="O156" s="270" t="str">
        <f>IF(OR(ISNUMBER(J156),ISNUMBER(K156),ISNUMBER(#REF!),ISNUMBER(L156),ISNUMBER(M156),ISNUMBER(N156)),SUM(J156:N156),"")</f>
        <v/>
      </c>
      <c r="P156" s="314">
        <f>IF(ISNUMBER('Conversion in 100'!P156)&gt;0,'Conversion in 100'!P156*0.4,"")</f>
        <v>0</v>
      </c>
      <c r="Q156" s="314">
        <f>IF(ISNUMBER('Conversion in 100'!Q156)&gt;0,'Conversion in 100'!Q156*0.4,"")</f>
        <v>0</v>
      </c>
      <c r="R156" s="314">
        <f>IF(ISNUMBER('Conversion in 100'!R156)&gt;0,'Conversion in 100'!R156*0.4,"")</f>
        <v>0</v>
      </c>
      <c r="S156" s="314">
        <f>IF(ISNUMBER('Conversion in 100'!S156)&gt;0,'Conversion in 100'!S156*0.4,"")</f>
        <v>0</v>
      </c>
      <c r="T156" s="314">
        <f>IF(ISNUMBER('Conversion in 100'!T156)&gt;0,'Conversion in 100'!T156*0.4,"")</f>
        <v>0</v>
      </c>
      <c r="U156" s="270">
        <f>IF(OR(ISNUMBER(P156),ISNUMBER(Q156),ISNUMBER(#REF!),ISNUMBER(R156),ISNUMBER(S156),ISNUMBER(T156)),SUM(P156:T156),"")</f>
        <v>0</v>
      </c>
    </row>
    <row r="157" spans="1:21" x14ac:dyDescent="0.3">
      <c r="A157" s="278" t="str">
        <f>'STUDENT DETAILS'!A158</f>
        <v/>
      </c>
      <c r="B157" s="278" t="str">
        <f>IF(ISNUMBER('STUDENT DETAILS'!D158),('STUDENT DETAILS'!D158),"")</f>
        <v/>
      </c>
      <c r="C157" s="279" t="str">
        <f>IF('STUDENT DETAILS'!C158&gt;0,'STUDENT DETAILS'!C158,"")</f>
        <v/>
      </c>
      <c r="D157" s="314">
        <f>IFERROR(('Conversion in 100'!D157*0.1),"")</f>
        <v>0</v>
      </c>
      <c r="E157" s="314">
        <f>IFERROR(('Conversion in 100'!E157*0.1),"")</f>
        <v>0</v>
      </c>
      <c r="F157" s="314">
        <f>IFERROR(('Conversion in 100'!F157*0.1),"")</f>
        <v>0</v>
      </c>
      <c r="G157" s="314">
        <f>IFERROR(('Conversion in 100'!G157*0.1),"")</f>
        <v>0</v>
      </c>
      <c r="H157" s="314">
        <f>IFERROR(('Conversion in 100'!H157*0.1),"")</f>
        <v>0</v>
      </c>
      <c r="I157" s="270">
        <f>IF(OR(ISNUMBER(D157),ISNUMBER(E157),ISNUMBER(#REF!),ISNUMBER(F157),ISNUMBER(G157),ISNUMBER(H157)),SUM(D157:H157),"")</f>
        <v>0</v>
      </c>
      <c r="J157" s="314" t="str">
        <f>IF(ISNUMBER('Conversion in 100'!J157),'Conversion in 100'!J157*0.3,"")</f>
        <v/>
      </c>
      <c r="K157" s="314" t="str">
        <f>IF(ISNUMBER('Conversion in 100'!K157),'Conversion in 100'!K157*0.3,"")</f>
        <v/>
      </c>
      <c r="L157" s="314" t="str">
        <f>IF(ISNUMBER('Conversion in 100'!L157),'Conversion in 100'!L157*0.3,"")</f>
        <v/>
      </c>
      <c r="M157" s="314" t="str">
        <f>IF(ISNUMBER('Conversion in 100'!M157),'Conversion in 100'!M157*0.3,"")</f>
        <v/>
      </c>
      <c r="N157" s="314" t="str">
        <f>IF(ISNUMBER('Conversion in 100'!N157),'Conversion in 100'!N157*0.3,"")</f>
        <v/>
      </c>
      <c r="O157" s="270" t="str">
        <f>IF(OR(ISNUMBER(J157),ISNUMBER(K157),ISNUMBER(#REF!),ISNUMBER(L157),ISNUMBER(M157),ISNUMBER(N157)),SUM(J157:N157),"")</f>
        <v/>
      </c>
      <c r="P157" s="314">
        <f>IF(ISNUMBER('Conversion in 100'!P157)&gt;0,'Conversion in 100'!P157*0.4,"")</f>
        <v>0</v>
      </c>
      <c r="Q157" s="314">
        <f>IF(ISNUMBER('Conversion in 100'!Q157)&gt;0,'Conversion in 100'!Q157*0.4,"")</f>
        <v>0</v>
      </c>
      <c r="R157" s="314">
        <f>IF(ISNUMBER('Conversion in 100'!R157)&gt;0,'Conversion in 100'!R157*0.4,"")</f>
        <v>0</v>
      </c>
      <c r="S157" s="314">
        <f>IF(ISNUMBER('Conversion in 100'!S157)&gt;0,'Conversion in 100'!S157*0.4,"")</f>
        <v>0</v>
      </c>
      <c r="T157" s="314">
        <f>IF(ISNUMBER('Conversion in 100'!T157)&gt;0,'Conversion in 100'!T157*0.4,"")</f>
        <v>0</v>
      </c>
      <c r="U157" s="270">
        <f>IF(OR(ISNUMBER(P157),ISNUMBER(Q157),ISNUMBER(#REF!),ISNUMBER(R157),ISNUMBER(S157),ISNUMBER(T157)),SUM(P157:T157),"")</f>
        <v>0</v>
      </c>
    </row>
    <row r="158" spans="1:21" x14ac:dyDescent="0.3">
      <c r="A158" s="278" t="str">
        <f>'STUDENT DETAILS'!A159</f>
        <v/>
      </c>
      <c r="B158" s="278" t="str">
        <f>IF(ISNUMBER('STUDENT DETAILS'!D159),('STUDENT DETAILS'!D159),"")</f>
        <v/>
      </c>
      <c r="C158" s="279" t="str">
        <f>IF('STUDENT DETAILS'!C159&gt;0,'STUDENT DETAILS'!C159,"")</f>
        <v/>
      </c>
      <c r="D158" s="314">
        <f>IFERROR(('Conversion in 100'!D158*0.1),"")</f>
        <v>0</v>
      </c>
      <c r="E158" s="314">
        <f>IFERROR(('Conversion in 100'!E158*0.1),"")</f>
        <v>0</v>
      </c>
      <c r="F158" s="314">
        <f>IFERROR(('Conversion in 100'!F158*0.1),"")</f>
        <v>0</v>
      </c>
      <c r="G158" s="314">
        <f>IFERROR(('Conversion in 100'!G158*0.1),"")</f>
        <v>0</v>
      </c>
      <c r="H158" s="314">
        <f>IFERROR(('Conversion in 100'!H158*0.1),"")</f>
        <v>0</v>
      </c>
      <c r="I158" s="270">
        <f>IF(OR(ISNUMBER(D158),ISNUMBER(E158),ISNUMBER(#REF!),ISNUMBER(F158),ISNUMBER(G158),ISNUMBER(H158)),SUM(D158:H158),"")</f>
        <v>0</v>
      </c>
      <c r="J158" s="314" t="str">
        <f>IF(ISNUMBER('Conversion in 100'!J158),'Conversion in 100'!J158*0.3,"")</f>
        <v/>
      </c>
      <c r="K158" s="314" t="str">
        <f>IF(ISNUMBER('Conversion in 100'!K158),'Conversion in 100'!K158*0.3,"")</f>
        <v/>
      </c>
      <c r="L158" s="314" t="str">
        <f>IF(ISNUMBER('Conversion in 100'!L158),'Conversion in 100'!L158*0.3,"")</f>
        <v/>
      </c>
      <c r="M158" s="314" t="str">
        <f>IF(ISNUMBER('Conversion in 100'!M158),'Conversion in 100'!M158*0.3,"")</f>
        <v/>
      </c>
      <c r="N158" s="314" t="str">
        <f>IF(ISNUMBER('Conversion in 100'!N158),'Conversion in 100'!N158*0.3,"")</f>
        <v/>
      </c>
      <c r="O158" s="270" t="str">
        <f>IF(OR(ISNUMBER(J158),ISNUMBER(K158),ISNUMBER(#REF!),ISNUMBER(L158),ISNUMBER(M158),ISNUMBER(N158)),SUM(J158:N158),"")</f>
        <v/>
      </c>
      <c r="P158" s="314">
        <f>IF(ISNUMBER('Conversion in 100'!P158)&gt;0,'Conversion in 100'!P158*0.4,"")</f>
        <v>0</v>
      </c>
      <c r="Q158" s="314">
        <f>IF(ISNUMBER('Conversion in 100'!Q158)&gt;0,'Conversion in 100'!Q158*0.4,"")</f>
        <v>0</v>
      </c>
      <c r="R158" s="314">
        <f>IF(ISNUMBER('Conversion in 100'!R158)&gt;0,'Conversion in 100'!R158*0.4,"")</f>
        <v>0</v>
      </c>
      <c r="S158" s="314">
        <f>IF(ISNUMBER('Conversion in 100'!S158)&gt;0,'Conversion in 100'!S158*0.4,"")</f>
        <v>0</v>
      </c>
      <c r="T158" s="314">
        <f>IF(ISNUMBER('Conversion in 100'!T158)&gt;0,'Conversion in 100'!T158*0.4,"")</f>
        <v>0</v>
      </c>
      <c r="U158" s="270">
        <f>IF(OR(ISNUMBER(P158),ISNUMBER(Q158),ISNUMBER(#REF!),ISNUMBER(R158),ISNUMBER(S158),ISNUMBER(T158)),SUM(P158:T158),"")</f>
        <v>0</v>
      </c>
    </row>
    <row r="159" spans="1:21" x14ac:dyDescent="0.3">
      <c r="A159" s="278" t="str">
        <f>'STUDENT DETAILS'!A160</f>
        <v/>
      </c>
      <c r="B159" s="278" t="str">
        <f>IF(ISNUMBER('STUDENT DETAILS'!D160),('STUDENT DETAILS'!D160),"")</f>
        <v/>
      </c>
      <c r="C159" s="279" t="str">
        <f>IF('STUDENT DETAILS'!C160&gt;0,'STUDENT DETAILS'!C160,"")</f>
        <v/>
      </c>
      <c r="D159" s="314">
        <f>IFERROR(('Conversion in 100'!D159*0.1),"")</f>
        <v>0</v>
      </c>
      <c r="E159" s="314">
        <f>IFERROR(('Conversion in 100'!E159*0.1),"")</f>
        <v>0</v>
      </c>
      <c r="F159" s="314">
        <f>IFERROR(('Conversion in 100'!F159*0.1),"")</f>
        <v>0</v>
      </c>
      <c r="G159" s="314">
        <f>IFERROR(('Conversion in 100'!G159*0.1),"")</f>
        <v>0</v>
      </c>
      <c r="H159" s="314">
        <f>IFERROR(('Conversion in 100'!H159*0.1),"")</f>
        <v>0</v>
      </c>
      <c r="I159" s="270">
        <f>IF(OR(ISNUMBER(D159),ISNUMBER(E159),ISNUMBER(#REF!),ISNUMBER(F159),ISNUMBER(G159),ISNUMBER(H159)),SUM(D159:H159),"")</f>
        <v>0</v>
      </c>
      <c r="J159" s="314" t="str">
        <f>IF(ISNUMBER('Conversion in 100'!J159),'Conversion in 100'!J159*0.3,"")</f>
        <v/>
      </c>
      <c r="K159" s="314" t="str">
        <f>IF(ISNUMBER('Conversion in 100'!K159),'Conversion in 100'!K159*0.3,"")</f>
        <v/>
      </c>
      <c r="L159" s="314" t="str">
        <f>IF(ISNUMBER('Conversion in 100'!L159),'Conversion in 100'!L159*0.3,"")</f>
        <v/>
      </c>
      <c r="M159" s="314" t="str">
        <f>IF(ISNUMBER('Conversion in 100'!M159),'Conversion in 100'!M159*0.3,"")</f>
        <v/>
      </c>
      <c r="N159" s="314" t="str">
        <f>IF(ISNUMBER('Conversion in 100'!N159),'Conversion in 100'!N159*0.3,"")</f>
        <v/>
      </c>
      <c r="O159" s="270" t="str">
        <f>IF(OR(ISNUMBER(J159),ISNUMBER(K159),ISNUMBER(#REF!),ISNUMBER(L159),ISNUMBER(M159),ISNUMBER(N159)),SUM(J159:N159),"")</f>
        <v/>
      </c>
      <c r="P159" s="314">
        <f>IF(ISNUMBER('Conversion in 100'!P159)&gt;0,'Conversion in 100'!P159*0.4,"")</f>
        <v>0</v>
      </c>
      <c r="Q159" s="314">
        <f>IF(ISNUMBER('Conversion in 100'!Q159)&gt;0,'Conversion in 100'!Q159*0.4,"")</f>
        <v>0</v>
      </c>
      <c r="R159" s="314">
        <f>IF(ISNUMBER('Conversion in 100'!R159)&gt;0,'Conversion in 100'!R159*0.4,"")</f>
        <v>0</v>
      </c>
      <c r="S159" s="314">
        <f>IF(ISNUMBER('Conversion in 100'!S159)&gt;0,'Conversion in 100'!S159*0.4,"")</f>
        <v>0</v>
      </c>
      <c r="T159" s="314">
        <f>IF(ISNUMBER('Conversion in 100'!T159)&gt;0,'Conversion in 100'!T159*0.4,"")</f>
        <v>0</v>
      </c>
      <c r="U159" s="270">
        <f>IF(OR(ISNUMBER(P159),ISNUMBER(Q159),ISNUMBER(#REF!),ISNUMBER(R159),ISNUMBER(S159),ISNUMBER(T159)),SUM(P159:T159),"")</f>
        <v>0</v>
      </c>
    </row>
    <row r="160" spans="1:21" x14ac:dyDescent="0.3">
      <c r="A160" s="278" t="str">
        <f>'STUDENT DETAILS'!A161</f>
        <v/>
      </c>
      <c r="B160" s="278" t="str">
        <f>IF(ISNUMBER('STUDENT DETAILS'!D161),('STUDENT DETAILS'!D161),"")</f>
        <v/>
      </c>
      <c r="C160" s="279" t="str">
        <f>IF('STUDENT DETAILS'!C161&gt;0,'STUDENT DETAILS'!C161,"")</f>
        <v/>
      </c>
      <c r="D160" s="314">
        <f>IFERROR(('Conversion in 100'!D160*0.1),"")</f>
        <v>0</v>
      </c>
      <c r="E160" s="314">
        <f>IFERROR(('Conversion in 100'!E160*0.1),"")</f>
        <v>0</v>
      </c>
      <c r="F160" s="314">
        <f>IFERROR(('Conversion in 100'!F160*0.1),"")</f>
        <v>0</v>
      </c>
      <c r="G160" s="314">
        <f>IFERROR(('Conversion in 100'!G160*0.1),"")</f>
        <v>0</v>
      </c>
      <c r="H160" s="314">
        <f>IFERROR(('Conversion in 100'!H160*0.1),"")</f>
        <v>0</v>
      </c>
      <c r="I160" s="270">
        <f>IF(OR(ISNUMBER(D160),ISNUMBER(E160),ISNUMBER(#REF!),ISNUMBER(F160),ISNUMBER(G160),ISNUMBER(H160)),SUM(D160:H160),"")</f>
        <v>0</v>
      </c>
      <c r="J160" s="314" t="str">
        <f>IF(ISNUMBER('Conversion in 100'!J160),'Conversion in 100'!J160*0.3,"")</f>
        <v/>
      </c>
      <c r="K160" s="314" t="str">
        <f>IF(ISNUMBER('Conversion in 100'!K160),'Conversion in 100'!K160*0.3,"")</f>
        <v/>
      </c>
      <c r="L160" s="314" t="str">
        <f>IF(ISNUMBER('Conversion in 100'!L160),'Conversion in 100'!L160*0.3,"")</f>
        <v/>
      </c>
      <c r="M160" s="314" t="str">
        <f>IF(ISNUMBER('Conversion in 100'!M160),'Conversion in 100'!M160*0.3,"")</f>
        <v/>
      </c>
      <c r="N160" s="314" t="str">
        <f>IF(ISNUMBER('Conversion in 100'!N160),'Conversion in 100'!N160*0.3,"")</f>
        <v/>
      </c>
      <c r="O160" s="270" t="str">
        <f>IF(OR(ISNUMBER(J160),ISNUMBER(K160),ISNUMBER(#REF!),ISNUMBER(L160),ISNUMBER(M160),ISNUMBER(N160)),SUM(J160:N160),"")</f>
        <v/>
      </c>
      <c r="P160" s="314">
        <f>IF(ISNUMBER('Conversion in 100'!P160)&gt;0,'Conversion in 100'!P160*0.4,"")</f>
        <v>0</v>
      </c>
      <c r="Q160" s="314">
        <f>IF(ISNUMBER('Conversion in 100'!Q160)&gt;0,'Conversion in 100'!Q160*0.4,"")</f>
        <v>0</v>
      </c>
      <c r="R160" s="314">
        <f>IF(ISNUMBER('Conversion in 100'!R160)&gt;0,'Conversion in 100'!R160*0.4,"")</f>
        <v>0</v>
      </c>
      <c r="S160" s="314">
        <f>IF(ISNUMBER('Conversion in 100'!S160)&gt;0,'Conversion in 100'!S160*0.4,"")</f>
        <v>0</v>
      </c>
      <c r="T160" s="314">
        <f>IF(ISNUMBER('Conversion in 100'!T160)&gt;0,'Conversion in 100'!T160*0.4,"")</f>
        <v>0</v>
      </c>
      <c r="U160" s="270">
        <f>IF(OR(ISNUMBER(P160),ISNUMBER(Q160),ISNUMBER(#REF!),ISNUMBER(R160),ISNUMBER(S160),ISNUMBER(T160)),SUM(P160:T160),"")</f>
        <v>0</v>
      </c>
    </row>
    <row r="161" spans="1:21" x14ac:dyDescent="0.3">
      <c r="A161" s="278" t="str">
        <f>'STUDENT DETAILS'!A162</f>
        <v/>
      </c>
      <c r="B161" s="278" t="str">
        <f>IF(ISNUMBER('STUDENT DETAILS'!D162),('STUDENT DETAILS'!D162),"")</f>
        <v/>
      </c>
      <c r="C161" s="279" t="str">
        <f>IF('STUDENT DETAILS'!C162&gt;0,'STUDENT DETAILS'!C162,"")</f>
        <v/>
      </c>
      <c r="D161" s="314">
        <f>IFERROR(('Conversion in 100'!D161*0.1),"")</f>
        <v>0</v>
      </c>
      <c r="E161" s="314">
        <f>IFERROR(('Conversion in 100'!E161*0.1),"")</f>
        <v>0</v>
      </c>
      <c r="F161" s="314">
        <f>IFERROR(('Conversion in 100'!F161*0.1),"")</f>
        <v>0</v>
      </c>
      <c r="G161" s="314">
        <f>IFERROR(('Conversion in 100'!G161*0.1),"")</f>
        <v>0</v>
      </c>
      <c r="H161" s="314">
        <f>IFERROR(('Conversion in 100'!H161*0.1),"")</f>
        <v>0</v>
      </c>
      <c r="I161" s="270">
        <f>IF(OR(ISNUMBER(D161),ISNUMBER(E161),ISNUMBER(#REF!),ISNUMBER(F161),ISNUMBER(G161),ISNUMBER(H161)),SUM(D161:H161),"")</f>
        <v>0</v>
      </c>
      <c r="J161" s="314" t="str">
        <f>IF(ISNUMBER('Conversion in 100'!J161),'Conversion in 100'!J161*0.3,"")</f>
        <v/>
      </c>
      <c r="K161" s="314" t="str">
        <f>IF(ISNUMBER('Conversion in 100'!K161),'Conversion in 100'!K161*0.3,"")</f>
        <v/>
      </c>
      <c r="L161" s="314" t="str">
        <f>IF(ISNUMBER('Conversion in 100'!L161),'Conversion in 100'!L161*0.3,"")</f>
        <v/>
      </c>
      <c r="M161" s="314" t="str">
        <f>IF(ISNUMBER('Conversion in 100'!M161),'Conversion in 100'!M161*0.3,"")</f>
        <v/>
      </c>
      <c r="N161" s="314" t="str">
        <f>IF(ISNUMBER('Conversion in 100'!N161),'Conversion in 100'!N161*0.3,"")</f>
        <v/>
      </c>
      <c r="O161" s="270" t="str">
        <f>IF(OR(ISNUMBER(J161),ISNUMBER(K161),ISNUMBER(#REF!),ISNUMBER(L161),ISNUMBER(M161),ISNUMBER(N161)),SUM(J161:N161),"")</f>
        <v/>
      </c>
      <c r="P161" s="314">
        <f>IF(ISNUMBER('Conversion in 100'!P161)&gt;0,'Conversion in 100'!P161*0.4,"")</f>
        <v>0</v>
      </c>
      <c r="Q161" s="314">
        <f>IF(ISNUMBER('Conversion in 100'!Q161)&gt;0,'Conversion in 100'!Q161*0.4,"")</f>
        <v>0</v>
      </c>
      <c r="R161" s="314">
        <f>IF(ISNUMBER('Conversion in 100'!R161)&gt;0,'Conversion in 100'!R161*0.4,"")</f>
        <v>0</v>
      </c>
      <c r="S161" s="314">
        <f>IF(ISNUMBER('Conversion in 100'!S161)&gt;0,'Conversion in 100'!S161*0.4,"")</f>
        <v>0</v>
      </c>
      <c r="T161" s="314">
        <f>IF(ISNUMBER('Conversion in 100'!T161)&gt;0,'Conversion in 100'!T161*0.4,"")</f>
        <v>0</v>
      </c>
      <c r="U161" s="270">
        <f>IF(OR(ISNUMBER(P161),ISNUMBER(Q161),ISNUMBER(#REF!),ISNUMBER(R161),ISNUMBER(S161),ISNUMBER(T161)),SUM(P161:T161),"")</f>
        <v>0</v>
      </c>
    </row>
    <row r="162" spans="1:21" x14ac:dyDescent="0.3">
      <c r="A162" s="278" t="str">
        <f>'STUDENT DETAILS'!A163</f>
        <v/>
      </c>
      <c r="B162" s="278" t="str">
        <f>IF(ISNUMBER('STUDENT DETAILS'!D163),('STUDENT DETAILS'!D163),"")</f>
        <v/>
      </c>
      <c r="C162" s="279" t="str">
        <f>IF('STUDENT DETAILS'!C163&gt;0,'STUDENT DETAILS'!C163,"")</f>
        <v/>
      </c>
      <c r="D162" s="314">
        <f>IFERROR(('Conversion in 100'!D162*0.1),"")</f>
        <v>0</v>
      </c>
      <c r="E162" s="314">
        <f>IFERROR(('Conversion in 100'!E162*0.1),"")</f>
        <v>0</v>
      </c>
      <c r="F162" s="314">
        <f>IFERROR(('Conversion in 100'!F162*0.1),"")</f>
        <v>0</v>
      </c>
      <c r="G162" s="314">
        <f>IFERROR(('Conversion in 100'!G162*0.1),"")</f>
        <v>0</v>
      </c>
      <c r="H162" s="314">
        <f>IFERROR(('Conversion in 100'!H162*0.1),"")</f>
        <v>0</v>
      </c>
      <c r="I162" s="270">
        <f>IF(OR(ISNUMBER(D162),ISNUMBER(E162),ISNUMBER(#REF!),ISNUMBER(F162),ISNUMBER(G162),ISNUMBER(H162)),SUM(D162:H162),"")</f>
        <v>0</v>
      </c>
      <c r="J162" s="314" t="str">
        <f>IF(ISNUMBER('Conversion in 100'!J162),'Conversion in 100'!J162*0.3,"")</f>
        <v/>
      </c>
      <c r="K162" s="314" t="str">
        <f>IF(ISNUMBER('Conversion in 100'!K162),'Conversion in 100'!K162*0.3,"")</f>
        <v/>
      </c>
      <c r="L162" s="314" t="str">
        <f>IF(ISNUMBER('Conversion in 100'!L162),'Conversion in 100'!L162*0.3,"")</f>
        <v/>
      </c>
      <c r="M162" s="314" t="str">
        <f>IF(ISNUMBER('Conversion in 100'!M162),'Conversion in 100'!M162*0.3,"")</f>
        <v/>
      </c>
      <c r="N162" s="314" t="str">
        <f>IF(ISNUMBER('Conversion in 100'!N162),'Conversion in 100'!N162*0.3,"")</f>
        <v/>
      </c>
      <c r="O162" s="270" t="str">
        <f>IF(OR(ISNUMBER(J162),ISNUMBER(K162),ISNUMBER(#REF!),ISNUMBER(L162),ISNUMBER(M162),ISNUMBER(N162)),SUM(J162:N162),"")</f>
        <v/>
      </c>
      <c r="P162" s="314">
        <f>IF(ISNUMBER('Conversion in 100'!P162)&gt;0,'Conversion in 100'!P162*0.4,"")</f>
        <v>0</v>
      </c>
      <c r="Q162" s="314">
        <f>IF(ISNUMBER('Conversion in 100'!Q162)&gt;0,'Conversion in 100'!Q162*0.4,"")</f>
        <v>0</v>
      </c>
      <c r="R162" s="314">
        <f>IF(ISNUMBER('Conversion in 100'!R162)&gt;0,'Conversion in 100'!R162*0.4,"")</f>
        <v>0</v>
      </c>
      <c r="S162" s="314">
        <f>IF(ISNUMBER('Conversion in 100'!S162)&gt;0,'Conversion in 100'!S162*0.4,"")</f>
        <v>0</v>
      </c>
      <c r="T162" s="314">
        <f>IF(ISNUMBER('Conversion in 100'!T162)&gt;0,'Conversion in 100'!T162*0.4,"")</f>
        <v>0</v>
      </c>
      <c r="U162" s="270">
        <f>IF(OR(ISNUMBER(P162),ISNUMBER(Q162),ISNUMBER(#REF!),ISNUMBER(R162),ISNUMBER(S162),ISNUMBER(T162)),SUM(P162:T162),"")</f>
        <v>0</v>
      </c>
    </row>
    <row r="163" spans="1:21" x14ac:dyDescent="0.3">
      <c r="A163" s="278" t="str">
        <f>'STUDENT DETAILS'!A164</f>
        <v/>
      </c>
      <c r="B163" s="278" t="str">
        <f>IF(ISNUMBER('STUDENT DETAILS'!D164),('STUDENT DETAILS'!D164),"")</f>
        <v/>
      </c>
      <c r="C163" s="279" t="str">
        <f>IF('STUDENT DETAILS'!C164&gt;0,'STUDENT DETAILS'!C164,"")</f>
        <v/>
      </c>
      <c r="D163" s="314">
        <f>IFERROR(('Conversion in 100'!D163*0.1),"")</f>
        <v>0</v>
      </c>
      <c r="E163" s="314">
        <f>IFERROR(('Conversion in 100'!E163*0.1),"")</f>
        <v>0</v>
      </c>
      <c r="F163" s="314">
        <f>IFERROR(('Conversion in 100'!F163*0.1),"")</f>
        <v>0</v>
      </c>
      <c r="G163" s="314">
        <f>IFERROR(('Conversion in 100'!G163*0.1),"")</f>
        <v>0</v>
      </c>
      <c r="H163" s="314">
        <f>IFERROR(('Conversion in 100'!H163*0.1),"")</f>
        <v>0</v>
      </c>
      <c r="I163" s="270">
        <f>IF(OR(ISNUMBER(D163),ISNUMBER(E163),ISNUMBER(#REF!),ISNUMBER(F163),ISNUMBER(G163),ISNUMBER(H163)),SUM(D163:H163),"")</f>
        <v>0</v>
      </c>
      <c r="J163" s="314" t="str">
        <f>IF(ISNUMBER('Conversion in 100'!J163),'Conversion in 100'!J163*0.3,"")</f>
        <v/>
      </c>
      <c r="K163" s="314" t="str">
        <f>IF(ISNUMBER('Conversion in 100'!K163),'Conversion in 100'!K163*0.3,"")</f>
        <v/>
      </c>
      <c r="L163" s="314" t="str">
        <f>IF(ISNUMBER('Conversion in 100'!L163),'Conversion in 100'!L163*0.3,"")</f>
        <v/>
      </c>
      <c r="M163" s="314" t="str">
        <f>IF(ISNUMBER('Conversion in 100'!M163),'Conversion in 100'!M163*0.3,"")</f>
        <v/>
      </c>
      <c r="N163" s="314" t="str">
        <f>IF(ISNUMBER('Conversion in 100'!N163),'Conversion in 100'!N163*0.3,"")</f>
        <v/>
      </c>
      <c r="O163" s="270" t="str">
        <f>IF(OR(ISNUMBER(J163),ISNUMBER(K163),ISNUMBER(#REF!),ISNUMBER(L163),ISNUMBER(M163),ISNUMBER(N163)),SUM(J163:N163),"")</f>
        <v/>
      </c>
      <c r="P163" s="314">
        <f>IF(ISNUMBER('Conversion in 100'!P163)&gt;0,'Conversion in 100'!P163*0.4,"")</f>
        <v>0</v>
      </c>
      <c r="Q163" s="314">
        <f>IF(ISNUMBER('Conversion in 100'!Q163)&gt;0,'Conversion in 100'!Q163*0.4,"")</f>
        <v>0</v>
      </c>
      <c r="R163" s="314">
        <f>IF(ISNUMBER('Conversion in 100'!R163)&gt;0,'Conversion in 100'!R163*0.4,"")</f>
        <v>0</v>
      </c>
      <c r="S163" s="314">
        <f>IF(ISNUMBER('Conversion in 100'!S163)&gt;0,'Conversion in 100'!S163*0.4,"")</f>
        <v>0</v>
      </c>
      <c r="T163" s="314">
        <f>IF(ISNUMBER('Conversion in 100'!T163)&gt;0,'Conversion in 100'!T163*0.4,"")</f>
        <v>0</v>
      </c>
      <c r="U163" s="270">
        <f>IF(OR(ISNUMBER(P163),ISNUMBER(Q163),ISNUMBER(#REF!),ISNUMBER(R163),ISNUMBER(S163),ISNUMBER(T163)),SUM(P163:T163),"")</f>
        <v>0</v>
      </c>
    </row>
    <row r="164" spans="1:21" x14ac:dyDescent="0.3">
      <c r="A164" s="278" t="str">
        <f>'STUDENT DETAILS'!A165</f>
        <v/>
      </c>
      <c r="B164" s="278" t="str">
        <f>IF(ISNUMBER('STUDENT DETAILS'!D165),('STUDENT DETAILS'!D165),"")</f>
        <v/>
      </c>
      <c r="C164" s="279" t="str">
        <f>IF('STUDENT DETAILS'!C165&gt;0,'STUDENT DETAILS'!C165,"")</f>
        <v/>
      </c>
      <c r="D164" s="314">
        <f>IFERROR(('Conversion in 100'!D164*0.1),"")</f>
        <v>0</v>
      </c>
      <c r="E164" s="314">
        <f>IFERROR(('Conversion in 100'!E164*0.1),"")</f>
        <v>0</v>
      </c>
      <c r="F164" s="314">
        <f>IFERROR(('Conversion in 100'!F164*0.1),"")</f>
        <v>0</v>
      </c>
      <c r="G164" s="314">
        <f>IFERROR(('Conversion in 100'!G164*0.1),"")</f>
        <v>0</v>
      </c>
      <c r="H164" s="314">
        <f>IFERROR(('Conversion in 100'!H164*0.1),"")</f>
        <v>0</v>
      </c>
      <c r="I164" s="270">
        <f>IF(OR(ISNUMBER(D164),ISNUMBER(E164),ISNUMBER(#REF!),ISNUMBER(F164),ISNUMBER(G164),ISNUMBER(H164)),SUM(D164:H164),"")</f>
        <v>0</v>
      </c>
      <c r="J164" s="314" t="str">
        <f>IF(ISNUMBER('Conversion in 100'!J164),'Conversion in 100'!J164*0.3,"")</f>
        <v/>
      </c>
      <c r="K164" s="314" t="str">
        <f>IF(ISNUMBER('Conversion in 100'!K164),'Conversion in 100'!K164*0.3,"")</f>
        <v/>
      </c>
      <c r="L164" s="314" t="str">
        <f>IF(ISNUMBER('Conversion in 100'!L164),'Conversion in 100'!L164*0.3,"")</f>
        <v/>
      </c>
      <c r="M164" s="314" t="str">
        <f>IF(ISNUMBER('Conversion in 100'!M164),'Conversion in 100'!M164*0.3,"")</f>
        <v/>
      </c>
      <c r="N164" s="314" t="str">
        <f>IF(ISNUMBER('Conversion in 100'!N164),'Conversion in 100'!N164*0.3,"")</f>
        <v/>
      </c>
      <c r="O164" s="270" t="str">
        <f>IF(OR(ISNUMBER(J164),ISNUMBER(K164),ISNUMBER(#REF!),ISNUMBER(L164),ISNUMBER(M164),ISNUMBER(N164)),SUM(J164:N164),"")</f>
        <v/>
      </c>
      <c r="P164" s="314">
        <f>IF(ISNUMBER('Conversion in 100'!P164)&gt;0,'Conversion in 100'!P164*0.4,"")</f>
        <v>0</v>
      </c>
      <c r="Q164" s="314">
        <f>IF(ISNUMBER('Conversion in 100'!Q164)&gt;0,'Conversion in 100'!Q164*0.4,"")</f>
        <v>0</v>
      </c>
      <c r="R164" s="314">
        <f>IF(ISNUMBER('Conversion in 100'!R164)&gt;0,'Conversion in 100'!R164*0.4,"")</f>
        <v>0</v>
      </c>
      <c r="S164" s="314">
        <f>IF(ISNUMBER('Conversion in 100'!S164)&gt;0,'Conversion in 100'!S164*0.4,"")</f>
        <v>0</v>
      </c>
      <c r="T164" s="314">
        <f>IF(ISNUMBER('Conversion in 100'!T164)&gt;0,'Conversion in 100'!T164*0.4,"")</f>
        <v>0</v>
      </c>
      <c r="U164" s="270">
        <f>IF(OR(ISNUMBER(P164),ISNUMBER(Q164),ISNUMBER(#REF!),ISNUMBER(R164),ISNUMBER(S164),ISNUMBER(T164)),SUM(P164:T164),"")</f>
        <v>0</v>
      </c>
    </row>
    <row r="165" spans="1:21" x14ac:dyDescent="0.3">
      <c r="A165" s="278" t="str">
        <f>'STUDENT DETAILS'!A166</f>
        <v/>
      </c>
      <c r="B165" s="278" t="str">
        <f>IF(ISNUMBER('STUDENT DETAILS'!D166),('STUDENT DETAILS'!D166),"")</f>
        <v/>
      </c>
      <c r="C165" s="279" t="str">
        <f>IF('STUDENT DETAILS'!C166&gt;0,'STUDENT DETAILS'!C166,"")</f>
        <v/>
      </c>
      <c r="D165" s="314">
        <f>IFERROR(('Conversion in 100'!D165*0.1),"")</f>
        <v>0</v>
      </c>
      <c r="E165" s="314">
        <f>IFERROR(('Conversion in 100'!E165*0.1),"")</f>
        <v>0</v>
      </c>
      <c r="F165" s="314">
        <f>IFERROR(('Conversion in 100'!F165*0.1),"")</f>
        <v>0</v>
      </c>
      <c r="G165" s="314">
        <f>IFERROR(('Conversion in 100'!G165*0.1),"")</f>
        <v>0</v>
      </c>
      <c r="H165" s="314">
        <f>IFERROR(('Conversion in 100'!H165*0.1),"")</f>
        <v>0</v>
      </c>
      <c r="I165" s="270">
        <f>IF(OR(ISNUMBER(D165),ISNUMBER(E165),ISNUMBER(#REF!),ISNUMBER(F165),ISNUMBER(G165),ISNUMBER(H165)),SUM(D165:H165),"")</f>
        <v>0</v>
      </c>
      <c r="J165" s="314" t="str">
        <f>IF(ISNUMBER('Conversion in 100'!J165),'Conversion in 100'!J165*0.3,"")</f>
        <v/>
      </c>
      <c r="K165" s="314" t="str">
        <f>IF(ISNUMBER('Conversion in 100'!K165),'Conversion in 100'!K165*0.3,"")</f>
        <v/>
      </c>
      <c r="L165" s="314" t="str">
        <f>IF(ISNUMBER('Conversion in 100'!L165),'Conversion in 100'!L165*0.3,"")</f>
        <v/>
      </c>
      <c r="M165" s="314" t="str">
        <f>IF(ISNUMBER('Conversion in 100'!M165),'Conversion in 100'!M165*0.3,"")</f>
        <v/>
      </c>
      <c r="N165" s="314" t="str">
        <f>IF(ISNUMBER('Conversion in 100'!N165),'Conversion in 100'!N165*0.3,"")</f>
        <v/>
      </c>
      <c r="O165" s="270" t="str">
        <f>IF(OR(ISNUMBER(J165),ISNUMBER(K165),ISNUMBER(#REF!),ISNUMBER(L165),ISNUMBER(M165),ISNUMBER(N165)),SUM(J165:N165),"")</f>
        <v/>
      </c>
      <c r="P165" s="314">
        <f>IF(ISNUMBER('Conversion in 100'!P165)&gt;0,'Conversion in 100'!P165*0.4,"")</f>
        <v>0</v>
      </c>
      <c r="Q165" s="314">
        <f>IF(ISNUMBER('Conversion in 100'!Q165)&gt;0,'Conversion in 100'!Q165*0.4,"")</f>
        <v>0</v>
      </c>
      <c r="R165" s="314">
        <f>IF(ISNUMBER('Conversion in 100'!R165)&gt;0,'Conversion in 100'!R165*0.4,"")</f>
        <v>0</v>
      </c>
      <c r="S165" s="314">
        <f>IF(ISNUMBER('Conversion in 100'!S165)&gt;0,'Conversion in 100'!S165*0.4,"")</f>
        <v>0</v>
      </c>
      <c r="T165" s="314">
        <f>IF(ISNUMBER('Conversion in 100'!T165)&gt;0,'Conversion in 100'!T165*0.4,"")</f>
        <v>0</v>
      </c>
      <c r="U165" s="270">
        <f>IF(OR(ISNUMBER(P165),ISNUMBER(Q165),ISNUMBER(#REF!),ISNUMBER(R165),ISNUMBER(S165),ISNUMBER(T165)),SUM(P165:T165),"")</f>
        <v>0</v>
      </c>
    </row>
    <row r="166" spans="1:21" x14ac:dyDescent="0.3">
      <c r="A166" s="278" t="str">
        <f>'STUDENT DETAILS'!A167</f>
        <v/>
      </c>
      <c r="B166" s="278" t="str">
        <f>IF(ISNUMBER('STUDENT DETAILS'!D167),('STUDENT DETAILS'!D167),"")</f>
        <v/>
      </c>
      <c r="C166" s="279" t="str">
        <f>IF('STUDENT DETAILS'!C167&gt;0,'STUDENT DETAILS'!C167,"")</f>
        <v/>
      </c>
      <c r="D166" s="314">
        <f>IFERROR(('Conversion in 100'!D166*0.1),"")</f>
        <v>0</v>
      </c>
      <c r="E166" s="314">
        <f>IFERROR(('Conversion in 100'!E166*0.1),"")</f>
        <v>0</v>
      </c>
      <c r="F166" s="314">
        <f>IFERROR(('Conversion in 100'!F166*0.1),"")</f>
        <v>0</v>
      </c>
      <c r="G166" s="314">
        <f>IFERROR(('Conversion in 100'!G166*0.1),"")</f>
        <v>0</v>
      </c>
      <c r="H166" s="314">
        <f>IFERROR(('Conversion in 100'!H166*0.1),"")</f>
        <v>0</v>
      </c>
      <c r="I166" s="270">
        <f>IF(OR(ISNUMBER(D166),ISNUMBER(E166),ISNUMBER(#REF!),ISNUMBER(F166),ISNUMBER(G166),ISNUMBER(H166)),SUM(D166:H166),"")</f>
        <v>0</v>
      </c>
      <c r="J166" s="314" t="str">
        <f>IF(ISNUMBER('Conversion in 100'!J166),'Conversion in 100'!J166*0.3,"")</f>
        <v/>
      </c>
      <c r="K166" s="314" t="str">
        <f>IF(ISNUMBER('Conversion in 100'!K166),'Conversion in 100'!K166*0.3,"")</f>
        <v/>
      </c>
      <c r="L166" s="314" t="str">
        <f>IF(ISNUMBER('Conversion in 100'!L166),'Conversion in 100'!L166*0.3,"")</f>
        <v/>
      </c>
      <c r="M166" s="314" t="str">
        <f>IF(ISNUMBER('Conversion in 100'!M166),'Conversion in 100'!M166*0.3,"")</f>
        <v/>
      </c>
      <c r="N166" s="314" t="str">
        <f>IF(ISNUMBER('Conversion in 100'!N166),'Conversion in 100'!N166*0.3,"")</f>
        <v/>
      </c>
      <c r="O166" s="270" t="str">
        <f>IF(OR(ISNUMBER(J166),ISNUMBER(K166),ISNUMBER(#REF!),ISNUMBER(L166),ISNUMBER(M166),ISNUMBER(N166)),SUM(J166:N166),"")</f>
        <v/>
      </c>
      <c r="P166" s="314">
        <f>IF(ISNUMBER('Conversion in 100'!P166)&gt;0,'Conversion in 100'!P166*0.4,"")</f>
        <v>0</v>
      </c>
      <c r="Q166" s="314">
        <f>IF(ISNUMBER('Conversion in 100'!Q166)&gt;0,'Conversion in 100'!Q166*0.4,"")</f>
        <v>0</v>
      </c>
      <c r="R166" s="314">
        <f>IF(ISNUMBER('Conversion in 100'!R166)&gt;0,'Conversion in 100'!R166*0.4,"")</f>
        <v>0</v>
      </c>
      <c r="S166" s="314">
        <f>IF(ISNUMBER('Conversion in 100'!S166)&gt;0,'Conversion in 100'!S166*0.4,"")</f>
        <v>0</v>
      </c>
      <c r="T166" s="314">
        <f>IF(ISNUMBER('Conversion in 100'!T166)&gt;0,'Conversion in 100'!T166*0.4,"")</f>
        <v>0</v>
      </c>
      <c r="U166" s="270">
        <f>IF(OR(ISNUMBER(P166),ISNUMBER(Q166),ISNUMBER(#REF!),ISNUMBER(R166),ISNUMBER(S166),ISNUMBER(T166)),SUM(P166:T166),"")</f>
        <v>0</v>
      </c>
    </row>
    <row r="167" spans="1:21" x14ac:dyDescent="0.3">
      <c r="A167" s="278" t="str">
        <f>'STUDENT DETAILS'!A168</f>
        <v/>
      </c>
      <c r="B167" s="278" t="str">
        <f>IF(ISNUMBER('STUDENT DETAILS'!D168),('STUDENT DETAILS'!D168),"")</f>
        <v/>
      </c>
      <c r="C167" s="279" t="str">
        <f>IF('STUDENT DETAILS'!C168&gt;0,'STUDENT DETAILS'!C168,"")</f>
        <v/>
      </c>
      <c r="D167" s="314">
        <f>IFERROR(('Conversion in 100'!D167*0.1),"")</f>
        <v>0</v>
      </c>
      <c r="E167" s="314">
        <f>IFERROR(('Conversion in 100'!E167*0.1),"")</f>
        <v>0</v>
      </c>
      <c r="F167" s="314">
        <f>IFERROR(('Conversion in 100'!F167*0.1),"")</f>
        <v>0</v>
      </c>
      <c r="G167" s="314">
        <f>IFERROR(('Conversion in 100'!G167*0.1),"")</f>
        <v>0</v>
      </c>
      <c r="H167" s="314">
        <f>IFERROR(('Conversion in 100'!H167*0.1),"")</f>
        <v>0</v>
      </c>
      <c r="I167" s="270">
        <f>IF(OR(ISNUMBER(D167),ISNUMBER(E167),ISNUMBER(#REF!),ISNUMBER(F167),ISNUMBER(G167),ISNUMBER(H167)),SUM(D167:H167),"")</f>
        <v>0</v>
      </c>
      <c r="J167" s="314" t="str">
        <f>IF(ISNUMBER('Conversion in 100'!J167),'Conversion in 100'!J167*0.3,"")</f>
        <v/>
      </c>
      <c r="K167" s="314" t="str">
        <f>IF(ISNUMBER('Conversion in 100'!K167),'Conversion in 100'!K167*0.3,"")</f>
        <v/>
      </c>
      <c r="L167" s="314" t="str">
        <f>IF(ISNUMBER('Conversion in 100'!L167),'Conversion in 100'!L167*0.3,"")</f>
        <v/>
      </c>
      <c r="M167" s="314" t="str">
        <f>IF(ISNUMBER('Conversion in 100'!M167),'Conversion in 100'!M167*0.3,"")</f>
        <v/>
      </c>
      <c r="N167" s="314" t="str">
        <f>IF(ISNUMBER('Conversion in 100'!N167),'Conversion in 100'!N167*0.3,"")</f>
        <v/>
      </c>
      <c r="O167" s="270" t="str">
        <f>IF(OR(ISNUMBER(J167),ISNUMBER(K167),ISNUMBER(#REF!),ISNUMBER(L167),ISNUMBER(M167),ISNUMBER(N167)),SUM(J167:N167),"")</f>
        <v/>
      </c>
      <c r="P167" s="314">
        <f>IF(ISNUMBER('Conversion in 100'!P167)&gt;0,'Conversion in 100'!P167*0.4,"")</f>
        <v>0</v>
      </c>
      <c r="Q167" s="314">
        <f>IF(ISNUMBER('Conversion in 100'!Q167)&gt;0,'Conversion in 100'!Q167*0.4,"")</f>
        <v>0</v>
      </c>
      <c r="R167" s="314">
        <f>IF(ISNUMBER('Conversion in 100'!R167)&gt;0,'Conversion in 100'!R167*0.4,"")</f>
        <v>0</v>
      </c>
      <c r="S167" s="314">
        <f>IF(ISNUMBER('Conversion in 100'!S167)&gt;0,'Conversion in 100'!S167*0.4,"")</f>
        <v>0</v>
      </c>
      <c r="T167" s="314">
        <f>IF(ISNUMBER('Conversion in 100'!T167)&gt;0,'Conversion in 100'!T167*0.4,"")</f>
        <v>0</v>
      </c>
      <c r="U167" s="270">
        <f>IF(OR(ISNUMBER(P167),ISNUMBER(Q167),ISNUMBER(#REF!),ISNUMBER(R167),ISNUMBER(S167),ISNUMBER(T167)),SUM(P167:T167),"")</f>
        <v>0</v>
      </c>
    </row>
    <row r="168" spans="1:21" x14ac:dyDescent="0.3">
      <c r="A168" s="278" t="str">
        <f>'STUDENT DETAILS'!A169</f>
        <v/>
      </c>
      <c r="B168" s="278" t="str">
        <f>IF(ISNUMBER('STUDENT DETAILS'!D169),('STUDENT DETAILS'!D169),"")</f>
        <v/>
      </c>
      <c r="C168" s="279" t="str">
        <f>IF('STUDENT DETAILS'!C169&gt;0,'STUDENT DETAILS'!C169,"")</f>
        <v/>
      </c>
      <c r="D168" s="314">
        <f>IFERROR(('Conversion in 100'!D168*0.1),"")</f>
        <v>0</v>
      </c>
      <c r="E168" s="314">
        <f>IFERROR(('Conversion in 100'!E168*0.1),"")</f>
        <v>0</v>
      </c>
      <c r="F168" s="314">
        <f>IFERROR(('Conversion in 100'!F168*0.1),"")</f>
        <v>0</v>
      </c>
      <c r="G168" s="314">
        <f>IFERROR(('Conversion in 100'!G168*0.1),"")</f>
        <v>0</v>
      </c>
      <c r="H168" s="314">
        <f>IFERROR(('Conversion in 100'!H168*0.1),"")</f>
        <v>0</v>
      </c>
      <c r="I168" s="270">
        <f>IF(OR(ISNUMBER(D168),ISNUMBER(E168),ISNUMBER(#REF!),ISNUMBER(F168),ISNUMBER(G168),ISNUMBER(H168)),SUM(D168:H168),"")</f>
        <v>0</v>
      </c>
      <c r="J168" s="314" t="str">
        <f>IF(ISNUMBER('Conversion in 100'!J168),'Conversion in 100'!J168*0.3,"")</f>
        <v/>
      </c>
      <c r="K168" s="314" t="str">
        <f>IF(ISNUMBER('Conversion in 100'!K168),'Conversion in 100'!K168*0.3,"")</f>
        <v/>
      </c>
      <c r="L168" s="314" t="str">
        <f>IF(ISNUMBER('Conversion in 100'!L168),'Conversion in 100'!L168*0.3,"")</f>
        <v/>
      </c>
      <c r="M168" s="314" t="str">
        <f>IF(ISNUMBER('Conversion in 100'!M168),'Conversion in 100'!M168*0.3,"")</f>
        <v/>
      </c>
      <c r="N168" s="314" t="str">
        <f>IF(ISNUMBER('Conversion in 100'!N168),'Conversion in 100'!N168*0.3,"")</f>
        <v/>
      </c>
      <c r="O168" s="270" t="str">
        <f>IF(OR(ISNUMBER(J168),ISNUMBER(K168),ISNUMBER(#REF!),ISNUMBER(L168),ISNUMBER(M168),ISNUMBER(N168)),SUM(J168:N168),"")</f>
        <v/>
      </c>
      <c r="P168" s="314">
        <f>IF(ISNUMBER('Conversion in 100'!P168)&gt;0,'Conversion in 100'!P168*0.4,"")</f>
        <v>0</v>
      </c>
      <c r="Q168" s="314">
        <f>IF(ISNUMBER('Conversion in 100'!Q168)&gt;0,'Conversion in 100'!Q168*0.4,"")</f>
        <v>0</v>
      </c>
      <c r="R168" s="314">
        <f>IF(ISNUMBER('Conversion in 100'!R168)&gt;0,'Conversion in 100'!R168*0.4,"")</f>
        <v>0</v>
      </c>
      <c r="S168" s="314">
        <f>IF(ISNUMBER('Conversion in 100'!S168)&gt;0,'Conversion in 100'!S168*0.4,"")</f>
        <v>0</v>
      </c>
      <c r="T168" s="314">
        <f>IF(ISNUMBER('Conversion in 100'!T168)&gt;0,'Conversion in 100'!T168*0.4,"")</f>
        <v>0</v>
      </c>
      <c r="U168" s="270">
        <f>IF(OR(ISNUMBER(P168),ISNUMBER(Q168),ISNUMBER(#REF!),ISNUMBER(R168),ISNUMBER(S168),ISNUMBER(T168)),SUM(P168:T168),"")</f>
        <v>0</v>
      </c>
    </row>
    <row r="169" spans="1:21" x14ac:dyDescent="0.3">
      <c r="A169" s="278" t="str">
        <f>'STUDENT DETAILS'!A170</f>
        <v/>
      </c>
      <c r="B169" s="278" t="str">
        <f>IF(ISNUMBER('STUDENT DETAILS'!D170),('STUDENT DETAILS'!D170),"")</f>
        <v/>
      </c>
      <c r="C169" s="279" t="str">
        <f>IF('STUDENT DETAILS'!C170&gt;0,'STUDENT DETAILS'!C170,"")</f>
        <v/>
      </c>
      <c r="D169" s="314">
        <f>IFERROR(('Conversion in 100'!D169*0.1),"")</f>
        <v>0</v>
      </c>
      <c r="E169" s="314">
        <f>IFERROR(('Conversion in 100'!E169*0.1),"")</f>
        <v>0</v>
      </c>
      <c r="F169" s="314">
        <f>IFERROR(('Conversion in 100'!F169*0.1),"")</f>
        <v>0</v>
      </c>
      <c r="G169" s="314">
        <f>IFERROR(('Conversion in 100'!G169*0.1),"")</f>
        <v>0</v>
      </c>
      <c r="H169" s="314">
        <f>IFERROR(('Conversion in 100'!H169*0.1),"")</f>
        <v>0</v>
      </c>
      <c r="I169" s="270">
        <f>IF(OR(ISNUMBER(D169),ISNUMBER(E169),ISNUMBER(#REF!),ISNUMBER(F169),ISNUMBER(G169),ISNUMBER(H169)),SUM(D169:H169),"")</f>
        <v>0</v>
      </c>
      <c r="J169" s="314" t="str">
        <f>IF(ISNUMBER('Conversion in 100'!J169),'Conversion in 100'!J169*0.3,"")</f>
        <v/>
      </c>
      <c r="K169" s="314" t="str">
        <f>IF(ISNUMBER('Conversion in 100'!K169),'Conversion in 100'!K169*0.3,"")</f>
        <v/>
      </c>
      <c r="L169" s="314" t="str">
        <f>IF(ISNUMBER('Conversion in 100'!L169),'Conversion in 100'!L169*0.3,"")</f>
        <v/>
      </c>
      <c r="M169" s="314" t="str">
        <f>IF(ISNUMBER('Conversion in 100'!M169),'Conversion in 100'!M169*0.3,"")</f>
        <v/>
      </c>
      <c r="N169" s="314" t="str">
        <f>IF(ISNUMBER('Conversion in 100'!N169),'Conversion in 100'!N169*0.3,"")</f>
        <v/>
      </c>
      <c r="O169" s="270" t="str">
        <f>IF(OR(ISNUMBER(J169),ISNUMBER(K169),ISNUMBER(#REF!),ISNUMBER(L169),ISNUMBER(M169),ISNUMBER(N169)),SUM(J169:N169),"")</f>
        <v/>
      </c>
      <c r="P169" s="314">
        <f>IF(ISNUMBER('Conversion in 100'!P169)&gt;0,'Conversion in 100'!P169*0.4,"")</f>
        <v>0</v>
      </c>
      <c r="Q169" s="314">
        <f>IF(ISNUMBER('Conversion in 100'!Q169)&gt;0,'Conversion in 100'!Q169*0.4,"")</f>
        <v>0</v>
      </c>
      <c r="R169" s="314">
        <f>IF(ISNUMBER('Conversion in 100'!R169)&gt;0,'Conversion in 100'!R169*0.4,"")</f>
        <v>0</v>
      </c>
      <c r="S169" s="314">
        <f>IF(ISNUMBER('Conversion in 100'!S169)&gt;0,'Conversion in 100'!S169*0.4,"")</f>
        <v>0</v>
      </c>
      <c r="T169" s="314">
        <f>IF(ISNUMBER('Conversion in 100'!T169)&gt;0,'Conversion in 100'!T169*0.4,"")</f>
        <v>0</v>
      </c>
      <c r="U169" s="270">
        <f>IF(OR(ISNUMBER(P169),ISNUMBER(Q169),ISNUMBER(#REF!),ISNUMBER(R169),ISNUMBER(S169),ISNUMBER(T169)),SUM(P169:T169),"")</f>
        <v>0</v>
      </c>
    </row>
    <row r="170" spans="1:21" x14ac:dyDescent="0.3">
      <c r="A170" s="278" t="str">
        <f>'STUDENT DETAILS'!A171</f>
        <v/>
      </c>
      <c r="B170" s="278" t="str">
        <f>IF(ISNUMBER('STUDENT DETAILS'!D171),('STUDENT DETAILS'!D171),"")</f>
        <v/>
      </c>
      <c r="C170" s="279" t="str">
        <f>IF('STUDENT DETAILS'!C171&gt;0,'STUDENT DETAILS'!C171,"")</f>
        <v/>
      </c>
      <c r="D170" s="314">
        <f>IFERROR(('Conversion in 100'!D170*0.1),"")</f>
        <v>0</v>
      </c>
      <c r="E170" s="314">
        <f>IFERROR(('Conversion in 100'!E170*0.1),"")</f>
        <v>0</v>
      </c>
      <c r="F170" s="314">
        <f>IFERROR(('Conversion in 100'!F170*0.1),"")</f>
        <v>0</v>
      </c>
      <c r="G170" s="314">
        <f>IFERROR(('Conversion in 100'!G170*0.1),"")</f>
        <v>0</v>
      </c>
      <c r="H170" s="314">
        <f>IFERROR(('Conversion in 100'!H170*0.1),"")</f>
        <v>0</v>
      </c>
      <c r="I170" s="270">
        <f>IF(OR(ISNUMBER(D170),ISNUMBER(E170),ISNUMBER(#REF!),ISNUMBER(F170),ISNUMBER(G170),ISNUMBER(H170)),SUM(D170:H170),"")</f>
        <v>0</v>
      </c>
      <c r="J170" s="314" t="str">
        <f>IF(ISNUMBER('Conversion in 100'!J170),'Conversion in 100'!J170*0.3,"")</f>
        <v/>
      </c>
      <c r="K170" s="314" t="str">
        <f>IF(ISNUMBER('Conversion in 100'!K170),'Conversion in 100'!K170*0.3,"")</f>
        <v/>
      </c>
      <c r="L170" s="314" t="str">
        <f>IF(ISNUMBER('Conversion in 100'!L170),'Conversion in 100'!L170*0.3,"")</f>
        <v/>
      </c>
      <c r="M170" s="314" t="str">
        <f>IF(ISNUMBER('Conversion in 100'!M170),'Conversion in 100'!M170*0.3,"")</f>
        <v/>
      </c>
      <c r="N170" s="314" t="str">
        <f>IF(ISNUMBER('Conversion in 100'!N170),'Conversion in 100'!N170*0.3,"")</f>
        <v/>
      </c>
      <c r="O170" s="270" t="str">
        <f>IF(OR(ISNUMBER(J170),ISNUMBER(K170),ISNUMBER(#REF!),ISNUMBER(L170),ISNUMBER(M170),ISNUMBER(N170)),SUM(J170:N170),"")</f>
        <v/>
      </c>
      <c r="P170" s="314">
        <f>IF(ISNUMBER('Conversion in 100'!P170)&gt;0,'Conversion in 100'!P170*0.4,"")</f>
        <v>0</v>
      </c>
      <c r="Q170" s="314">
        <f>IF(ISNUMBER('Conversion in 100'!Q170)&gt;0,'Conversion in 100'!Q170*0.4,"")</f>
        <v>0</v>
      </c>
      <c r="R170" s="314">
        <f>IF(ISNUMBER('Conversion in 100'!R170)&gt;0,'Conversion in 100'!R170*0.4,"")</f>
        <v>0</v>
      </c>
      <c r="S170" s="314">
        <f>IF(ISNUMBER('Conversion in 100'!S170)&gt;0,'Conversion in 100'!S170*0.4,"")</f>
        <v>0</v>
      </c>
      <c r="T170" s="314">
        <f>IF(ISNUMBER('Conversion in 100'!T170)&gt;0,'Conversion in 100'!T170*0.4,"")</f>
        <v>0</v>
      </c>
      <c r="U170" s="270">
        <f>IF(OR(ISNUMBER(P170),ISNUMBER(Q170),ISNUMBER(#REF!),ISNUMBER(R170),ISNUMBER(S170),ISNUMBER(T170)),SUM(P170:T170),"")</f>
        <v>0</v>
      </c>
    </row>
    <row r="171" spans="1:21" x14ac:dyDescent="0.3">
      <c r="A171" s="278" t="str">
        <f>'STUDENT DETAILS'!A172</f>
        <v/>
      </c>
      <c r="B171" s="278" t="str">
        <f>IF(ISNUMBER('STUDENT DETAILS'!D172),('STUDENT DETAILS'!D172),"")</f>
        <v/>
      </c>
      <c r="C171" s="279" t="str">
        <f>IF('STUDENT DETAILS'!C172&gt;0,'STUDENT DETAILS'!C172,"")</f>
        <v/>
      </c>
      <c r="D171" s="314">
        <f>IFERROR(('Conversion in 100'!D171*0.1),"")</f>
        <v>0</v>
      </c>
      <c r="E171" s="314">
        <f>IFERROR(('Conversion in 100'!E171*0.1),"")</f>
        <v>0</v>
      </c>
      <c r="F171" s="314">
        <f>IFERROR(('Conversion in 100'!F171*0.1),"")</f>
        <v>0</v>
      </c>
      <c r="G171" s="314">
        <f>IFERROR(('Conversion in 100'!G171*0.1),"")</f>
        <v>0</v>
      </c>
      <c r="H171" s="314">
        <f>IFERROR(('Conversion in 100'!H171*0.1),"")</f>
        <v>0</v>
      </c>
      <c r="I171" s="270">
        <f>IF(OR(ISNUMBER(D171),ISNUMBER(E171),ISNUMBER(#REF!),ISNUMBER(F171),ISNUMBER(G171),ISNUMBER(H171)),SUM(D171:H171),"")</f>
        <v>0</v>
      </c>
      <c r="J171" s="314" t="str">
        <f>IF(ISNUMBER('Conversion in 100'!J171),'Conversion in 100'!J171*0.3,"")</f>
        <v/>
      </c>
      <c r="K171" s="314" t="str">
        <f>IF(ISNUMBER('Conversion in 100'!K171),'Conversion in 100'!K171*0.3,"")</f>
        <v/>
      </c>
      <c r="L171" s="314" t="str">
        <f>IF(ISNUMBER('Conversion in 100'!L171),'Conversion in 100'!L171*0.3,"")</f>
        <v/>
      </c>
      <c r="M171" s="314" t="str">
        <f>IF(ISNUMBER('Conversion in 100'!M171),'Conversion in 100'!M171*0.3,"")</f>
        <v/>
      </c>
      <c r="N171" s="314" t="str">
        <f>IF(ISNUMBER('Conversion in 100'!N171),'Conversion in 100'!N171*0.3,"")</f>
        <v/>
      </c>
      <c r="O171" s="270" t="str">
        <f>IF(OR(ISNUMBER(J171),ISNUMBER(K171),ISNUMBER(#REF!),ISNUMBER(L171),ISNUMBER(M171),ISNUMBER(N171)),SUM(J171:N171),"")</f>
        <v/>
      </c>
      <c r="P171" s="314">
        <f>IF(ISNUMBER('Conversion in 100'!P171)&gt;0,'Conversion in 100'!P171*0.4,"")</f>
        <v>0</v>
      </c>
      <c r="Q171" s="314">
        <f>IF(ISNUMBER('Conversion in 100'!Q171)&gt;0,'Conversion in 100'!Q171*0.4,"")</f>
        <v>0</v>
      </c>
      <c r="R171" s="314">
        <f>IF(ISNUMBER('Conversion in 100'!R171)&gt;0,'Conversion in 100'!R171*0.4,"")</f>
        <v>0</v>
      </c>
      <c r="S171" s="314">
        <f>IF(ISNUMBER('Conversion in 100'!S171)&gt;0,'Conversion in 100'!S171*0.4,"")</f>
        <v>0</v>
      </c>
      <c r="T171" s="314">
        <f>IF(ISNUMBER('Conversion in 100'!T171)&gt;0,'Conversion in 100'!T171*0.4,"")</f>
        <v>0</v>
      </c>
      <c r="U171" s="270">
        <f>IF(OR(ISNUMBER(P171),ISNUMBER(Q171),ISNUMBER(#REF!),ISNUMBER(R171),ISNUMBER(S171),ISNUMBER(T171)),SUM(P171:T171),"")</f>
        <v>0</v>
      </c>
    </row>
    <row r="172" spans="1:21" x14ac:dyDescent="0.3">
      <c r="A172" s="278" t="str">
        <f>'STUDENT DETAILS'!A173</f>
        <v/>
      </c>
      <c r="B172" s="278" t="str">
        <f>IF(ISNUMBER('STUDENT DETAILS'!D173),('STUDENT DETAILS'!D173),"")</f>
        <v/>
      </c>
      <c r="C172" s="279" t="str">
        <f>IF('STUDENT DETAILS'!C173&gt;0,'STUDENT DETAILS'!C173,"")</f>
        <v/>
      </c>
      <c r="D172" s="314">
        <f>IFERROR(('Conversion in 100'!D172*0.1),"")</f>
        <v>0</v>
      </c>
      <c r="E172" s="314">
        <f>IFERROR(('Conversion in 100'!E172*0.1),"")</f>
        <v>0</v>
      </c>
      <c r="F172" s="314">
        <f>IFERROR(('Conversion in 100'!F172*0.1),"")</f>
        <v>0</v>
      </c>
      <c r="G172" s="314">
        <f>IFERROR(('Conversion in 100'!G172*0.1),"")</f>
        <v>0</v>
      </c>
      <c r="H172" s="314">
        <f>IFERROR(('Conversion in 100'!H172*0.1),"")</f>
        <v>0</v>
      </c>
      <c r="I172" s="270">
        <f>IF(OR(ISNUMBER(D172),ISNUMBER(E172),ISNUMBER(#REF!),ISNUMBER(F172),ISNUMBER(G172),ISNUMBER(H172)),SUM(D172:H172),"")</f>
        <v>0</v>
      </c>
      <c r="J172" s="314" t="str">
        <f>IF(ISNUMBER('Conversion in 100'!J172),'Conversion in 100'!J172*0.3,"")</f>
        <v/>
      </c>
      <c r="K172" s="314" t="str">
        <f>IF(ISNUMBER('Conversion in 100'!K172),'Conversion in 100'!K172*0.3,"")</f>
        <v/>
      </c>
      <c r="L172" s="314" t="str">
        <f>IF(ISNUMBER('Conversion in 100'!L172),'Conversion in 100'!L172*0.3,"")</f>
        <v/>
      </c>
      <c r="M172" s="314" t="str">
        <f>IF(ISNUMBER('Conversion in 100'!M172),'Conversion in 100'!M172*0.3,"")</f>
        <v/>
      </c>
      <c r="N172" s="314" t="str">
        <f>IF(ISNUMBER('Conversion in 100'!N172),'Conversion in 100'!N172*0.3,"")</f>
        <v/>
      </c>
      <c r="O172" s="270" t="str">
        <f>IF(OR(ISNUMBER(J172),ISNUMBER(K172),ISNUMBER(#REF!),ISNUMBER(L172),ISNUMBER(M172),ISNUMBER(N172)),SUM(J172:N172),"")</f>
        <v/>
      </c>
      <c r="P172" s="314">
        <f>IF(ISNUMBER('Conversion in 100'!P172)&gt;0,'Conversion in 100'!P172*0.4,"")</f>
        <v>0</v>
      </c>
      <c r="Q172" s="314">
        <f>IF(ISNUMBER('Conversion in 100'!Q172)&gt;0,'Conversion in 100'!Q172*0.4,"")</f>
        <v>0</v>
      </c>
      <c r="R172" s="314">
        <f>IF(ISNUMBER('Conversion in 100'!R172)&gt;0,'Conversion in 100'!R172*0.4,"")</f>
        <v>0</v>
      </c>
      <c r="S172" s="314">
        <f>IF(ISNUMBER('Conversion in 100'!S172)&gt;0,'Conversion in 100'!S172*0.4,"")</f>
        <v>0</v>
      </c>
      <c r="T172" s="314">
        <f>IF(ISNUMBER('Conversion in 100'!T172)&gt;0,'Conversion in 100'!T172*0.4,"")</f>
        <v>0</v>
      </c>
      <c r="U172" s="270">
        <f>IF(OR(ISNUMBER(P172),ISNUMBER(Q172),ISNUMBER(#REF!),ISNUMBER(R172),ISNUMBER(S172),ISNUMBER(T172)),SUM(P172:T172),"")</f>
        <v>0</v>
      </c>
    </row>
    <row r="173" spans="1:21" x14ac:dyDescent="0.3">
      <c r="A173" s="278" t="str">
        <f>'STUDENT DETAILS'!A174</f>
        <v/>
      </c>
      <c r="B173" s="278" t="str">
        <f>IF(ISNUMBER('STUDENT DETAILS'!D174),('STUDENT DETAILS'!D174),"")</f>
        <v/>
      </c>
      <c r="C173" s="279" t="str">
        <f>IF('STUDENT DETAILS'!C174&gt;0,'STUDENT DETAILS'!C174,"")</f>
        <v/>
      </c>
      <c r="D173" s="314">
        <f>IFERROR(('Conversion in 100'!D173*0.1),"")</f>
        <v>0</v>
      </c>
      <c r="E173" s="314">
        <f>IFERROR(('Conversion in 100'!E173*0.1),"")</f>
        <v>0</v>
      </c>
      <c r="F173" s="314">
        <f>IFERROR(('Conversion in 100'!F173*0.1),"")</f>
        <v>0</v>
      </c>
      <c r="G173" s="314">
        <f>IFERROR(('Conversion in 100'!G173*0.1),"")</f>
        <v>0</v>
      </c>
      <c r="H173" s="314">
        <f>IFERROR(('Conversion in 100'!H173*0.1),"")</f>
        <v>0</v>
      </c>
      <c r="I173" s="270">
        <f>IF(OR(ISNUMBER(D173),ISNUMBER(E173),ISNUMBER(#REF!),ISNUMBER(F173),ISNUMBER(G173),ISNUMBER(H173)),SUM(D173:H173),"")</f>
        <v>0</v>
      </c>
      <c r="J173" s="314" t="str">
        <f>IF(ISNUMBER('Conversion in 100'!J173),'Conversion in 100'!J173*0.3,"")</f>
        <v/>
      </c>
      <c r="K173" s="314" t="str">
        <f>IF(ISNUMBER('Conversion in 100'!K173),'Conversion in 100'!K173*0.3,"")</f>
        <v/>
      </c>
      <c r="L173" s="314" t="str">
        <f>IF(ISNUMBER('Conversion in 100'!L173),'Conversion in 100'!L173*0.3,"")</f>
        <v/>
      </c>
      <c r="M173" s="314" t="str">
        <f>IF(ISNUMBER('Conversion in 100'!M173),'Conversion in 100'!M173*0.3,"")</f>
        <v/>
      </c>
      <c r="N173" s="314" t="str">
        <f>IF(ISNUMBER('Conversion in 100'!N173),'Conversion in 100'!N173*0.3,"")</f>
        <v/>
      </c>
      <c r="O173" s="270" t="str">
        <f>IF(OR(ISNUMBER(J173),ISNUMBER(K173),ISNUMBER(#REF!),ISNUMBER(L173),ISNUMBER(M173),ISNUMBER(N173)),SUM(J173:N173),"")</f>
        <v/>
      </c>
      <c r="P173" s="314">
        <f>IF(ISNUMBER('Conversion in 100'!P173)&gt;0,'Conversion in 100'!P173*0.4,"")</f>
        <v>0</v>
      </c>
      <c r="Q173" s="314">
        <f>IF(ISNUMBER('Conversion in 100'!Q173)&gt;0,'Conversion in 100'!Q173*0.4,"")</f>
        <v>0</v>
      </c>
      <c r="R173" s="314">
        <f>IF(ISNUMBER('Conversion in 100'!R173)&gt;0,'Conversion in 100'!R173*0.4,"")</f>
        <v>0</v>
      </c>
      <c r="S173" s="314">
        <f>IF(ISNUMBER('Conversion in 100'!S173)&gt;0,'Conversion in 100'!S173*0.4,"")</f>
        <v>0</v>
      </c>
      <c r="T173" s="314">
        <f>IF(ISNUMBER('Conversion in 100'!T173)&gt;0,'Conversion in 100'!T173*0.4,"")</f>
        <v>0</v>
      </c>
      <c r="U173" s="270">
        <f>IF(OR(ISNUMBER(P173),ISNUMBER(Q173),ISNUMBER(#REF!),ISNUMBER(R173),ISNUMBER(S173),ISNUMBER(T173)),SUM(P173:T173),"")</f>
        <v>0</v>
      </c>
    </row>
    <row r="174" spans="1:21" x14ac:dyDescent="0.3">
      <c r="A174" s="278" t="str">
        <f>'STUDENT DETAILS'!A175</f>
        <v/>
      </c>
      <c r="B174" s="278" t="str">
        <f>IF(ISNUMBER('STUDENT DETAILS'!D175),('STUDENT DETAILS'!D175),"")</f>
        <v/>
      </c>
      <c r="C174" s="279" t="str">
        <f>IF('STUDENT DETAILS'!C175&gt;0,'STUDENT DETAILS'!C175,"")</f>
        <v/>
      </c>
      <c r="D174" s="314">
        <f>IFERROR(('Conversion in 100'!D174*0.1),"")</f>
        <v>0</v>
      </c>
      <c r="E174" s="314">
        <f>IFERROR(('Conversion in 100'!E174*0.1),"")</f>
        <v>0</v>
      </c>
      <c r="F174" s="314">
        <f>IFERROR(('Conversion in 100'!F174*0.1),"")</f>
        <v>0</v>
      </c>
      <c r="G174" s="314">
        <f>IFERROR(('Conversion in 100'!G174*0.1),"")</f>
        <v>0</v>
      </c>
      <c r="H174" s="314">
        <f>IFERROR(('Conversion in 100'!H174*0.1),"")</f>
        <v>0</v>
      </c>
      <c r="I174" s="270">
        <f>IF(OR(ISNUMBER(D174),ISNUMBER(E174),ISNUMBER(#REF!),ISNUMBER(F174),ISNUMBER(G174),ISNUMBER(H174)),SUM(D174:H174),"")</f>
        <v>0</v>
      </c>
      <c r="J174" s="314" t="str">
        <f>IF(ISNUMBER('Conversion in 100'!J174),'Conversion in 100'!J174*0.3,"")</f>
        <v/>
      </c>
      <c r="K174" s="314" t="str">
        <f>IF(ISNUMBER('Conversion in 100'!K174),'Conversion in 100'!K174*0.3,"")</f>
        <v/>
      </c>
      <c r="L174" s="314" t="str">
        <f>IF(ISNUMBER('Conversion in 100'!L174),'Conversion in 100'!L174*0.3,"")</f>
        <v/>
      </c>
      <c r="M174" s="314" t="str">
        <f>IF(ISNUMBER('Conversion in 100'!M174),'Conversion in 100'!M174*0.3,"")</f>
        <v/>
      </c>
      <c r="N174" s="314" t="str">
        <f>IF(ISNUMBER('Conversion in 100'!N174),'Conversion in 100'!N174*0.3,"")</f>
        <v/>
      </c>
      <c r="O174" s="270" t="str">
        <f>IF(OR(ISNUMBER(J174),ISNUMBER(K174),ISNUMBER(#REF!),ISNUMBER(L174),ISNUMBER(M174),ISNUMBER(N174)),SUM(J174:N174),"")</f>
        <v/>
      </c>
      <c r="P174" s="314">
        <f>IF(ISNUMBER('Conversion in 100'!P174)&gt;0,'Conversion in 100'!P174*0.4,"")</f>
        <v>0</v>
      </c>
      <c r="Q174" s="314">
        <f>IF(ISNUMBER('Conversion in 100'!Q174)&gt;0,'Conversion in 100'!Q174*0.4,"")</f>
        <v>0</v>
      </c>
      <c r="R174" s="314">
        <f>IF(ISNUMBER('Conversion in 100'!R174)&gt;0,'Conversion in 100'!R174*0.4,"")</f>
        <v>0</v>
      </c>
      <c r="S174" s="314">
        <f>IF(ISNUMBER('Conversion in 100'!S174)&gt;0,'Conversion in 100'!S174*0.4,"")</f>
        <v>0</v>
      </c>
      <c r="T174" s="314">
        <f>IF(ISNUMBER('Conversion in 100'!T174)&gt;0,'Conversion in 100'!T174*0.4,"")</f>
        <v>0</v>
      </c>
      <c r="U174" s="270">
        <f>IF(OR(ISNUMBER(P174),ISNUMBER(Q174),ISNUMBER(#REF!),ISNUMBER(R174),ISNUMBER(S174),ISNUMBER(T174)),SUM(P174:T174),"")</f>
        <v>0</v>
      </c>
    </row>
    <row r="175" spans="1:21" x14ac:dyDescent="0.3">
      <c r="A175" s="278" t="str">
        <f>'STUDENT DETAILS'!A176</f>
        <v/>
      </c>
      <c r="B175" s="278" t="str">
        <f>IF(ISNUMBER('STUDENT DETAILS'!D176),('STUDENT DETAILS'!D176),"")</f>
        <v/>
      </c>
      <c r="C175" s="279" t="str">
        <f>IF('STUDENT DETAILS'!C176&gt;0,'STUDENT DETAILS'!C176,"")</f>
        <v/>
      </c>
      <c r="D175" s="314">
        <f>IFERROR(('Conversion in 100'!D175*0.1),"")</f>
        <v>0</v>
      </c>
      <c r="E175" s="314">
        <f>IFERROR(('Conversion in 100'!E175*0.1),"")</f>
        <v>0</v>
      </c>
      <c r="F175" s="314">
        <f>IFERROR(('Conversion in 100'!F175*0.1),"")</f>
        <v>0</v>
      </c>
      <c r="G175" s="314">
        <f>IFERROR(('Conversion in 100'!G175*0.1),"")</f>
        <v>0</v>
      </c>
      <c r="H175" s="314">
        <f>IFERROR(('Conversion in 100'!H175*0.1),"")</f>
        <v>0</v>
      </c>
      <c r="I175" s="270">
        <f>IF(OR(ISNUMBER(D175),ISNUMBER(E175),ISNUMBER(#REF!),ISNUMBER(F175),ISNUMBER(G175),ISNUMBER(H175)),SUM(D175:H175),"")</f>
        <v>0</v>
      </c>
      <c r="J175" s="314" t="str">
        <f>IF(ISNUMBER('Conversion in 100'!J175),'Conversion in 100'!J175*0.3,"")</f>
        <v/>
      </c>
      <c r="K175" s="314" t="str">
        <f>IF(ISNUMBER('Conversion in 100'!K175),'Conversion in 100'!K175*0.3,"")</f>
        <v/>
      </c>
      <c r="L175" s="314" t="str">
        <f>IF(ISNUMBER('Conversion in 100'!L175),'Conversion in 100'!L175*0.3,"")</f>
        <v/>
      </c>
      <c r="M175" s="314" t="str">
        <f>IF(ISNUMBER('Conversion in 100'!M175),'Conversion in 100'!M175*0.3,"")</f>
        <v/>
      </c>
      <c r="N175" s="314" t="str">
        <f>IF(ISNUMBER('Conversion in 100'!N175),'Conversion in 100'!N175*0.3,"")</f>
        <v/>
      </c>
      <c r="O175" s="270" t="str">
        <f>IF(OR(ISNUMBER(J175),ISNUMBER(K175),ISNUMBER(#REF!),ISNUMBER(L175),ISNUMBER(M175),ISNUMBER(N175)),SUM(J175:N175),"")</f>
        <v/>
      </c>
      <c r="P175" s="314">
        <f>IF(ISNUMBER('Conversion in 100'!P175)&gt;0,'Conversion in 100'!P175*0.4,"")</f>
        <v>0</v>
      </c>
      <c r="Q175" s="314">
        <f>IF(ISNUMBER('Conversion in 100'!Q175)&gt;0,'Conversion in 100'!Q175*0.4,"")</f>
        <v>0</v>
      </c>
      <c r="R175" s="314">
        <f>IF(ISNUMBER('Conversion in 100'!R175)&gt;0,'Conversion in 100'!R175*0.4,"")</f>
        <v>0</v>
      </c>
      <c r="S175" s="314">
        <f>IF(ISNUMBER('Conversion in 100'!S175)&gt;0,'Conversion in 100'!S175*0.4,"")</f>
        <v>0</v>
      </c>
      <c r="T175" s="314">
        <f>IF(ISNUMBER('Conversion in 100'!T175)&gt;0,'Conversion in 100'!T175*0.4,"")</f>
        <v>0</v>
      </c>
      <c r="U175" s="270">
        <f>IF(OR(ISNUMBER(P175),ISNUMBER(Q175),ISNUMBER(#REF!),ISNUMBER(R175),ISNUMBER(S175),ISNUMBER(T175)),SUM(P175:T175),"")</f>
        <v>0</v>
      </c>
    </row>
    <row r="176" spans="1:21" x14ac:dyDescent="0.3">
      <c r="A176" s="278" t="str">
        <f>'STUDENT DETAILS'!A177</f>
        <v/>
      </c>
      <c r="B176" s="278" t="str">
        <f>IF(ISNUMBER('STUDENT DETAILS'!D177),('STUDENT DETAILS'!D177),"")</f>
        <v/>
      </c>
      <c r="C176" s="279" t="str">
        <f>IF('STUDENT DETAILS'!C177&gt;0,'STUDENT DETAILS'!C177,"")</f>
        <v/>
      </c>
      <c r="D176" s="314">
        <f>IFERROR(('Conversion in 100'!D176*0.1),"")</f>
        <v>0</v>
      </c>
      <c r="E176" s="314">
        <f>IFERROR(('Conversion in 100'!E176*0.1),"")</f>
        <v>0</v>
      </c>
      <c r="F176" s="314">
        <f>IFERROR(('Conversion in 100'!F176*0.1),"")</f>
        <v>0</v>
      </c>
      <c r="G176" s="314">
        <f>IFERROR(('Conversion in 100'!G176*0.1),"")</f>
        <v>0</v>
      </c>
      <c r="H176" s="314">
        <f>IFERROR(('Conversion in 100'!H176*0.1),"")</f>
        <v>0</v>
      </c>
      <c r="I176" s="270">
        <f>IF(OR(ISNUMBER(D176),ISNUMBER(E176),ISNUMBER(#REF!),ISNUMBER(F176),ISNUMBER(G176),ISNUMBER(H176)),SUM(D176:H176),"")</f>
        <v>0</v>
      </c>
      <c r="J176" s="314" t="str">
        <f>IF(ISNUMBER('Conversion in 100'!J176),'Conversion in 100'!J176*0.3,"")</f>
        <v/>
      </c>
      <c r="K176" s="314" t="str">
        <f>IF(ISNUMBER('Conversion in 100'!K176),'Conversion in 100'!K176*0.3,"")</f>
        <v/>
      </c>
      <c r="L176" s="314" t="str">
        <f>IF(ISNUMBER('Conversion in 100'!L176),'Conversion in 100'!L176*0.3,"")</f>
        <v/>
      </c>
      <c r="M176" s="314" t="str">
        <f>IF(ISNUMBER('Conversion in 100'!M176),'Conversion in 100'!M176*0.3,"")</f>
        <v/>
      </c>
      <c r="N176" s="314" t="str">
        <f>IF(ISNUMBER('Conversion in 100'!N176),'Conversion in 100'!N176*0.3,"")</f>
        <v/>
      </c>
      <c r="O176" s="270" t="str">
        <f>IF(OR(ISNUMBER(J176),ISNUMBER(K176),ISNUMBER(#REF!),ISNUMBER(L176),ISNUMBER(M176),ISNUMBER(N176)),SUM(J176:N176),"")</f>
        <v/>
      </c>
      <c r="P176" s="314">
        <f>IF(ISNUMBER('Conversion in 100'!P176)&gt;0,'Conversion in 100'!P176*0.4,"")</f>
        <v>0</v>
      </c>
      <c r="Q176" s="314">
        <f>IF(ISNUMBER('Conversion in 100'!Q176)&gt;0,'Conversion in 100'!Q176*0.4,"")</f>
        <v>0</v>
      </c>
      <c r="R176" s="314">
        <f>IF(ISNUMBER('Conversion in 100'!R176)&gt;0,'Conversion in 100'!R176*0.4,"")</f>
        <v>0</v>
      </c>
      <c r="S176" s="314">
        <f>IF(ISNUMBER('Conversion in 100'!S176)&gt;0,'Conversion in 100'!S176*0.4,"")</f>
        <v>0</v>
      </c>
      <c r="T176" s="314">
        <f>IF(ISNUMBER('Conversion in 100'!T176)&gt;0,'Conversion in 100'!T176*0.4,"")</f>
        <v>0</v>
      </c>
      <c r="U176" s="270">
        <f>IF(OR(ISNUMBER(P176),ISNUMBER(Q176),ISNUMBER(#REF!),ISNUMBER(R176),ISNUMBER(S176),ISNUMBER(T176)),SUM(P176:T176),"")</f>
        <v>0</v>
      </c>
    </row>
    <row r="177" spans="1:21" x14ac:dyDescent="0.3">
      <c r="A177" s="278" t="str">
        <f>'STUDENT DETAILS'!A178</f>
        <v/>
      </c>
      <c r="B177" s="278" t="str">
        <f>IF(ISNUMBER('STUDENT DETAILS'!D178),('STUDENT DETAILS'!D178),"")</f>
        <v/>
      </c>
      <c r="C177" s="279" t="str">
        <f>IF('STUDENT DETAILS'!C178&gt;0,'STUDENT DETAILS'!C178,"")</f>
        <v/>
      </c>
      <c r="D177" s="314">
        <f>IFERROR(('Conversion in 100'!D177*0.1),"")</f>
        <v>0</v>
      </c>
      <c r="E177" s="314">
        <f>IFERROR(('Conversion in 100'!E177*0.1),"")</f>
        <v>0</v>
      </c>
      <c r="F177" s="314">
        <f>IFERROR(('Conversion in 100'!F177*0.1),"")</f>
        <v>0</v>
      </c>
      <c r="G177" s="314">
        <f>IFERROR(('Conversion in 100'!G177*0.1),"")</f>
        <v>0</v>
      </c>
      <c r="H177" s="314">
        <f>IFERROR(('Conversion in 100'!H177*0.1),"")</f>
        <v>0</v>
      </c>
      <c r="I177" s="270">
        <f>IF(OR(ISNUMBER(D177),ISNUMBER(E177),ISNUMBER(#REF!),ISNUMBER(F177),ISNUMBER(G177),ISNUMBER(H177)),SUM(D177:H177),"")</f>
        <v>0</v>
      </c>
      <c r="J177" s="314" t="str">
        <f>IF(ISNUMBER('Conversion in 100'!J177),'Conversion in 100'!J177*0.3,"")</f>
        <v/>
      </c>
      <c r="K177" s="314" t="str">
        <f>IF(ISNUMBER('Conversion in 100'!K177),'Conversion in 100'!K177*0.3,"")</f>
        <v/>
      </c>
      <c r="L177" s="314" t="str">
        <f>IF(ISNUMBER('Conversion in 100'!L177),'Conversion in 100'!L177*0.3,"")</f>
        <v/>
      </c>
      <c r="M177" s="314" t="str">
        <f>IF(ISNUMBER('Conversion in 100'!M177),'Conversion in 100'!M177*0.3,"")</f>
        <v/>
      </c>
      <c r="N177" s="314" t="str">
        <f>IF(ISNUMBER('Conversion in 100'!N177),'Conversion in 100'!N177*0.3,"")</f>
        <v/>
      </c>
      <c r="O177" s="270" t="str">
        <f>IF(OR(ISNUMBER(J177),ISNUMBER(K177),ISNUMBER(#REF!),ISNUMBER(L177),ISNUMBER(M177),ISNUMBER(N177)),SUM(J177:N177),"")</f>
        <v/>
      </c>
      <c r="P177" s="314">
        <f>IF(ISNUMBER('Conversion in 100'!P177)&gt;0,'Conversion in 100'!P177*0.4,"")</f>
        <v>0</v>
      </c>
      <c r="Q177" s="314">
        <f>IF(ISNUMBER('Conversion in 100'!Q177)&gt;0,'Conversion in 100'!Q177*0.4,"")</f>
        <v>0</v>
      </c>
      <c r="R177" s="314">
        <f>IF(ISNUMBER('Conversion in 100'!R177)&gt;0,'Conversion in 100'!R177*0.4,"")</f>
        <v>0</v>
      </c>
      <c r="S177" s="314">
        <f>IF(ISNUMBER('Conversion in 100'!S177)&gt;0,'Conversion in 100'!S177*0.4,"")</f>
        <v>0</v>
      </c>
      <c r="T177" s="314">
        <f>IF(ISNUMBER('Conversion in 100'!T177)&gt;0,'Conversion in 100'!T177*0.4,"")</f>
        <v>0</v>
      </c>
      <c r="U177" s="270">
        <f>IF(OR(ISNUMBER(P177),ISNUMBER(Q177),ISNUMBER(#REF!),ISNUMBER(R177),ISNUMBER(S177),ISNUMBER(T177)),SUM(P177:T177),"")</f>
        <v>0</v>
      </c>
    </row>
    <row r="178" spans="1:21" x14ac:dyDescent="0.3">
      <c r="A178" s="278" t="str">
        <f>'STUDENT DETAILS'!A179</f>
        <v/>
      </c>
      <c r="B178" s="278" t="str">
        <f>IF(ISNUMBER('STUDENT DETAILS'!D179),('STUDENT DETAILS'!D179),"")</f>
        <v/>
      </c>
      <c r="C178" s="279" t="str">
        <f>IF('STUDENT DETAILS'!C179&gt;0,'STUDENT DETAILS'!C179,"")</f>
        <v/>
      </c>
      <c r="D178" s="314">
        <f>IFERROR(('Conversion in 100'!D178*0.1),"")</f>
        <v>0</v>
      </c>
      <c r="E178" s="314">
        <f>IFERROR(('Conversion in 100'!E178*0.1),"")</f>
        <v>0</v>
      </c>
      <c r="F178" s="314">
        <f>IFERROR(('Conversion in 100'!F178*0.1),"")</f>
        <v>0</v>
      </c>
      <c r="G178" s="314">
        <f>IFERROR(('Conversion in 100'!G178*0.1),"")</f>
        <v>0</v>
      </c>
      <c r="H178" s="314">
        <f>IFERROR(('Conversion in 100'!H178*0.1),"")</f>
        <v>0</v>
      </c>
      <c r="I178" s="270">
        <f>IF(OR(ISNUMBER(D178),ISNUMBER(E178),ISNUMBER(#REF!),ISNUMBER(F178),ISNUMBER(G178),ISNUMBER(H178)),SUM(D178:H178),"")</f>
        <v>0</v>
      </c>
      <c r="J178" s="314" t="str">
        <f>IF(ISNUMBER('Conversion in 100'!J178),'Conversion in 100'!J178*0.3,"")</f>
        <v/>
      </c>
      <c r="K178" s="314" t="str">
        <f>IF(ISNUMBER('Conversion in 100'!K178),'Conversion in 100'!K178*0.3,"")</f>
        <v/>
      </c>
      <c r="L178" s="314" t="str">
        <f>IF(ISNUMBER('Conversion in 100'!L178),'Conversion in 100'!L178*0.3,"")</f>
        <v/>
      </c>
      <c r="M178" s="314" t="str">
        <f>IF(ISNUMBER('Conversion in 100'!M178),'Conversion in 100'!M178*0.3,"")</f>
        <v/>
      </c>
      <c r="N178" s="314" t="str">
        <f>IF(ISNUMBER('Conversion in 100'!N178),'Conversion in 100'!N178*0.3,"")</f>
        <v/>
      </c>
      <c r="O178" s="270" t="str">
        <f>IF(OR(ISNUMBER(J178),ISNUMBER(K178),ISNUMBER(#REF!),ISNUMBER(L178),ISNUMBER(M178),ISNUMBER(N178)),SUM(J178:N178),"")</f>
        <v/>
      </c>
      <c r="P178" s="314">
        <f>IF(ISNUMBER('Conversion in 100'!P178)&gt;0,'Conversion in 100'!P178*0.4,"")</f>
        <v>0</v>
      </c>
      <c r="Q178" s="314">
        <f>IF(ISNUMBER('Conversion in 100'!Q178)&gt;0,'Conversion in 100'!Q178*0.4,"")</f>
        <v>0</v>
      </c>
      <c r="R178" s="314">
        <f>IF(ISNUMBER('Conversion in 100'!R178)&gt;0,'Conversion in 100'!R178*0.4,"")</f>
        <v>0</v>
      </c>
      <c r="S178" s="314">
        <f>IF(ISNUMBER('Conversion in 100'!S178)&gt;0,'Conversion in 100'!S178*0.4,"")</f>
        <v>0</v>
      </c>
      <c r="T178" s="314">
        <f>IF(ISNUMBER('Conversion in 100'!T178)&gt;0,'Conversion in 100'!T178*0.4,"")</f>
        <v>0</v>
      </c>
      <c r="U178" s="270">
        <f>IF(OR(ISNUMBER(P178),ISNUMBER(Q178),ISNUMBER(#REF!),ISNUMBER(R178),ISNUMBER(S178),ISNUMBER(T178)),SUM(P178:T178),"")</f>
        <v>0</v>
      </c>
    </row>
    <row r="179" spans="1:21" x14ac:dyDescent="0.3">
      <c r="A179" s="278" t="str">
        <f>'STUDENT DETAILS'!A180</f>
        <v/>
      </c>
      <c r="B179" s="278" t="str">
        <f>IF(ISNUMBER('STUDENT DETAILS'!D180),('STUDENT DETAILS'!D180),"")</f>
        <v/>
      </c>
      <c r="C179" s="279" t="str">
        <f>IF('STUDENT DETAILS'!C180&gt;0,'STUDENT DETAILS'!C180,"")</f>
        <v/>
      </c>
      <c r="D179" s="314">
        <f>IFERROR(('Conversion in 100'!D179*0.1),"")</f>
        <v>0</v>
      </c>
      <c r="E179" s="314">
        <f>IFERROR(('Conversion in 100'!E179*0.1),"")</f>
        <v>0</v>
      </c>
      <c r="F179" s="314">
        <f>IFERROR(('Conversion in 100'!F179*0.1),"")</f>
        <v>0</v>
      </c>
      <c r="G179" s="314">
        <f>IFERROR(('Conversion in 100'!G179*0.1),"")</f>
        <v>0</v>
      </c>
      <c r="H179" s="314">
        <f>IFERROR(('Conversion in 100'!H179*0.1),"")</f>
        <v>0</v>
      </c>
      <c r="I179" s="270">
        <f>IF(OR(ISNUMBER(D179),ISNUMBER(E179),ISNUMBER(#REF!),ISNUMBER(F179),ISNUMBER(G179),ISNUMBER(H179)),SUM(D179:H179),"")</f>
        <v>0</v>
      </c>
      <c r="J179" s="314" t="str">
        <f>IF(ISNUMBER('Conversion in 100'!J179),'Conversion in 100'!J179*0.3,"")</f>
        <v/>
      </c>
      <c r="K179" s="314" t="str">
        <f>IF(ISNUMBER('Conversion in 100'!K179),'Conversion in 100'!K179*0.3,"")</f>
        <v/>
      </c>
      <c r="L179" s="314" t="str">
        <f>IF(ISNUMBER('Conversion in 100'!L179),'Conversion in 100'!L179*0.3,"")</f>
        <v/>
      </c>
      <c r="M179" s="314" t="str">
        <f>IF(ISNUMBER('Conversion in 100'!M179),'Conversion in 100'!M179*0.3,"")</f>
        <v/>
      </c>
      <c r="N179" s="314" t="str">
        <f>IF(ISNUMBER('Conversion in 100'!N179),'Conversion in 100'!N179*0.3,"")</f>
        <v/>
      </c>
      <c r="O179" s="270" t="str">
        <f>IF(OR(ISNUMBER(J179),ISNUMBER(K179),ISNUMBER(#REF!),ISNUMBER(L179),ISNUMBER(M179),ISNUMBER(N179)),SUM(J179:N179),"")</f>
        <v/>
      </c>
      <c r="P179" s="314">
        <f>IF(ISNUMBER('Conversion in 100'!P179)&gt;0,'Conversion in 100'!P179*0.4,"")</f>
        <v>0</v>
      </c>
      <c r="Q179" s="314">
        <f>IF(ISNUMBER('Conversion in 100'!Q179)&gt;0,'Conversion in 100'!Q179*0.4,"")</f>
        <v>0</v>
      </c>
      <c r="R179" s="314">
        <f>IF(ISNUMBER('Conversion in 100'!R179)&gt;0,'Conversion in 100'!R179*0.4,"")</f>
        <v>0</v>
      </c>
      <c r="S179" s="314">
        <f>IF(ISNUMBER('Conversion in 100'!S179)&gt;0,'Conversion in 100'!S179*0.4,"")</f>
        <v>0</v>
      </c>
      <c r="T179" s="314">
        <f>IF(ISNUMBER('Conversion in 100'!T179)&gt;0,'Conversion in 100'!T179*0.4,"")</f>
        <v>0</v>
      </c>
      <c r="U179" s="270">
        <f>IF(OR(ISNUMBER(P179),ISNUMBER(Q179),ISNUMBER(#REF!),ISNUMBER(R179),ISNUMBER(S179),ISNUMBER(T179)),SUM(P179:T179),"")</f>
        <v>0</v>
      </c>
    </row>
    <row r="180" spans="1:21" x14ac:dyDescent="0.3">
      <c r="A180" s="278" t="str">
        <f>'STUDENT DETAILS'!A181</f>
        <v/>
      </c>
      <c r="B180" s="278" t="str">
        <f>IF(ISNUMBER('STUDENT DETAILS'!D181),('STUDENT DETAILS'!D181),"")</f>
        <v/>
      </c>
      <c r="C180" s="279" t="str">
        <f>IF('STUDENT DETAILS'!C181&gt;0,'STUDENT DETAILS'!C181,"")</f>
        <v/>
      </c>
      <c r="D180" s="314">
        <f>IFERROR(('Conversion in 100'!D180*0.1),"")</f>
        <v>0</v>
      </c>
      <c r="E180" s="314">
        <f>IFERROR(('Conversion in 100'!E180*0.1),"")</f>
        <v>0</v>
      </c>
      <c r="F180" s="314">
        <f>IFERROR(('Conversion in 100'!F180*0.1),"")</f>
        <v>0</v>
      </c>
      <c r="G180" s="314">
        <f>IFERROR(('Conversion in 100'!G180*0.1),"")</f>
        <v>0</v>
      </c>
      <c r="H180" s="314">
        <f>IFERROR(('Conversion in 100'!H180*0.1),"")</f>
        <v>0</v>
      </c>
      <c r="I180" s="270">
        <f>IF(OR(ISNUMBER(D180),ISNUMBER(E180),ISNUMBER(#REF!),ISNUMBER(F180),ISNUMBER(G180),ISNUMBER(H180)),SUM(D180:H180),"")</f>
        <v>0</v>
      </c>
      <c r="J180" s="314" t="str">
        <f>IF(ISNUMBER('Conversion in 100'!J180),'Conversion in 100'!J180*0.3,"")</f>
        <v/>
      </c>
      <c r="K180" s="314" t="str">
        <f>IF(ISNUMBER('Conversion in 100'!K180),'Conversion in 100'!K180*0.3,"")</f>
        <v/>
      </c>
      <c r="L180" s="314" t="str">
        <f>IF(ISNUMBER('Conversion in 100'!L180),'Conversion in 100'!L180*0.3,"")</f>
        <v/>
      </c>
      <c r="M180" s="314" t="str">
        <f>IF(ISNUMBER('Conversion in 100'!M180),'Conversion in 100'!M180*0.3,"")</f>
        <v/>
      </c>
      <c r="N180" s="314" t="str">
        <f>IF(ISNUMBER('Conversion in 100'!N180),'Conversion in 100'!N180*0.3,"")</f>
        <v/>
      </c>
      <c r="O180" s="270" t="str">
        <f>IF(OR(ISNUMBER(J180),ISNUMBER(K180),ISNUMBER(#REF!),ISNUMBER(L180),ISNUMBER(M180),ISNUMBER(N180)),SUM(J180:N180),"")</f>
        <v/>
      </c>
      <c r="P180" s="314">
        <f>IF(ISNUMBER('Conversion in 100'!P180)&gt;0,'Conversion in 100'!P180*0.4,"")</f>
        <v>0</v>
      </c>
      <c r="Q180" s="314">
        <f>IF(ISNUMBER('Conversion in 100'!Q180)&gt;0,'Conversion in 100'!Q180*0.4,"")</f>
        <v>0</v>
      </c>
      <c r="R180" s="314">
        <f>IF(ISNUMBER('Conversion in 100'!R180)&gt;0,'Conversion in 100'!R180*0.4,"")</f>
        <v>0</v>
      </c>
      <c r="S180" s="314">
        <f>IF(ISNUMBER('Conversion in 100'!S180)&gt;0,'Conversion in 100'!S180*0.4,"")</f>
        <v>0</v>
      </c>
      <c r="T180" s="314">
        <f>IF(ISNUMBER('Conversion in 100'!T180)&gt;0,'Conversion in 100'!T180*0.4,"")</f>
        <v>0</v>
      </c>
      <c r="U180" s="270">
        <f>IF(OR(ISNUMBER(P180),ISNUMBER(Q180),ISNUMBER(#REF!),ISNUMBER(R180),ISNUMBER(S180),ISNUMBER(T180)),SUM(P180:T180),"")</f>
        <v>0</v>
      </c>
    </row>
    <row r="181" spans="1:21" x14ac:dyDescent="0.3">
      <c r="A181" s="278" t="str">
        <f>'STUDENT DETAILS'!A182</f>
        <v/>
      </c>
      <c r="B181" s="278" t="str">
        <f>IF(ISNUMBER('STUDENT DETAILS'!D182),('STUDENT DETAILS'!D182),"")</f>
        <v/>
      </c>
      <c r="C181" s="279" t="str">
        <f>IF('STUDENT DETAILS'!C182&gt;0,'STUDENT DETAILS'!C182,"")</f>
        <v/>
      </c>
      <c r="D181" s="314">
        <f>IFERROR(('Conversion in 100'!D181*0.1),"")</f>
        <v>0</v>
      </c>
      <c r="E181" s="314">
        <f>IFERROR(('Conversion in 100'!E181*0.1),"")</f>
        <v>0</v>
      </c>
      <c r="F181" s="314">
        <f>IFERROR(('Conversion in 100'!F181*0.1),"")</f>
        <v>0</v>
      </c>
      <c r="G181" s="314">
        <f>IFERROR(('Conversion in 100'!G181*0.1),"")</f>
        <v>0</v>
      </c>
      <c r="H181" s="314">
        <f>IFERROR(('Conversion in 100'!H181*0.1),"")</f>
        <v>0</v>
      </c>
      <c r="I181" s="270">
        <f>IF(OR(ISNUMBER(D181),ISNUMBER(E181),ISNUMBER(#REF!),ISNUMBER(F181),ISNUMBER(G181),ISNUMBER(H181)),SUM(D181:H181),"")</f>
        <v>0</v>
      </c>
      <c r="J181" s="314" t="str">
        <f>IF(ISNUMBER('Conversion in 100'!J181),'Conversion in 100'!J181*0.3,"")</f>
        <v/>
      </c>
      <c r="K181" s="314" t="str">
        <f>IF(ISNUMBER('Conversion in 100'!K181),'Conversion in 100'!K181*0.3,"")</f>
        <v/>
      </c>
      <c r="L181" s="314" t="str">
        <f>IF(ISNUMBER('Conversion in 100'!L181),'Conversion in 100'!L181*0.3,"")</f>
        <v/>
      </c>
      <c r="M181" s="314" t="str">
        <f>IF(ISNUMBER('Conversion in 100'!M181),'Conversion in 100'!M181*0.3,"")</f>
        <v/>
      </c>
      <c r="N181" s="314" t="str">
        <f>IF(ISNUMBER('Conversion in 100'!N181),'Conversion in 100'!N181*0.3,"")</f>
        <v/>
      </c>
      <c r="O181" s="270" t="str">
        <f>IF(OR(ISNUMBER(J181),ISNUMBER(K181),ISNUMBER(#REF!),ISNUMBER(L181),ISNUMBER(M181),ISNUMBER(N181)),SUM(J181:N181),"")</f>
        <v/>
      </c>
      <c r="P181" s="314">
        <f>IF(ISNUMBER('Conversion in 100'!P181)&gt;0,'Conversion in 100'!P181*0.4,"")</f>
        <v>0</v>
      </c>
      <c r="Q181" s="314">
        <f>IF(ISNUMBER('Conversion in 100'!Q181)&gt;0,'Conversion in 100'!Q181*0.4,"")</f>
        <v>0</v>
      </c>
      <c r="R181" s="314">
        <f>IF(ISNUMBER('Conversion in 100'!R181)&gt;0,'Conversion in 100'!R181*0.4,"")</f>
        <v>0</v>
      </c>
      <c r="S181" s="314">
        <f>IF(ISNUMBER('Conversion in 100'!S181)&gt;0,'Conversion in 100'!S181*0.4,"")</f>
        <v>0</v>
      </c>
      <c r="T181" s="314">
        <f>IF(ISNUMBER('Conversion in 100'!T181)&gt;0,'Conversion in 100'!T181*0.4,"")</f>
        <v>0</v>
      </c>
      <c r="U181" s="270">
        <f>IF(OR(ISNUMBER(P181),ISNUMBER(Q181),ISNUMBER(#REF!),ISNUMBER(R181),ISNUMBER(S181),ISNUMBER(T181)),SUM(P181:T181),"")</f>
        <v>0</v>
      </c>
    </row>
    <row r="182" spans="1:21" x14ac:dyDescent="0.3">
      <c r="A182" s="278" t="str">
        <f>'STUDENT DETAILS'!A183</f>
        <v/>
      </c>
      <c r="B182" s="278" t="str">
        <f>IF(ISNUMBER('STUDENT DETAILS'!D183),('STUDENT DETAILS'!D183),"")</f>
        <v/>
      </c>
      <c r="C182" s="279" t="str">
        <f>IF('STUDENT DETAILS'!C183&gt;0,'STUDENT DETAILS'!C183,"")</f>
        <v/>
      </c>
      <c r="D182" s="314">
        <f>IFERROR(('Conversion in 100'!D182*0.1),"")</f>
        <v>0</v>
      </c>
      <c r="E182" s="314">
        <f>IFERROR(('Conversion in 100'!E182*0.1),"")</f>
        <v>0</v>
      </c>
      <c r="F182" s="314">
        <f>IFERROR(('Conversion in 100'!F182*0.1),"")</f>
        <v>0</v>
      </c>
      <c r="G182" s="314">
        <f>IFERROR(('Conversion in 100'!G182*0.1),"")</f>
        <v>0</v>
      </c>
      <c r="H182" s="314">
        <f>IFERROR(('Conversion in 100'!H182*0.1),"")</f>
        <v>0</v>
      </c>
      <c r="I182" s="270">
        <f>IF(OR(ISNUMBER(D182),ISNUMBER(E182),ISNUMBER(#REF!),ISNUMBER(F182),ISNUMBER(G182),ISNUMBER(H182)),SUM(D182:H182),"")</f>
        <v>0</v>
      </c>
      <c r="J182" s="314" t="str">
        <f>IF(ISNUMBER('Conversion in 100'!J182),'Conversion in 100'!J182*0.3,"")</f>
        <v/>
      </c>
      <c r="K182" s="314" t="str">
        <f>IF(ISNUMBER('Conversion in 100'!K182),'Conversion in 100'!K182*0.3,"")</f>
        <v/>
      </c>
      <c r="L182" s="314" t="str">
        <f>IF(ISNUMBER('Conversion in 100'!L182),'Conversion in 100'!L182*0.3,"")</f>
        <v/>
      </c>
      <c r="M182" s="314" t="str">
        <f>IF(ISNUMBER('Conversion in 100'!M182),'Conversion in 100'!M182*0.3,"")</f>
        <v/>
      </c>
      <c r="N182" s="314" t="str">
        <f>IF(ISNUMBER('Conversion in 100'!N182),'Conversion in 100'!N182*0.3,"")</f>
        <v/>
      </c>
      <c r="O182" s="270" t="str">
        <f>IF(OR(ISNUMBER(J182),ISNUMBER(K182),ISNUMBER(#REF!),ISNUMBER(L182),ISNUMBER(M182),ISNUMBER(N182)),SUM(J182:N182),"")</f>
        <v/>
      </c>
      <c r="P182" s="314">
        <f>IF(ISNUMBER('Conversion in 100'!P182)&gt;0,'Conversion in 100'!P182*0.4,"")</f>
        <v>0</v>
      </c>
      <c r="Q182" s="314">
        <f>IF(ISNUMBER('Conversion in 100'!Q182)&gt;0,'Conversion in 100'!Q182*0.4,"")</f>
        <v>0</v>
      </c>
      <c r="R182" s="314">
        <f>IF(ISNUMBER('Conversion in 100'!R182)&gt;0,'Conversion in 100'!R182*0.4,"")</f>
        <v>0</v>
      </c>
      <c r="S182" s="314">
        <f>IF(ISNUMBER('Conversion in 100'!S182)&gt;0,'Conversion in 100'!S182*0.4,"")</f>
        <v>0</v>
      </c>
      <c r="T182" s="314">
        <f>IF(ISNUMBER('Conversion in 100'!T182)&gt;0,'Conversion in 100'!T182*0.4,"")</f>
        <v>0</v>
      </c>
      <c r="U182" s="270">
        <f>IF(OR(ISNUMBER(P182),ISNUMBER(Q182),ISNUMBER(#REF!),ISNUMBER(R182),ISNUMBER(S182),ISNUMBER(T182)),SUM(P182:T182),"")</f>
        <v>0</v>
      </c>
    </row>
    <row r="183" spans="1:21" x14ac:dyDescent="0.3">
      <c r="A183" s="278" t="str">
        <f>'STUDENT DETAILS'!A184</f>
        <v/>
      </c>
      <c r="B183" s="278" t="str">
        <f>IF(ISNUMBER('STUDENT DETAILS'!D184),('STUDENT DETAILS'!D184),"")</f>
        <v/>
      </c>
      <c r="C183" s="279" t="str">
        <f>IF('STUDENT DETAILS'!C184&gt;0,'STUDENT DETAILS'!C184,"")</f>
        <v/>
      </c>
      <c r="D183" s="314">
        <f>IFERROR(('Conversion in 100'!D183*0.1),"")</f>
        <v>0</v>
      </c>
      <c r="E183" s="314">
        <f>IFERROR(('Conversion in 100'!E183*0.1),"")</f>
        <v>0</v>
      </c>
      <c r="F183" s="314">
        <f>IFERROR(('Conversion in 100'!F183*0.1),"")</f>
        <v>0</v>
      </c>
      <c r="G183" s="314">
        <f>IFERROR(('Conversion in 100'!G183*0.1),"")</f>
        <v>0</v>
      </c>
      <c r="H183" s="314">
        <f>IFERROR(('Conversion in 100'!H183*0.1),"")</f>
        <v>0</v>
      </c>
      <c r="I183" s="270">
        <f>IF(OR(ISNUMBER(D183),ISNUMBER(E183),ISNUMBER(#REF!),ISNUMBER(F183),ISNUMBER(G183),ISNUMBER(H183)),SUM(D183:H183),"")</f>
        <v>0</v>
      </c>
      <c r="J183" s="314" t="str">
        <f>IF(ISNUMBER('Conversion in 100'!J183),'Conversion in 100'!J183*0.3,"")</f>
        <v/>
      </c>
      <c r="K183" s="314" t="str">
        <f>IF(ISNUMBER('Conversion in 100'!K183),'Conversion in 100'!K183*0.3,"")</f>
        <v/>
      </c>
      <c r="L183" s="314" t="str">
        <f>IF(ISNUMBER('Conversion in 100'!L183),'Conversion in 100'!L183*0.3,"")</f>
        <v/>
      </c>
      <c r="M183" s="314" t="str">
        <f>IF(ISNUMBER('Conversion in 100'!M183),'Conversion in 100'!M183*0.3,"")</f>
        <v/>
      </c>
      <c r="N183" s="314" t="str">
        <f>IF(ISNUMBER('Conversion in 100'!N183),'Conversion in 100'!N183*0.3,"")</f>
        <v/>
      </c>
      <c r="O183" s="270" t="str">
        <f>IF(OR(ISNUMBER(J183),ISNUMBER(K183),ISNUMBER(#REF!),ISNUMBER(L183),ISNUMBER(M183),ISNUMBER(N183)),SUM(J183:N183),"")</f>
        <v/>
      </c>
      <c r="P183" s="314">
        <f>IF(ISNUMBER('Conversion in 100'!P183)&gt;0,'Conversion in 100'!P183*0.4,"")</f>
        <v>0</v>
      </c>
      <c r="Q183" s="314">
        <f>IF(ISNUMBER('Conversion in 100'!Q183)&gt;0,'Conversion in 100'!Q183*0.4,"")</f>
        <v>0</v>
      </c>
      <c r="R183" s="314">
        <f>IF(ISNUMBER('Conversion in 100'!R183)&gt;0,'Conversion in 100'!R183*0.4,"")</f>
        <v>0</v>
      </c>
      <c r="S183" s="314">
        <f>IF(ISNUMBER('Conversion in 100'!S183)&gt;0,'Conversion in 100'!S183*0.4,"")</f>
        <v>0</v>
      </c>
      <c r="T183" s="314">
        <f>IF(ISNUMBER('Conversion in 100'!T183)&gt;0,'Conversion in 100'!T183*0.4,"")</f>
        <v>0</v>
      </c>
      <c r="U183" s="270">
        <f>IF(OR(ISNUMBER(P183),ISNUMBER(Q183),ISNUMBER(#REF!),ISNUMBER(R183),ISNUMBER(S183),ISNUMBER(T183)),SUM(P183:T183),"")</f>
        <v>0</v>
      </c>
    </row>
    <row r="184" spans="1:21" x14ac:dyDescent="0.3">
      <c r="A184" s="278" t="str">
        <f>'STUDENT DETAILS'!A185</f>
        <v/>
      </c>
      <c r="B184" s="278" t="str">
        <f>IF(ISNUMBER('STUDENT DETAILS'!D185),('STUDENT DETAILS'!D185),"")</f>
        <v/>
      </c>
      <c r="C184" s="279" t="str">
        <f>IF('STUDENT DETAILS'!C185&gt;0,'STUDENT DETAILS'!C185,"")</f>
        <v/>
      </c>
      <c r="D184" s="314">
        <f>IFERROR(('Conversion in 100'!D184*0.1),"")</f>
        <v>0</v>
      </c>
      <c r="E184" s="314">
        <f>IFERROR(('Conversion in 100'!E184*0.1),"")</f>
        <v>0</v>
      </c>
      <c r="F184" s="314">
        <f>IFERROR(('Conversion in 100'!F184*0.1),"")</f>
        <v>0</v>
      </c>
      <c r="G184" s="314">
        <f>IFERROR(('Conversion in 100'!G184*0.1),"")</f>
        <v>0</v>
      </c>
      <c r="H184" s="314">
        <f>IFERROR(('Conversion in 100'!H184*0.1),"")</f>
        <v>0</v>
      </c>
      <c r="I184" s="270">
        <f>IF(OR(ISNUMBER(D184),ISNUMBER(E184),ISNUMBER(#REF!),ISNUMBER(F184),ISNUMBER(G184),ISNUMBER(H184)),SUM(D184:H184),"")</f>
        <v>0</v>
      </c>
      <c r="J184" s="314" t="str">
        <f>IF(ISNUMBER('Conversion in 100'!J184),'Conversion in 100'!J184*0.3,"")</f>
        <v/>
      </c>
      <c r="K184" s="314" t="str">
        <f>IF(ISNUMBER('Conversion in 100'!K184),'Conversion in 100'!K184*0.3,"")</f>
        <v/>
      </c>
      <c r="L184" s="314" t="str">
        <f>IF(ISNUMBER('Conversion in 100'!L184),'Conversion in 100'!L184*0.3,"")</f>
        <v/>
      </c>
      <c r="M184" s="314" t="str">
        <f>IF(ISNUMBER('Conversion in 100'!M184),'Conversion in 100'!M184*0.3,"")</f>
        <v/>
      </c>
      <c r="N184" s="314" t="str">
        <f>IF(ISNUMBER('Conversion in 100'!N184),'Conversion in 100'!N184*0.3,"")</f>
        <v/>
      </c>
      <c r="O184" s="270" t="str">
        <f>IF(OR(ISNUMBER(J184),ISNUMBER(K184),ISNUMBER(#REF!),ISNUMBER(L184),ISNUMBER(M184),ISNUMBER(N184)),SUM(J184:N184),"")</f>
        <v/>
      </c>
      <c r="P184" s="314">
        <f>IF(ISNUMBER('Conversion in 100'!P184)&gt;0,'Conversion in 100'!P184*0.4,"")</f>
        <v>0</v>
      </c>
      <c r="Q184" s="314">
        <f>IF(ISNUMBER('Conversion in 100'!Q184)&gt;0,'Conversion in 100'!Q184*0.4,"")</f>
        <v>0</v>
      </c>
      <c r="R184" s="314">
        <f>IF(ISNUMBER('Conversion in 100'!R184)&gt;0,'Conversion in 100'!R184*0.4,"")</f>
        <v>0</v>
      </c>
      <c r="S184" s="314">
        <f>IF(ISNUMBER('Conversion in 100'!S184)&gt;0,'Conversion in 100'!S184*0.4,"")</f>
        <v>0</v>
      </c>
      <c r="T184" s="314">
        <f>IF(ISNUMBER('Conversion in 100'!T184)&gt;0,'Conversion in 100'!T184*0.4,"")</f>
        <v>0</v>
      </c>
      <c r="U184" s="270">
        <f>IF(OR(ISNUMBER(P184),ISNUMBER(Q184),ISNUMBER(#REF!),ISNUMBER(R184),ISNUMBER(S184),ISNUMBER(T184)),SUM(P184:T184),"")</f>
        <v>0</v>
      </c>
    </row>
    <row r="185" spans="1:21" x14ac:dyDescent="0.3">
      <c r="A185" s="278" t="str">
        <f>'STUDENT DETAILS'!A186</f>
        <v/>
      </c>
      <c r="B185" s="278" t="str">
        <f>IF(ISNUMBER('STUDENT DETAILS'!D186),('STUDENT DETAILS'!D186),"")</f>
        <v/>
      </c>
      <c r="C185" s="279" t="str">
        <f>IF('STUDENT DETAILS'!C186&gt;0,'STUDENT DETAILS'!C186,"")</f>
        <v/>
      </c>
      <c r="D185" s="314">
        <f>IFERROR(('Conversion in 100'!D185*0.1),"")</f>
        <v>0</v>
      </c>
      <c r="E185" s="314">
        <f>IFERROR(('Conversion in 100'!E185*0.1),"")</f>
        <v>0</v>
      </c>
      <c r="F185" s="314">
        <f>IFERROR(('Conversion in 100'!F185*0.1),"")</f>
        <v>0</v>
      </c>
      <c r="G185" s="314">
        <f>IFERROR(('Conversion in 100'!G185*0.1),"")</f>
        <v>0</v>
      </c>
      <c r="H185" s="314">
        <f>IFERROR(('Conversion in 100'!H185*0.1),"")</f>
        <v>0</v>
      </c>
      <c r="I185" s="270">
        <f>IF(OR(ISNUMBER(D185),ISNUMBER(E185),ISNUMBER(#REF!),ISNUMBER(F185),ISNUMBER(G185),ISNUMBER(H185)),SUM(D185:H185),"")</f>
        <v>0</v>
      </c>
      <c r="J185" s="314" t="str">
        <f>IF(ISNUMBER('Conversion in 100'!J185),'Conversion in 100'!J185*0.3,"")</f>
        <v/>
      </c>
      <c r="K185" s="314" t="str">
        <f>IF(ISNUMBER('Conversion in 100'!K185),'Conversion in 100'!K185*0.3,"")</f>
        <v/>
      </c>
      <c r="L185" s="314" t="str">
        <f>IF(ISNUMBER('Conversion in 100'!L185),'Conversion in 100'!L185*0.3,"")</f>
        <v/>
      </c>
      <c r="M185" s="314" t="str">
        <f>IF(ISNUMBER('Conversion in 100'!M185),'Conversion in 100'!M185*0.3,"")</f>
        <v/>
      </c>
      <c r="N185" s="314" t="str">
        <f>IF(ISNUMBER('Conversion in 100'!N185),'Conversion in 100'!N185*0.3,"")</f>
        <v/>
      </c>
      <c r="O185" s="270" t="str">
        <f>IF(OR(ISNUMBER(J185),ISNUMBER(K185),ISNUMBER(#REF!),ISNUMBER(L185),ISNUMBER(M185),ISNUMBER(N185)),SUM(J185:N185),"")</f>
        <v/>
      </c>
      <c r="P185" s="314">
        <f>IF(ISNUMBER('Conversion in 100'!P185)&gt;0,'Conversion in 100'!P185*0.4,"")</f>
        <v>0</v>
      </c>
      <c r="Q185" s="314">
        <f>IF(ISNUMBER('Conversion in 100'!Q185)&gt;0,'Conversion in 100'!Q185*0.4,"")</f>
        <v>0</v>
      </c>
      <c r="R185" s="314">
        <f>IF(ISNUMBER('Conversion in 100'!R185)&gt;0,'Conversion in 100'!R185*0.4,"")</f>
        <v>0</v>
      </c>
      <c r="S185" s="314">
        <f>IF(ISNUMBER('Conversion in 100'!S185)&gt;0,'Conversion in 100'!S185*0.4,"")</f>
        <v>0</v>
      </c>
      <c r="T185" s="314">
        <f>IF(ISNUMBER('Conversion in 100'!T185)&gt;0,'Conversion in 100'!T185*0.4,"")</f>
        <v>0</v>
      </c>
      <c r="U185" s="270">
        <f>IF(OR(ISNUMBER(P185),ISNUMBER(Q185),ISNUMBER(#REF!),ISNUMBER(R185),ISNUMBER(S185),ISNUMBER(T185)),SUM(P185:T185),"")</f>
        <v>0</v>
      </c>
    </row>
    <row r="186" spans="1:21" x14ac:dyDescent="0.3">
      <c r="A186" s="278" t="str">
        <f>'STUDENT DETAILS'!A187</f>
        <v/>
      </c>
      <c r="B186" s="278" t="str">
        <f>IF(ISNUMBER('STUDENT DETAILS'!D187),('STUDENT DETAILS'!D187),"")</f>
        <v/>
      </c>
      <c r="C186" s="279" t="str">
        <f>IF('STUDENT DETAILS'!C187&gt;0,'STUDENT DETAILS'!C187,"")</f>
        <v/>
      </c>
      <c r="D186" s="314">
        <f>IFERROR(('Conversion in 100'!D186*0.1),"")</f>
        <v>0</v>
      </c>
      <c r="E186" s="314">
        <f>IFERROR(('Conversion in 100'!E186*0.1),"")</f>
        <v>0</v>
      </c>
      <c r="F186" s="314">
        <f>IFERROR(('Conversion in 100'!F186*0.1),"")</f>
        <v>0</v>
      </c>
      <c r="G186" s="314">
        <f>IFERROR(('Conversion in 100'!G186*0.1),"")</f>
        <v>0</v>
      </c>
      <c r="H186" s="314">
        <f>IFERROR(('Conversion in 100'!H186*0.1),"")</f>
        <v>0</v>
      </c>
      <c r="I186" s="270">
        <f>IF(OR(ISNUMBER(D186),ISNUMBER(E186),ISNUMBER(#REF!),ISNUMBER(F186),ISNUMBER(G186),ISNUMBER(H186)),SUM(D186:H186),"")</f>
        <v>0</v>
      </c>
      <c r="J186" s="314" t="str">
        <f>IF(ISNUMBER('Conversion in 100'!J186),'Conversion in 100'!J186*0.3,"")</f>
        <v/>
      </c>
      <c r="K186" s="314" t="str">
        <f>IF(ISNUMBER('Conversion in 100'!K186),'Conversion in 100'!K186*0.3,"")</f>
        <v/>
      </c>
      <c r="L186" s="314" t="str">
        <f>IF(ISNUMBER('Conversion in 100'!L186),'Conversion in 100'!L186*0.3,"")</f>
        <v/>
      </c>
      <c r="M186" s="314" t="str">
        <f>IF(ISNUMBER('Conversion in 100'!M186),'Conversion in 100'!M186*0.3,"")</f>
        <v/>
      </c>
      <c r="N186" s="314" t="str">
        <f>IF(ISNUMBER('Conversion in 100'!N186),'Conversion in 100'!N186*0.3,"")</f>
        <v/>
      </c>
      <c r="O186" s="270" t="str">
        <f>IF(OR(ISNUMBER(J186),ISNUMBER(K186),ISNUMBER(#REF!),ISNUMBER(L186),ISNUMBER(M186),ISNUMBER(N186)),SUM(J186:N186),"")</f>
        <v/>
      </c>
      <c r="P186" s="314">
        <f>IF(ISNUMBER('Conversion in 100'!P186)&gt;0,'Conversion in 100'!P186*0.4,"")</f>
        <v>0</v>
      </c>
      <c r="Q186" s="314">
        <f>IF(ISNUMBER('Conversion in 100'!Q186)&gt;0,'Conversion in 100'!Q186*0.4,"")</f>
        <v>0</v>
      </c>
      <c r="R186" s="314">
        <f>IF(ISNUMBER('Conversion in 100'!R186)&gt;0,'Conversion in 100'!R186*0.4,"")</f>
        <v>0</v>
      </c>
      <c r="S186" s="314">
        <f>IF(ISNUMBER('Conversion in 100'!S186)&gt;0,'Conversion in 100'!S186*0.4,"")</f>
        <v>0</v>
      </c>
      <c r="T186" s="314">
        <f>IF(ISNUMBER('Conversion in 100'!T186)&gt;0,'Conversion in 100'!T186*0.4,"")</f>
        <v>0</v>
      </c>
      <c r="U186" s="270">
        <f>IF(OR(ISNUMBER(P186),ISNUMBER(Q186),ISNUMBER(#REF!),ISNUMBER(R186),ISNUMBER(S186),ISNUMBER(T186)),SUM(P186:T186),"")</f>
        <v>0</v>
      </c>
    </row>
    <row r="187" spans="1:21" x14ac:dyDescent="0.3">
      <c r="A187" s="278" t="str">
        <f>'STUDENT DETAILS'!A188</f>
        <v/>
      </c>
      <c r="B187" s="278" t="str">
        <f>IF(ISNUMBER('STUDENT DETAILS'!D188),('STUDENT DETAILS'!D188),"")</f>
        <v/>
      </c>
      <c r="C187" s="279" t="str">
        <f>IF('STUDENT DETAILS'!C188&gt;0,'STUDENT DETAILS'!C188,"")</f>
        <v/>
      </c>
      <c r="D187" s="314">
        <f>IFERROR(('Conversion in 100'!D187*0.1),"")</f>
        <v>0</v>
      </c>
      <c r="E187" s="314">
        <f>IFERROR(('Conversion in 100'!E187*0.1),"")</f>
        <v>0</v>
      </c>
      <c r="F187" s="314">
        <f>IFERROR(('Conversion in 100'!F187*0.1),"")</f>
        <v>0</v>
      </c>
      <c r="G187" s="314">
        <f>IFERROR(('Conversion in 100'!G187*0.1),"")</f>
        <v>0</v>
      </c>
      <c r="H187" s="314">
        <f>IFERROR(('Conversion in 100'!H187*0.1),"")</f>
        <v>0</v>
      </c>
      <c r="I187" s="270">
        <f>IF(OR(ISNUMBER(D187),ISNUMBER(E187),ISNUMBER(#REF!),ISNUMBER(F187),ISNUMBER(G187),ISNUMBER(H187)),SUM(D187:H187),"")</f>
        <v>0</v>
      </c>
      <c r="J187" s="314" t="str">
        <f>IF(ISNUMBER('Conversion in 100'!J187),'Conversion in 100'!J187*0.3,"")</f>
        <v/>
      </c>
      <c r="K187" s="314" t="str">
        <f>IF(ISNUMBER('Conversion in 100'!K187),'Conversion in 100'!K187*0.3,"")</f>
        <v/>
      </c>
      <c r="L187" s="314" t="str">
        <f>IF(ISNUMBER('Conversion in 100'!L187),'Conversion in 100'!L187*0.3,"")</f>
        <v/>
      </c>
      <c r="M187" s="314" t="str">
        <f>IF(ISNUMBER('Conversion in 100'!M187),'Conversion in 100'!M187*0.3,"")</f>
        <v/>
      </c>
      <c r="N187" s="314" t="str">
        <f>IF(ISNUMBER('Conversion in 100'!N187),'Conversion in 100'!N187*0.3,"")</f>
        <v/>
      </c>
      <c r="O187" s="270" t="str">
        <f>IF(OR(ISNUMBER(J187),ISNUMBER(K187),ISNUMBER(#REF!),ISNUMBER(L187),ISNUMBER(M187),ISNUMBER(N187)),SUM(J187:N187),"")</f>
        <v/>
      </c>
      <c r="P187" s="314">
        <f>IF(ISNUMBER('Conversion in 100'!P187)&gt;0,'Conversion in 100'!P187*0.4,"")</f>
        <v>0</v>
      </c>
      <c r="Q187" s="314">
        <f>IF(ISNUMBER('Conversion in 100'!Q187)&gt;0,'Conversion in 100'!Q187*0.4,"")</f>
        <v>0</v>
      </c>
      <c r="R187" s="314">
        <f>IF(ISNUMBER('Conversion in 100'!R187)&gt;0,'Conversion in 100'!R187*0.4,"")</f>
        <v>0</v>
      </c>
      <c r="S187" s="314">
        <f>IF(ISNUMBER('Conversion in 100'!S187)&gt;0,'Conversion in 100'!S187*0.4,"")</f>
        <v>0</v>
      </c>
      <c r="T187" s="314">
        <f>IF(ISNUMBER('Conversion in 100'!T187)&gt;0,'Conversion in 100'!T187*0.4,"")</f>
        <v>0</v>
      </c>
      <c r="U187" s="270">
        <f>IF(OR(ISNUMBER(P187),ISNUMBER(Q187),ISNUMBER(#REF!),ISNUMBER(R187),ISNUMBER(S187),ISNUMBER(T187)),SUM(P187:T187),"")</f>
        <v>0</v>
      </c>
    </row>
    <row r="188" spans="1:21" x14ac:dyDescent="0.3">
      <c r="A188" s="278" t="str">
        <f>'STUDENT DETAILS'!A189</f>
        <v/>
      </c>
      <c r="B188" s="278" t="str">
        <f>IF(ISNUMBER('STUDENT DETAILS'!D189),('STUDENT DETAILS'!D189),"")</f>
        <v/>
      </c>
      <c r="C188" s="279" t="str">
        <f>IF('STUDENT DETAILS'!C189&gt;0,'STUDENT DETAILS'!C189,"")</f>
        <v/>
      </c>
      <c r="D188" s="314">
        <f>IFERROR(('Conversion in 100'!D188*0.1),"")</f>
        <v>0</v>
      </c>
      <c r="E188" s="314">
        <f>IFERROR(('Conversion in 100'!E188*0.1),"")</f>
        <v>0</v>
      </c>
      <c r="F188" s="314">
        <f>IFERROR(('Conversion in 100'!F188*0.1),"")</f>
        <v>0</v>
      </c>
      <c r="G188" s="314">
        <f>IFERROR(('Conversion in 100'!G188*0.1),"")</f>
        <v>0</v>
      </c>
      <c r="H188" s="314">
        <f>IFERROR(('Conversion in 100'!H188*0.1),"")</f>
        <v>0</v>
      </c>
      <c r="I188" s="270">
        <f>IF(OR(ISNUMBER(D188),ISNUMBER(E188),ISNUMBER(#REF!),ISNUMBER(F188),ISNUMBER(G188),ISNUMBER(H188)),SUM(D188:H188),"")</f>
        <v>0</v>
      </c>
      <c r="J188" s="314" t="str">
        <f>IF(ISNUMBER('Conversion in 100'!J188),'Conversion in 100'!J188*0.3,"")</f>
        <v/>
      </c>
      <c r="K188" s="314" t="str">
        <f>IF(ISNUMBER('Conversion in 100'!K188),'Conversion in 100'!K188*0.3,"")</f>
        <v/>
      </c>
      <c r="L188" s="314" t="str">
        <f>IF(ISNUMBER('Conversion in 100'!L188),'Conversion in 100'!L188*0.3,"")</f>
        <v/>
      </c>
      <c r="M188" s="314" t="str">
        <f>IF(ISNUMBER('Conversion in 100'!M188),'Conversion in 100'!M188*0.3,"")</f>
        <v/>
      </c>
      <c r="N188" s="314" t="str">
        <f>IF(ISNUMBER('Conversion in 100'!N188),'Conversion in 100'!N188*0.3,"")</f>
        <v/>
      </c>
      <c r="O188" s="270" t="str">
        <f>IF(OR(ISNUMBER(J188),ISNUMBER(K188),ISNUMBER(#REF!),ISNUMBER(L188),ISNUMBER(M188),ISNUMBER(N188)),SUM(J188:N188),"")</f>
        <v/>
      </c>
      <c r="P188" s="314">
        <f>IF(ISNUMBER('Conversion in 100'!P188)&gt;0,'Conversion in 100'!P188*0.4,"")</f>
        <v>0</v>
      </c>
      <c r="Q188" s="314">
        <f>IF(ISNUMBER('Conversion in 100'!Q188)&gt;0,'Conversion in 100'!Q188*0.4,"")</f>
        <v>0</v>
      </c>
      <c r="R188" s="314">
        <f>IF(ISNUMBER('Conversion in 100'!R188)&gt;0,'Conversion in 100'!R188*0.4,"")</f>
        <v>0</v>
      </c>
      <c r="S188" s="314">
        <f>IF(ISNUMBER('Conversion in 100'!S188)&gt;0,'Conversion in 100'!S188*0.4,"")</f>
        <v>0</v>
      </c>
      <c r="T188" s="314">
        <f>IF(ISNUMBER('Conversion in 100'!T188)&gt;0,'Conversion in 100'!T188*0.4,"")</f>
        <v>0</v>
      </c>
      <c r="U188" s="270">
        <f>IF(OR(ISNUMBER(P188),ISNUMBER(Q188),ISNUMBER(#REF!),ISNUMBER(R188),ISNUMBER(S188),ISNUMBER(T188)),SUM(P188:T188),"")</f>
        <v>0</v>
      </c>
    </row>
    <row r="189" spans="1:21" x14ac:dyDescent="0.3">
      <c r="A189" s="278" t="str">
        <f>'STUDENT DETAILS'!A190</f>
        <v/>
      </c>
      <c r="B189" s="278" t="str">
        <f>IF(ISNUMBER('STUDENT DETAILS'!D190),('STUDENT DETAILS'!D190),"")</f>
        <v/>
      </c>
      <c r="C189" s="279" t="str">
        <f>IF('STUDENT DETAILS'!C190&gt;0,'STUDENT DETAILS'!C190,"")</f>
        <v/>
      </c>
      <c r="D189" s="314">
        <f>IFERROR(('Conversion in 100'!D189*0.1),"")</f>
        <v>0</v>
      </c>
      <c r="E189" s="314">
        <f>IFERROR(('Conversion in 100'!E189*0.1),"")</f>
        <v>0</v>
      </c>
      <c r="F189" s="314">
        <f>IFERROR(('Conversion in 100'!F189*0.1),"")</f>
        <v>0</v>
      </c>
      <c r="G189" s="314">
        <f>IFERROR(('Conversion in 100'!G189*0.1),"")</f>
        <v>0</v>
      </c>
      <c r="H189" s="314">
        <f>IFERROR(('Conversion in 100'!H189*0.1),"")</f>
        <v>0</v>
      </c>
      <c r="I189" s="270">
        <f>IF(OR(ISNUMBER(D189),ISNUMBER(E189),ISNUMBER(#REF!),ISNUMBER(F189),ISNUMBER(G189),ISNUMBER(H189)),SUM(D189:H189),"")</f>
        <v>0</v>
      </c>
      <c r="J189" s="314" t="str">
        <f>IF(ISNUMBER('Conversion in 100'!J189),'Conversion in 100'!J189*0.3,"")</f>
        <v/>
      </c>
      <c r="K189" s="314" t="str">
        <f>IF(ISNUMBER('Conversion in 100'!K189),'Conversion in 100'!K189*0.3,"")</f>
        <v/>
      </c>
      <c r="L189" s="314" t="str">
        <f>IF(ISNUMBER('Conversion in 100'!L189),'Conversion in 100'!L189*0.3,"")</f>
        <v/>
      </c>
      <c r="M189" s="314" t="str">
        <f>IF(ISNUMBER('Conversion in 100'!M189),'Conversion in 100'!M189*0.3,"")</f>
        <v/>
      </c>
      <c r="N189" s="314" t="str">
        <f>IF(ISNUMBER('Conversion in 100'!N189),'Conversion in 100'!N189*0.3,"")</f>
        <v/>
      </c>
      <c r="O189" s="270" t="str">
        <f>IF(OR(ISNUMBER(J189),ISNUMBER(K189),ISNUMBER(#REF!),ISNUMBER(L189),ISNUMBER(M189),ISNUMBER(N189)),SUM(J189:N189),"")</f>
        <v/>
      </c>
      <c r="P189" s="314">
        <f>IF(ISNUMBER('Conversion in 100'!P189)&gt;0,'Conversion in 100'!P189*0.4,"")</f>
        <v>0</v>
      </c>
      <c r="Q189" s="314">
        <f>IF(ISNUMBER('Conversion in 100'!Q189)&gt;0,'Conversion in 100'!Q189*0.4,"")</f>
        <v>0</v>
      </c>
      <c r="R189" s="314">
        <f>IF(ISNUMBER('Conversion in 100'!R189)&gt;0,'Conversion in 100'!R189*0.4,"")</f>
        <v>0</v>
      </c>
      <c r="S189" s="314">
        <f>IF(ISNUMBER('Conversion in 100'!S189)&gt;0,'Conversion in 100'!S189*0.4,"")</f>
        <v>0</v>
      </c>
      <c r="T189" s="314">
        <f>IF(ISNUMBER('Conversion in 100'!T189)&gt;0,'Conversion in 100'!T189*0.4,"")</f>
        <v>0</v>
      </c>
      <c r="U189" s="270">
        <f>IF(OR(ISNUMBER(P189),ISNUMBER(Q189),ISNUMBER(#REF!),ISNUMBER(R189),ISNUMBER(S189),ISNUMBER(T189)),SUM(P189:T189),"")</f>
        <v>0</v>
      </c>
    </row>
    <row r="190" spans="1:21" x14ac:dyDescent="0.3">
      <c r="A190" s="278" t="str">
        <f>'STUDENT DETAILS'!A191</f>
        <v/>
      </c>
      <c r="B190" s="278" t="str">
        <f>IF(ISNUMBER('STUDENT DETAILS'!D191),('STUDENT DETAILS'!D191),"")</f>
        <v/>
      </c>
      <c r="C190" s="279" t="str">
        <f>IF('STUDENT DETAILS'!C191&gt;0,'STUDENT DETAILS'!C191,"")</f>
        <v/>
      </c>
      <c r="D190" s="314">
        <f>IFERROR(('Conversion in 100'!D190*0.1),"")</f>
        <v>0</v>
      </c>
      <c r="E190" s="314">
        <f>IFERROR(('Conversion in 100'!E190*0.1),"")</f>
        <v>0</v>
      </c>
      <c r="F190" s="314">
        <f>IFERROR(('Conversion in 100'!F190*0.1),"")</f>
        <v>0</v>
      </c>
      <c r="G190" s="314">
        <f>IFERROR(('Conversion in 100'!G190*0.1),"")</f>
        <v>0</v>
      </c>
      <c r="H190" s="314">
        <f>IFERROR(('Conversion in 100'!H190*0.1),"")</f>
        <v>0</v>
      </c>
      <c r="I190" s="270">
        <f>IF(OR(ISNUMBER(D190),ISNUMBER(E190),ISNUMBER(#REF!),ISNUMBER(F190),ISNUMBER(G190),ISNUMBER(H190)),SUM(D190:H190),"")</f>
        <v>0</v>
      </c>
      <c r="J190" s="314" t="str">
        <f>IF(ISNUMBER('Conversion in 100'!J190),'Conversion in 100'!J190*0.3,"")</f>
        <v/>
      </c>
      <c r="K190" s="314" t="str">
        <f>IF(ISNUMBER('Conversion in 100'!K190),'Conversion in 100'!K190*0.3,"")</f>
        <v/>
      </c>
      <c r="L190" s="314" t="str">
        <f>IF(ISNUMBER('Conversion in 100'!L190),'Conversion in 100'!L190*0.3,"")</f>
        <v/>
      </c>
      <c r="M190" s="314" t="str">
        <f>IF(ISNUMBER('Conversion in 100'!M190),'Conversion in 100'!M190*0.3,"")</f>
        <v/>
      </c>
      <c r="N190" s="314" t="str">
        <f>IF(ISNUMBER('Conversion in 100'!N190),'Conversion in 100'!N190*0.3,"")</f>
        <v/>
      </c>
      <c r="O190" s="270" t="str">
        <f>IF(OR(ISNUMBER(J190),ISNUMBER(K190),ISNUMBER(#REF!),ISNUMBER(L190),ISNUMBER(M190),ISNUMBER(N190)),SUM(J190:N190),"")</f>
        <v/>
      </c>
      <c r="P190" s="314">
        <f>IF(ISNUMBER('Conversion in 100'!P190)&gt;0,'Conversion in 100'!P190*0.4,"")</f>
        <v>0</v>
      </c>
      <c r="Q190" s="314">
        <f>IF(ISNUMBER('Conversion in 100'!Q190)&gt;0,'Conversion in 100'!Q190*0.4,"")</f>
        <v>0</v>
      </c>
      <c r="R190" s="314">
        <f>IF(ISNUMBER('Conversion in 100'!R190)&gt;0,'Conversion in 100'!R190*0.4,"")</f>
        <v>0</v>
      </c>
      <c r="S190" s="314">
        <f>IF(ISNUMBER('Conversion in 100'!S190)&gt;0,'Conversion in 100'!S190*0.4,"")</f>
        <v>0</v>
      </c>
      <c r="T190" s="314">
        <f>IF(ISNUMBER('Conversion in 100'!T190)&gt;0,'Conversion in 100'!T190*0.4,"")</f>
        <v>0</v>
      </c>
      <c r="U190" s="270">
        <f>IF(OR(ISNUMBER(P190),ISNUMBER(Q190),ISNUMBER(#REF!),ISNUMBER(R190),ISNUMBER(S190),ISNUMBER(T190)),SUM(P190:T190),"")</f>
        <v>0</v>
      </c>
    </row>
    <row r="191" spans="1:21" x14ac:dyDescent="0.3">
      <c r="A191" s="278" t="str">
        <f>'STUDENT DETAILS'!A192</f>
        <v/>
      </c>
      <c r="B191" s="278" t="str">
        <f>IF(ISNUMBER('STUDENT DETAILS'!D192),('STUDENT DETAILS'!D192),"")</f>
        <v/>
      </c>
      <c r="C191" s="279" t="str">
        <f>IF('STUDENT DETAILS'!C192&gt;0,'STUDENT DETAILS'!C192,"")</f>
        <v/>
      </c>
      <c r="D191" s="314">
        <f>IFERROR(('Conversion in 100'!D191*0.1),"")</f>
        <v>0</v>
      </c>
      <c r="E191" s="314">
        <f>IFERROR(('Conversion in 100'!E191*0.1),"")</f>
        <v>0</v>
      </c>
      <c r="F191" s="314">
        <f>IFERROR(('Conversion in 100'!F191*0.1),"")</f>
        <v>0</v>
      </c>
      <c r="G191" s="314">
        <f>IFERROR(('Conversion in 100'!G191*0.1),"")</f>
        <v>0</v>
      </c>
      <c r="H191" s="314">
        <f>IFERROR(('Conversion in 100'!H191*0.1),"")</f>
        <v>0</v>
      </c>
      <c r="I191" s="270">
        <f>IF(OR(ISNUMBER(D191),ISNUMBER(E191),ISNUMBER(#REF!),ISNUMBER(F191),ISNUMBER(G191),ISNUMBER(H191)),SUM(D191:H191),"")</f>
        <v>0</v>
      </c>
      <c r="J191" s="314" t="str">
        <f>IF(ISNUMBER('Conversion in 100'!J191),'Conversion in 100'!J191*0.3,"")</f>
        <v/>
      </c>
      <c r="K191" s="314" t="str">
        <f>IF(ISNUMBER('Conversion in 100'!K191),'Conversion in 100'!K191*0.3,"")</f>
        <v/>
      </c>
      <c r="L191" s="314" t="str">
        <f>IF(ISNUMBER('Conversion in 100'!L191),'Conversion in 100'!L191*0.3,"")</f>
        <v/>
      </c>
      <c r="M191" s="314" t="str">
        <f>IF(ISNUMBER('Conversion in 100'!M191),'Conversion in 100'!M191*0.3,"")</f>
        <v/>
      </c>
      <c r="N191" s="314" t="str">
        <f>IF(ISNUMBER('Conversion in 100'!N191),'Conversion in 100'!N191*0.3,"")</f>
        <v/>
      </c>
      <c r="O191" s="270" t="str">
        <f>IF(OR(ISNUMBER(J191),ISNUMBER(K191),ISNUMBER(#REF!),ISNUMBER(L191),ISNUMBER(M191),ISNUMBER(N191)),SUM(J191:N191),"")</f>
        <v/>
      </c>
      <c r="P191" s="314">
        <f>IF(ISNUMBER('Conversion in 100'!P191)&gt;0,'Conversion in 100'!P191*0.4,"")</f>
        <v>0</v>
      </c>
      <c r="Q191" s="314">
        <f>IF(ISNUMBER('Conversion in 100'!Q191)&gt;0,'Conversion in 100'!Q191*0.4,"")</f>
        <v>0</v>
      </c>
      <c r="R191" s="314">
        <f>IF(ISNUMBER('Conversion in 100'!R191)&gt;0,'Conversion in 100'!R191*0.4,"")</f>
        <v>0</v>
      </c>
      <c r="S191" s="314">
        <f>IF(ISNUMBER('Conversion in 100'!S191)&gt;0,'Conversion in 100'!S191*0.4,"")</f>
        <v>0</v>
      </c>
      <c r="T191" s="314">
        <f>IF(ISNUMBER('Conversion in 100'!T191)&gt;0,'Conversion in 100'!T191*0.4,"")</f>
        <v>0</v>
      </c>
      <c r="U191" s="270">
        <f>IF(OR(ISNUMBER(P191),ISNUMBER(Q191),ISNUMBER(#REF!),ISNUMBER(R191),ISNUMBER(S191),ISNUMBER(T191)),SUM(P191:T191),"")</f>
        <v>0</v>
      </c>
    </row>
    <row r="192" spans="1:21" x14ac:dyDescent="0.3">
      <c r="A192" s="278" t="str">
        <f>'STUDENT DETAILS'!A193</f>
        <v/>
      </c>
      <c r="B192" s="278" t="str">
        <f>IF(ISNUMBER('STUDENT DETAILS'!D193),('STUDENT DETAILS'!D193),"")</f>
        <v/>
      </c>
      <c r="C192" s="279" t="str">
        <f>IF('STUDENT DETAILS'!C193&gt;0,'STUDENT DETAILS'!C193,"")</f>
        <v/>
      </c>
      <c r="D192" s="314">
        <f>IFERROR(('Conversion in 100'!D192*0.1),"")</f>
        <v>0</v>
      </c>
      <c r="E192" s="314">
        <f>IFERROR(('Conversion in 100'!E192*0.1),"")</f>
        <v>0</v>
      </c>
      <c r="F192" s="314">
        <f>IFERROR(('Conversion in 100'!F192*0.1),"")</f>
        <v>0</v>
      </c>
      <c r="G192" s="314">
        <f>IFERROR(('Conversion in 100'!G192*0.1),"")</f>
        <v>0</v>
      </c>
      <c r="H192" s="314">
        <f>IFERROR(('Conversion in 100'!H192*0.1),"")</f>
        <v>0</v>
      </c>
      <c r="I192" s="270">
        <f>IF(OR(ISNUMBER(D192),ISNUMBER(E192),ISNUMBER(#REF!),ISNUMBER(F192),ISNUMBER(G192),ISNUMBER(H192)),SUM(D192:H192),"")</f>
        <v>0</v>
      </c>
      <c r="J192" s="314" t="str">
        <f>IF(ISNUMBER('Conversion in 100'!J192),'Conversion in 100'!J192*0.3,"")</f>
        <v/>
      </c>
      <c r="K192" s="314" t="str">
        <f>IF(ISNUMBER('Conversion in 100'!K192),'Conversion in 100'!K192*0.3,"")</f>
        <v/>
      </c>
      <c r="L192" s="314" t="str">
        <f>IF(ISNUMBER('Conversion in 100'!L192),'Conversion in 100'!L192*0.3,"")</f>
        <v/>
      </c>
      <c r="M192" s="314" t="str">
        <f>IF(ISNUMBER('Conversion in 100'!M192),'Conversion in 100'!M192*0.3,"")</f>
        <v/>
      </c>
      <c r="N192" s="314" t="str">
        <f>IF(ISNUMBER('Conversion in 100'!N192),'Conversion in 100'!N192*0.3,"")</f>
        <v/>
      </c>
      <c r="O192" s="270" t="str">
        <f>IF(OR(ISNUMBER(J192),ISNUMBER(K192),ISNUMBER(#REF!),ISNUMBER(L192),ISNUMBER(M192),ISNUMBER(N192)),SUM(J192:N192),"")</f>
        <v/>
      </c>
      <c r="P192" s="314">
        <f>IF(ISNUMBER('Conversion in 100'!P192)&gt;0,'Conversion in 100'!P192*0.4,"")</f>
        <v>0</v>
      </c>
      <c r="Q192" s="314">
        <f>IF(ISNUMBER('Conversion in 100'!Q192)&gt;0,'Conversion in 100'!Q192*0.4,"")</f>
        <v>0</v>
      </c>
      <c r="R192" s="314">
        <f>IF(ISNUMBER('Conversion in 100'!R192)&gt;0,'Conversion in 100'!R192*0.4,"")</f>
        <v>0</v>
      </c>
      <c r="S192" s="314">
        <f>IF(ISNUMBER('Conversion in 100'!S192)&gt;0,'Conversion in 100'!S192*0.4,"")</f>
        <v>0</v>
      </c>
      <c r="T192" s="314">
        <f>IF(ISNUMBER('Conversion in 100'!T192)&gt;0,'Conversion in 100'!T192*0.4,"")</f>
        <v>0</v>
      </c>
      <c r="U192" s="270">
        <f>IF(OR(ISNUMBER(P192),ISNUMBER(Q192),ISNUMBER(#REF!),ISNUMBER(R192),ISNUMBER(S192),ISNUMBER(T192)),SUM(P192:T192),"")</f>
        <v>0</v>
      </c>
    </row>
    <row r="193" spans="1:21" x14ac:dyDescent="0.3">
      <c r="A193" s="278" t="str">
        <f>'STUDENT DETAILS'!A194</f>
        <v/>
      </c>
      <c r="B193" s="278" t="str">
        <f>IF(ISNUMBER('STUDENT DETAILS'!D194),('STUDENT DETAILS'!D194),"")</f>
        <v/>
      </c>
      <c r="C193" s="279" t="str">
        <f>IF('STUDENT DETAILS'!C194&gt;0,'STUDENT DETAILS'!C194,"")</f>
        <v/>
      </c>
      <c r="D193" s="314">
        <f>IFERROR(('Conversion in 100'!D193*0.1),"")</f>
        <v>0</v>
      </c>
      <c r="E193" s="314">
        <f>IFERROR(('Conversion in 100'!E193*0.1),"")</f>
        <v>0</v>
      </c>
      <c r="F193" s="314">
        <f>IFERROR(('Conversion in 100'!F193*0.1),"")</f>
        <v>0</v>
      </c>
      <c r="G193" s="314">
        <f>IFERROR(('Conversion in 100'!G193*0.1),"")</f>
        <v>0</v>
      </c>
      <c r="H193" s="314">
        <f>IFERROR(('Conversion in 100'!H193*0.1),"")</f>
        <v>0</v>
      </c>
      <c r="I193" s="270">
        <f>IF(OR(ISNUMBER(D193),ISNUMBER(E193),ISNUMBER(#REF!),ISNUMBER(F193),ISNUMBER(G193),ISNUMBER(H193)),SUM(D193:H193),"")</f>
        <v>0</v>
      </c>
      <c r="J193" s="314" t="str">
        <f>IF(ISNUMBER('Conversion in 100'!J193),'Conversion in 100'!J193*0.3,"")</f>
        <v/>
      </c>
      <c r="K193" s="314" t="str">
        <f>IF(ISNUMBER('Conversion in 100'!K193),'Conversion in 100'!K193*0.3,"")</f>
        <v/>
      </c>
      <c r="L193" s="314" t="str">
        <f>IF(ISNUMBER('Conversion in 100'!L193),'Conversion in 100'!L193*0.3,"")</f>
        <v/>
      </c>
      <c r="M193" s="314" t="str">
        <f>IF(ISNUMBER('Conversion in 100'!M193),'Conversion in 100'!M193*0.3,"")</f>
        <v/>
      </c>
      <c r="N193" s="314" t="str">
        <f>IF(ISNUMBER('Conversion in 100'!N193),'Conversion in 100'!N193*0.3,"")</f>
        <v/>
      </c>
      <c r="O193" s="270" t="str">
        <f>IF(OR(ISNUMBER(J193),ISNUMBER(K193),ISNUMBER(#REF!),ISNUMBER(L193),ISNUMBER(M193),ISNUMBER(N193)),SUM(J193:N193),"")</f>
        <v/>
      </c>
      <c r="P193" s="314">
        <f>IF(ISNUMBER('Conversion in 100'!P193)&gt;0,'Conversion in 100'!P193*0.4,"")</f>
        <v>0</v>
      </c>
      <c r="Q193" s="314">
        <f>IF(ISNUMBER('Conversion in 100'!Q193)&gt;0,'Conversion in 100'!Q193*0.4,"")</f>
        <v>0</v>
      </c>
      <c r="R193" s="314">
        <f>IF(ISNUMBER('Conversion in 100'!R193)&gt;0,'Conversion in 100'!R193*0.4,"")</f>
        <v>0</v>
      </c>
      <c r="S193" s="314">
        <f>IF(ISNUMBER('Conversion in 100'!S193)&gt;0,'Conversion in 100'!S193*0.4,"")</f>
        <v>0</v>
      </c>
      <c r="T193" s="314">
        <f>IF(ISNUMBER('Conversion in 100'!T193)&gt;0,'Conversion in 100'!T193*0.4,"")</f>
        <v>0</v>
      </c>
      <c r="U193" s="270">
        <f>IF(OR(ISNUMBER(P193),ISNUMBER(Q193),ISNUMBER(#REF!),ISNUMBER(R193),ISNUMBER(S193),ISNUMBER(T193)),SUM(P193:T193),"")</f>
        <v>0</v>
      </c>
    </row>
    <row r="194" spans="1:21" x14ac:dyDescent="0.3">
      <c r="A194" s="278" t="str">
        <f>'STUDENT DETAILS'!A195</f>
        <v/>
      </c>
      <c r="B194" s="278" t="str">
        <f>IF(ISNUMBER('STUDENT DETAILS'!D195),('STUDENT DETAILS'!D195),"")</f>
        <v/>
      </c>
      <c r="C194" s="279" t="str">
        <f>IF('STUDENT DETAILS'!C195&gt;0,'STUDENT DETAILS'!C195,"")</f>
        <v/>
      </c>
      <c r="D194" s="314">
        <f>IFERROR(('Conversion in 100'!D194*0.1),"")</f>
        <v>0</v>
      </c>
      <c r="E194" s="314">
        <f>IFERROR(('Conversion in 100'!E194*0.1),"")</f>
        <v>0</v>
      </c>
      <c r="F194" s="314">
        <f>IFERROR(('Conversion in 100'!F194*0.1),"")</f>
        <v>0</v>
      </c>
      <c r="G194" s="314">
        <f>IFERROR(('Conversion in 100'!G194*0.1),"")</f>
        <v>0</v>
      </c>
      <c r="H194" s="314">
        <f>IFERROR(('Conversion in 100'!H194*0.1),"")</f>
        <v>0</v>
      </c>
      <c r="I194" s="270">
        <f>IF(OR(ISNUMBER(D194),ISNUMBER(E194),ISNUMBER(#REF!),ISNUMBER(F194),ISNUMBER(G194),ISNUMBER(H194)),SUM(D194:H194),"")</f>
        <v>0</v>
      </c>
      <c r="J194" s="314" t="str">
        <f>IF(ISNUMBER('Conversion in 100'!J194),'Conversion in 100'!J194*0.3,"")</f>
        <v/>
      </c>
      <c r="K194" s="314" t="str">
        <f>IF(ISNUMBER('Conversion in 100'!K194),'Conversion in 100'!K194*0.3,"")</f>
        <v/>
      </c>
      <c r="L194" s="314" t="str">
        <f>IF(ISNUMBER('Conversion in 100'!L194),'Conversion in 100'!L194*0.3,"")</f>
        <v/>
      </c>
      <c r="M194" s="314" t="str">
        <f>IF(ISNUMBER('Conversion in 100'!M194),'Conversion in 100'!M194*0.3,"")</f>
        <v/>
      </c>
      <c r="N194" s="314" t="str">
        <f>IF(ISNUMBER('Conversion in 100'!N194),'Conversion in 100'!N194*0.3,"")</f>
        <v/>
      </c>
      <c r="O194" s="270" t="str">
        <f>IF(OR(ISNUMBER(J194),ISNUMBER(K194),ISNUMBER(#REF!),ISNUMBER(L194),ISNUMBER(M194),ISNUMBER(N194)),SUM(J194:N194),"")</f>
        <v/>
      </c>
      <c r="P194" s="314">
        <f>IF(ISNUMBER('Conversion in 100'!P194)&gt;0,'Conversion in 100'!P194*0.4,"")</f>
        <v>0</v>
      </c>
      <c r="Q194" s="314">
        <f>IF(ISNUMBER('Conversion in 100'!Q194)&gt;0,'Conversion in 100'!Q194*0.4,"")</f>
        <v>0</v>
      </c>
      <c r="R194" s="314">
        <f>IF(ISNUMBER('Conversion in 100'!R194)&gt;0,'Conversion in 100'!R194*0.4,"")</f>
        <v>0</v>
      </c>
      <c r="S194" s="314">
        <f>IF(ISNUMBER('Conversion in 100'!S194)&gt;0,'Conversion in 100'!S194*0.4,"")</f>
        <v>0</v>
      </c>
      <c r="T194" s="314">
        <f>IF(ISNUMBER('Conversion in 100'!T194)&gt;0,'Conversion in 100'!T194*0.4,"")</f>
        <v>0</v>
      </c>
      <c r="U194" s="270">
        <f>IF(OR(ISNUMBER(P194),ISNUMBER(Q194),ISNUMBER(#REF!),ISNUMBER(R194),ISNUMBER(S194),ISNUMBER(T194)),SUM(P194:T194),"")</f>
        <v>0</v>
      </c>
    </row>
    <row r="195" spans="1:21" x14ac:dyDescent="0.3">
      <c r="A195" s="278" t="str">
        <f>'STUDENT DETAILS'!A196</f>
        <v/>
      </c>
      <c r="B195" s="278" t="str">
        <f>IF(ISNUMBER('STUDENT DETAILS'!D196),('STUDENT DETAILS'!D196),"")</f>
        <v/>
      </c>
      <c r="C195" s="279" t="str">
        <f>IF('STUDENT DETAILS'!C196&gt;0,'STUDENT DETAILS'!C196,"")</f>
        <v/>
      </c>
      <c r="D195" s="314">
        <f>IFERROR(('Conversion in 100'!D195*0.1),"")</f>
        <v>0</v>
      </c>
      <c r="E195" s="314">
        <f>IFERROR(('Conversion in 100'!E195*0.1),"")</f>
        <v>0</v>
      </c>
      <c r="F195" s="314">
        <f>IFERROR(('Conversion in 100'!F195*0.1),"")</f>
        <v>0</v>
      </c>
      <c r="G195" s="314">
        <f>IFERROR(('Conversion in 100'!G195*0.1),"")</f>
        <v>0</v>
      </c>
      <c r="H195" s="314">
        <f>IFERROR(('Conversion in 100'!H195*0.1),"")</f>
        <v>0</v>
      </c>
      <c r="I195" s="270">
        <f>IF(OR(ISNUMBER(D195),ISNUMBER(E195),ISNUMBER(#REF!),ISNUMBER(F195),ISNUMBER(G195),ISNUMBER(H195)),SUM(D195:H195),"")</f>
        <v>0</v>
      </c>
      <c r="J195" s="314" t="str">
        <f>IF(ISNUMBER('Conversion in 100'!J195),'Conversion in 100'!J195*0.3,"")</f>
        <v/>
      </c>
      <c r="K195" s="314" t="str">
        <f>IF(ISNUMBER('Conversion in 100'!K195),'Conversion in 100'!K195*0.3,"")</f>
        <v/>
      </c>
      <c r="L195" s="314" t="str">
        <f>IF(ISNUMBER('Conversion in 100'!L195),'Conversion in 100'!L195*0.3,"")</f>
        <v/>
      </c>
      <c r="M195" s="314" t="str">
        <f>IF(ISNUMBER('Conversion in 100'!M195),'Conversion in 100'!M195*0.3,"")</f>
        <v/>
      </c>
      <c r="N195" s="314" t="str">
        <f>IF(ISNUMBER('Conversion in 100'!N195),'Conversion in 100'!N195*0.3,"")</f>
        <v/>
      </c>
      <c r="O195" s="270" t="str">
        <f>IF(OR(ISNUMBER(J195),ISNUMBER(K195),ISNUMBER(#REF!),ISNUMBER(L195),ISNUMBER(M195),ISNUMBER(N195)),SUM(J195:N195),"")</f>
        <v/>
      </c>
      <c r="P195" s="314">
        <f>IF(ISNUMBER('Conversion in 100'!P195)&gt;0,'Conversion in 100'!P195*0.4,"")</f>
        <v>0</v>
      </c>
      <c r="Q195" s="314">
        <f>IF(ISNUMBER('Conversion in 100'!Q195)&gt;0,'Conversion in 100'!Q195*0.4,"")</f>
        <v>0</v>
      </c>
      <c r="R195" s="314">
        <f>IF(ISNUMBER('Conversion in 100'!R195)&gt;0,'Conversion in 100'!R195*0.4,"")</f>
        <v>0</v>
      </c>
      <c r="S195" s="314">
        <f>IF(ISNUMBER('Conversion in 100'!S195)&gt;0,'Conversion in 100'!S195*0.4,"")</f>
        <v>0</v>
      </c>
      <c r="T195" s="314">
        <f>IF(ISNUMBER('Conversion in 100'!T195)&gt;0,'Conversion in 100'!T195*0.4,"")</f>
        <v>0</v>
      </c>
      <c r="U195" s="270">
        <f>IF(OR(ISNUMBER(P195),ISNUMBER(Q195),ISNUMBER(#REF!),ISNUMBER(R195),ISNUMBER(S195),ISNUMBER(T195)),SUM(P195:T195),"")</f>
        <v>0</v>
      </c>
    </row>
    <row r="196" spans="1:21" x14ac:dyDescent="0.3">
      <c r="A196" s="278" t="str">
        <f>'STUDENT DETAILS'!A197</f>
        <v/>
      </c>
      <c r="B196" s="278" t="str">
        <f>IF(ISNUMBER('STUDENT DETAILS'!D197),('STUDENT DETAILS'!D197),"")</f>
        <v/>
      </c>
      <c r="C196" s="279" t="str">
        <f>IF('STUDENT DETAILS'!C197&gt;0,'STUDENT DETAILS'!C197,"")</f>
        <v/>
      </c>
      <c r="D196" s="314">
        <f>IFERROR(('Conversion in 100'!D196*0.1),"")</f>
        <v>0</v>
      </c>
      <c r="E196" s="314">
        <f>IFERROR(('Conversion in 100'!E196*0.1),"")</f>
        <v>0</v>
      </c>
      <c r="F196" s="314">
        <f>IFERROR(('Conversion in 100'!F196*0.1),"")</f>
        <v>0</v>
      </c>
      <c r="G196" s="314">
        <f>IFERROR(('Conversion in 100'!G196*0.1),"")</f>
        <v>0</v>
      </c>
      <c r="H196" s="314">
        <f>IFERROR(('Conversion in 100'!H196*0.1),"")</f>
        <v>0</v>
      </c>
      <c r="I196" s="270">
        <f>IF(OR(ISNUMBER(D196),ISNUMBER(E196),ISNUMBER(#REF!),ISNUMBER(F196),ISNUMBER(G196),ISNUMBER(H196)),SUM(D196:H196),"")</f>
        <v>0</v>
      </c>
      <c r="J196" s="314" t="str">
        <f>IF(ISNUMBER('Conversion in 100'!J196),'Conversion in 100'!J196*0.3,"")</f>
        <v/>
      </c>
      <c r="K196" s="314" t="str">
        <f>IF(ISNUMBER('Conversion in 100'!K196),'Conversion in 100'!K196*0.3,"")</f>
        <v/>
      </c>
      <c r="L196" s="314" t="str">
        <f>IF(ISNUMBER('Conversion in 100'!L196),'Conversion in 100'!L196*0.3,"")</f>
        <v/>
      </c>
      <c r="M196" s="314" t="str">
        <f>IF(ISNUMBER('Conversion in 100'!M196),'Conversion in 100'!M196*0.3,"")</f>
        <v/>
      </c>
      <c r="N196" s="314" t="str">
        <f>IF(ISNUMBER('Conversion in 100'!N196),'Conversion in 100'!N196*0.3,"")</f>
        <v/>
      </c>
      <c r="O196" s="270" t="str">
        <f>IF(OR(ISNUMBER(J196),ISNUMBER(K196),ISNUMBER(#REF!),ISNUMBER(L196),ISNUMBER(M196),ISNUMBER(N196)),SUM(J196:N196),"")</f>
        <v/>
      </c>
      <c r="P196" s="314">
        <f>IF(ISNUMBER('Conversion in 100'!P196)&gt;0,'Conversion in 100'!P196*0.4,"")</f>
        <v>0</v>
      </c>
      <c r="Q196" s="314">
        <f>IF(ISNUMBER('Conversion in 100'!Q196)&gt;0,'Conversion in 100'!Q196*0.4,"")</f>
        <v>0</v>
      </c>
      <c r="R196" s="314">
        <f>IF(ISNUMBER('Conversion in 100'!R196)&gt;0,'Conversion in 100'!R196*0.4,"")</f>
        <v>0</v>
      </c>
      <c r="S196" s="314">
        <f>IF(ISNUMBER('Conversion in 100'!S196)&gt;0,'Conversion in 100'!S196*0.4,"")</f>
        <v>0</v>
      </c>
      <c r="T196" s="314">
        <f>IF(ISNUMBER('Conversion in 100'!T196)&gt;0,'Conversion in 100'!T196*0.4,"")</f>
        <v>0</v>
      </c>
      <c r="U196" s="270">
        <f>IF(OR(ISNUMBER(P196),ISNUMBER(Q196),ISNUMBER(#REF!),ISNUMBER(R196),ISNUMBER(S196),ISNUMBER(T196)),SUM(P196:T196),"")</f>
        <v>0</v>
      </c>
    </row>
    <row r="197" spans="1:21" x14ac:dyDescent="0.3">
      <c r="A197" s="278" t="str">
        <f>'STUDENT DETAILS'!A198</f>
        <v/>
      </c>
      <c r="B197" s="278" t="str">
        <f>IF(ISNUMBER('STUDENT DETAILS'!D198),('STUDENT DETAILS'!D198),"")</f>
        <v/>
      </c>
      <c r="C197" s="279" t="str">
        <f>IF('STUDENT DETAILS'!C198&gt;0,'STUDENT DETAILS'!C198,"")</f>
        <v/>
      </c>
      <c r="D197" s="314">
        <f>IFERROR(('Conversion in 100'!D197*0.1),"")</f>
        <v>0</v>
      </c>
      <c r="E197" s="314">
        <f>IFERROR(('Conversion in 100'!E197*0.1),"")</f>
        <v>0</v>
      </c>
      <c r="F197" s="314">
        <f>IFERROR(('Conversion in 100'!F197*0.1),"")</f>
        <v>0</v>
      </c>
      <c r="G197" s="314">
        <f>IFERROR(('Conversion in 100'!G197*0.1),"")</f>
        <v>0</v>
      </c>
      <c r="H197" s="314">
        <f>IFERROR(('Conversion in 100'!H197*0.1),"")</f>
        <v>0</v>
      </c>
      <c r="I197" s="270">
        <f>IF(OR(ISNUMBER(D197),ISNUMBER(E197),ISNUMBER(#REF!),ISNUMBER(F197),ISNUMBER(G197),ISNUMBER(H197)),SUM(D197:H197),"")</f>
        <v>0</v>
      </c>
      <c r="J197" s="314" t="str">
        <f>IF(ISNUMBER('Conversion in 100'!J197),'Conversion in 100'!J197*0.3,"")</f>
        <v/>
      </c>
      <c r="K197" s="314" t="str">
        <f>IF(ISNUMBER('Conversion in 100'!K197),'Conversion in 100'!K197*0.3,"")</f>
        <v/>
      </c>
      <c r="L197" s="314" t="str">
        <f>IF(ISNUMBER('Conversion in 100'!L197),'Conversion in 100'!L197*0.3,"")</f>
        <v/>
      </c>
      <c r="M197" s="314" t="str">
        <f>IF(ISNUMBER('Conversion in 100'!M197),'Conversion in 100'!M197*0.3,"")</f>
        <v/>
      </c>
      <c r="N197" s="314" t="str">
        <f>IF(ISNUMBER('Conversion in 100'!N197),'Conversion in 100'!N197*0.3,"")</f>
        <v/>
      </c>
      <c r="O197" s="270" t="str">
        <f>IF(OR(ISNUMBER(J197),ISNUMBER(K197),ISNUMBER(#REF!),ISNUMBER(L197),ISNUMBER(M197),ISNUMBER(N197)),SUM(J197:N197),"")</f>
        <v/>
      </c>
      <c r="P197" s="314">
        <f>IF(ISNUMBER('Conversion in 100'!P197)&gt;0,'Conversion in 100'!P197*0.4,"")</f>
        <v>0</v>
      </c>
      <c r="Q197" s="314">
        <f>IF(ISNUMBER('Conversion in 100'!Q197)&gt;0,'Conversion in 100'!Q197*0.4,"")</f>
        <v>0</v>
      </c>
      <c r="R197" s="314">
        <f>IF(ISNUMBER('Conversion in 100'!R197)&gt;0,'Conversion in 100'!R197*0.4,"")</f>
        <v>0</v>
      </c>
      <c r="S197" s="314">
        <f>IF(ISNUMBER('Conversion in 100'!S197)&gt;0,'Conversion in 100'!S197*0.4,"")</f>
        <v>0</v>
      </c>
      <c r="T197" s="314">
        <f>IF(ISNUMBER('Conversion in 100'!T197)&gt;0,'Conversion in 100'!T197*0.4,"")</f>
        <v>0</v>
      </c>
      <c r="U197" s="270">
        <f>IF(OR(ISNUMBER(P197),ISNUMBER(Q197),ISNUMBER(#REF!),ISNUMBER(R197),ISNUMBER(S197),ISNUMBER(T197)),SUM(P197:T197),"")</f>
        <v>0</v>
      </c>
    </row>
    <row r="198" spans="1:21" x14ac:dyDescent="0.3">
      <c r="A198" s="278" t="str">
        <f>'STUDENT DETAILS'!A199</f>
        <v/>
      </c>
      <c r="B198" s="278" t="str">
        <f>IF(ISNUMBER('STUDENT DETAILS'!D199),('STUDENT DETAILS'!D199),"")</f>
        <v/>
      </c>
      <c r="C198" s="279" t="str">
        <f>IF('STUDENT DETAILS'!C199&gt;0,'STUDENT DETAILS'!C199,"")</f>
        <v/>
      </c>
      <c r="D198" s="314">
        <f>IFERROR(('Conversion in 100'!D198*0.1),"")</f>
        <v>0</v>
      </c>
      <c r="E198" s="314">
        <f>IFERROR(('Conversion in 100'!E198*0.1),"")</f>
        <v>0</v>
      </c>
      <c r="F198" s="314">
        <f>IFERROR(('Conversion in 100'!F198*0.1),"")</f>
        <v>0</v>
      </c>
      <c r="G198" s="314">
        <f>IFERROR(('Conversion in 100'!G198*0.1),"")</f>
        <v>0</v>
      </c>
      <c r="H198" s="314">
        <f>IFERROR(('Conversion in 100'!H198*0.1),"")</f>
        <v>0</v>
      </c>
      <c r="I198" s="270">
        <f>IF(OR(ISNUMBER(D198),ISNUMBER(E198),ISNUMBER(#REF!),ISNUMBER(F198),ISNUMBER(G198),ISNUMBER(H198)),SUM(D198:H198),"")</f>
        <v>0</v>
      </c>
      <c r="J198" s="314" t="str">
        <f>IF(ISNUMBER('Conversion in 100'!J198),'Conversion in 100'!J198*0.3,"")</f>
        <v/>
      </c>
      <c r="K198" s="314" t="str">
        <f>IF(ISNUMBER('Conversion in 100'!K198),'Conversion in 100'!K198*0.3,"")</f>
        <v/>
      </c>
      <c r="L198" s="314" t="str">
        <f>IF(ISNUMBER('Conversion in 100'!L198),'Conversion in 100'!L198*0.3,"")</f>
        <v/>
      </c>
      <c r="M198" s="314" t="str">
        <f>IF(ISNUMBER('Conversion in 100'!M198),'Conversion in 100'!M198*0.3,"")</f>
        <v/>
      </c>
      <c r="N198" s="314" t="str">
        <f>IF(ISNUMBER('Conversion in 100'!N198),'Conversion in 100'!N198*0.3,"")</f>
        <v/>
      </c>
      <c r="O198" s="270" t="str">
        <f>IF(OR(ISNUMBER(J198),ISNUMBER(K198),ISNUMBER(#REF!),ISNUMBER(L198),ISNUMBER(M198),ISNUMBER(N198)),SUM(J198:N198),"")</f>
        <v/>
      </c>
      <c r="P198" s="314">
        <f>IF(ISNUMBER('Conversion in 100'!P198)&gt;0,'Conversion in 100'!P198*0.4,"")</f>
        <v>0</v>
      </c>
      <c r="Q198" s="314">
        <f>IF(ISNUMBER('Conversion in 100'!Q198)&gt;0,'Conversion in 100'!Q198*0.4,"")</f>
        <v>0</v>
      </c>
      <c r="R198" s="314">
        <f>IF(ISNUMBER('Conversion in 100'!R198)&gt;0,'Conversion in 100'!R198*0.4,"")</f>
        <v>0</v>
      </c>
      <c r="S198" s="314">
        <f>IF(ISNUMBER('Conversion in 100'!S198)&gt;0,'Conversion in 100'!S198*0.4,"")</f>
        <v>0</v>
      </c>
      <c r="T198" s="314">
        <f>IF(ISNUMBER('Conversion in 100'!T198)&gt;0,'Conversion in 100'!T198*0.4,"")</f>
        <v>0</v>
      </c>
      <c r="U198" s="270">
        <f>IF(OR(ISNUMBER(P198),ISNUMBER(Q198),ISNUMBER(#REF!),ISNUMBER(R198),ISNUMBER(S198),ISNUMBER(T198)),SUM(P198:T198),"")</f>
        <v>0</v>
      </c>
    </row>
    <row r="199" spans="1:21" x14ac:dyDescent="0.3">
      <c r="A199" s="278" t="str">
        <f>'STUDENT DETAILS'!A200</f>
        <v/>
      </c>
      <c r="B199" s="278" t="str">
        <f>IF(ISNUMBER('STUDENT DETAILS'!D200),('STUDENT DETAILS'!D200),"")</f>
        <v/>
      </c>
      <c r="C199" s="279" t="str">
        <f>IF('STUDENT DETAILS'!C200&gt;0,'STUDENT DETAILS'!C200,"")</f>
        <v/>
      </c>
      <c r="D199" s="314">
        <f>IFERROR(('Conversion in 100'!D199*0.1),"")</f>
        <v>0</v>
      </c>
      <c r="E199" s="314">
        <f>IFERROR(('Conversion in 100'!E199*0.1),"")</f>
        <v>0</v>
      </c>
      <c r="F199" s="314">
        <f>IFERROR(('Conversion in 100'!F199*0.1),"")</f>
        <v>0</v>
      </c>
      <c r="G199" s="314">
        <f>IFERROR(('Conversion in 100'!G199*0.1),"")</f>
        <v>0</v>
      </c>
      <c r="H199" s="314">
        <f>IFERROR(('Conversion in 100'!H199*0.1),"")</f>
        <v>0</v>
      </c>
      <c r="I199" s="270">
        <f>IF(OR(ISNUMBER(D199),ISNUMBER(E199),ISNUMBER(#REF!),ISNUMBER(F199),ISNUMBER(G199),ISNUMBER(H199)),SUM(D199:H199),"")</f>
        <v>0</v>
      </c>
      <c r="J199" s="314" t="str">
        <f>IF(ISNUMBER('Conversion in 100'!J199),'Conversion in 100'!J199*0.3,"")</f>
        <v/>
      </c>
      <c r="K199" s="314" t="str">
        <f>IF(ISNUMBER('Conversion in 100'!K199),'Conversion in 100'!K199*0.3,"")</f>
        <v/>
      </c>
      <c r="L199" s="314" t="str">
        <f>IF(ISNUMBER('Conversion in 100'!L199),'Conversion in 100'!L199*0.3,"")</f>
        <v/>
      </c>
      <c r="M199" s="314" t="str">
        <f>IF(ISNUMBER('Conversion in 100'!M199),'Conversion in 100'!M199*0.3,"")</f>
        <v/>
      </c>
      <c r="N199" s="314" t="str">
        <f>IF(ISNUMBER('Conversion in 100'!N199),'Conversion in 100'!N199*0.3,"")</f>
        <v/>
      </c>
      <c r="O199" s="270" t="str">
        <f>IF(OR(ISNUMBER(J199),ISNUMBER(K199),ISNUMBER(#REF!),ISNUMBER(L199),ISNUMBER(M199),ISNUMBER(N199)),SUM(J199:N199),"")</f>
        <v/>
      </c>
      <c r="P199" s="314">
        <f>IF(ISNUMBER('Conversion in 100'!P199)&gt;0,'Conversion in 100'!P199*0.4,"")</f>
        <v>0</v>
      </c>
      <c r="Q199" s="314">
        <f>IF(ISNUMBER('Conversion in 100'!Q199)&gt;0,'Conversion in 100'!Q199*0.4,"")</f>
        <v>0</v>
      </c>
      <c r="R199" s="314">
        <f>IF(ISNUMBER('Conversion in 100'!R199)&gt;0,'Conversion in 100'!R199*0.4,"")</f>
        <v>0</v>
      </c>
      <c r="S199" s="314">
        <f>IF(ISNUMBER('Conversion in 100'!S199)&gt;0,'Conversion in 100'!S199*0.4,"")</f>
        <v>0</v>
      </c>
      <c r="T199" s="314">
        <f>IF(ISNUMBER('Conversion in 100'!T199)&gt;0,'Conversion in 100'!T199*0.4,"")</f>
        <v>0</v>
      </c>
      <c r="U199" s="270">
        <f>IF(OR(ISNUMBER(P199),ISNUMBER(Q199),ISNUMBER(#REF!),ISNUMBER(R199),ISNUMBER(S199),ISNUMBER(T199)),SUM(P199:T199),"")</f>
        <v>0</v>
      </c>
    </row>
    <row r="200" spans="1:21" x14ac:dyDescent="0.3">
      <c r="A200" s="278" t="str">
        <f>'STUDENT DETAILS'!A201</f>
        <v/>
      </c>
      <c r="B200" s="278" t="str">
        <f>IF(ISNUMBER('STUDENT DETAILS'!D201),('STUDENT DETAILS'!D201),"")</f>
        <v/>
      </c>
      <c r="C200" s="279" t="str">
        <f>IF('STUDENT DETAILS'!C201&gt;0,'STUDENT DETAILS'!C201,"")</f>
        <v/>
      </c>
      <c r="D200" s="314">
        <f>IFERROR(('Conversion in 100'!D200*0.1),"")</f>
        <v>0</v>
      </c>
      <c r="E200" s="314">
        <f>IFERROR(('Conversion in 100'!E200*0.1),"")</f>
        <v>0</v>
      </c>
      <c r="F200" s="314">
        <f>IFERROR(('Conversion in 100'!F200*0.1),"")</f>
        <v>0</v>
      </c>
      <c r="G200" s="314">
        <f>IFERROR(('Conversion in 100'!G200*0.1),"")</f>
        <v>0</v>
      </c>
      <c r="H200" s="314">
        <f>IFERROR(('Conversion in 100'!H200*0.1),"")</f>
        <v>0</v>
      </c>
      <c r="I200" s="270">
        <f>IF(OR(ISNUMBER(D200),ISNUMBER(E200),ISNUMBER(#REF!),ISNUMBER(F200),ISNUMBER(G200),ISNUMBER(H200)),SUM(D200:H200),"")</f>
        <v>0</v>
      </c>
      <c r="J200" s="314" t="str">
        <f>IF(ISNUMBER('Conversion in 100'!J200),'Conversion in 100'!J200*0.3,"")</f>
        <v/>
      </c>
      <c r="K200" s="314" t="str">
        <f>IF(ISNUMBER('Conversion in 100'!K200),'Conversion in 100'!K200*0.3,"")</f>
        <v/>
      </c>
      <c r="L200" s="314" t="str">
        <f>IF(ISNUMBER('Conversion in 100'!L200),'Conversion in 100'!L200*0.3,"")</f>
        <v/>
      </c>
      <c r="M200" s="314" t="str">
        <f>IF(ISNUMBER('Conversion in 100'!M200),'Conversion in 100'!M200*0.3,"")</f>
        <v/>
      </c>
      <c r="N200" s="314" t="str">
        <f>IF(ISNUMBER('Conversion in 100'!N200),'Conversion in 100'!N200*0.3,"")</f>
        <v/>
      </c>
      <c r="O200" s="270" t="str">
        <f>IF(OR(ISNUMBER(J200),ISNUMBER(K200),ISNUMBER(#REF!),ISNUMBER(L200),ISNUMBER(M200),ISNUMBER(N200)),SUM(J200:N200),"")</f>
        <v/>
      </c>
      <c r="P200" s="314">
        <f>IF(ISNUMBER('Conversion in 100'!P200)&gt;0,'Conversion in 100'!P200*0.4,"")</f>
        <v>0</v>
      </c>
      <c r="Q200" s="314">
        <f>IF(ISNUMBER('Conversion in 100'!Q200)&gt;0,'Conversion in 100'!Q200*0.4,"")</f>
        <v>0</v>
      </c>
      <c r="R200" s="314">
        <f>IF(ISNUMBER('Conversion in 100'!R200)&gt;0,'Conversion in 100'!R200*0.4,"")</f>
        <v>0</v>
      </c>
      <c r="S200" s="314">
        <f>IF(ISNUMBER('Conversion in 100'!S200)&gt;0,'Conversion in 100'!S200*0.4,"")</f>
        <v>0</v>
      </c>
      <c r="T200" s="314">
        <f>IF(ISNUMBER('Conversion in 100'!T200)&gt;0,'Conversion in 100'!T200*0.4,"")</f>
        <v>0</v>
      </c>
      <c r="U200" s="270">
        <f>IF(OR(ISNUMBER(P200),ISNUMBER(Q200),ISNUMBER(#REF!),ISNUMBER(R200),ISNUMBER(S200),ISNUMBER(T200)),SUM(P200:T200),"")</f>
        <v>0</v>
      </c>
    </row>
    <row r="201" spans="1:21" x14ac:dyDescent="0.3">
      <c r="A201" s="278" t="str">
        <f>'STUDENT DETAILS'!A202</f>
        <v/>
      </c>
      <c r="B201" s="278" t="str">
        <f>IF(ISNUMBER('STUDENT DETAILS'!D202),('STUDENT DETAILS'!D202),"")</f>
        <v/>
      </c>
      <c r="C201" s="279" t="str">
        <f>IF('STUDENT DETAILS'!C202&gt;0,'STUDENT DETAILS'!C202,"")</f>
        <v/>
      </c>
      <c r="D201" s="314">
        <f>IFERROR(('Conversion in 100'!D201*0.1),"")</f>
        <v>0</v>
      </c>
      <c r="E201" s="314">
        <f>IFERROR(('Conversion in 100'!E201*0.1),"")</f>
        <v>0</v>
      </c>
      <c r="F201" s="314">
        <f>IFERROR(('Conversion in 100'!F201*0.1),"")</f>
        <v>0</v>
      </c>
      <c r="G201" s="314">
        <f>IFERROR(('Conversion in 100'!G201*0.1),"")</f>
        <v>0</v>
      </c>
      <c r="H201" s="314">
        <f>IFERROR(('Conversion in 100'!H201*0.1),"")</f>
        <v>0</v>
      </c>
      <c r="I201" s="270">
        <f>IF(OR(ISNUMBER(D201),ISNUMBER(E201),ISNUMBER(#REF!),ISNUMBER(F201),ISNUMBER(G201),ISNUMBER(H201)),SUM(D201:H201),"")</f>
        <v>0</v>
      </c>
      <c r="J201" s="314" t="str">
        <f>IF(ISNUMBER('Conversion in 100'!J201),'Conversion in 100'!J201*0.3,"")</f>
        <v/>
      </c>
      <c r="K201" s="314" t="str">
        <f>IF(ISNUMBER('Conversion in 100'!K201),'Conversion in 100'!K201*0.3,"")</f>
        <v/>
      </c>
      <c r="L201" s="314" t="str">
        <f>IF(ISNUMBER('Conversion in 100'!L201),'Conversion in 100'!L201*0.3,"")</f>
        <v/>
      </c>
      <c r="M201" s="314" t="str">
        <f>IF(ISNUMBER('Conversion in 100'!M201),'Conversion in 100'!M201*0.3,"")</f>
        <v/>
      </c>
      <c r="N201" s="314" t="str">
        <f>IF(ISNUMBER('Conversion in 100'!N201),'Conversion in 100'!N201*0.3,"")</f>
        <v/>
      </c>
      <c r="O201" s="270" t="str">
        <f>IF(OR(ISNUMBER(J201),ISNUMBER(K201),ISNUMBER(#REF!),ISNUMBER(L201),ISNUMBER(M201),ISNUMBER(N201)),SUM(J201:N201),"")</f>
        <v/>
      </c>
      <c r="P201" s="314">
        <f>IF(ISNUMBER('Conversion in 100'!P201)&gt;0,'Conversion in 100'!P201*0.4,"")</f>
        <v>0</v>
      </c>
      <c r="Q201" s="314">
        <f>IF(ISNUMBER('Conversion in 100'!Q201)&gt;0,'Conversion in 100'!Q201*0.4,"")</f>
        <v>0</v>
      </c>
      <c r="R201" s="314">
        <f>IF(ISNUMBER('Conversion in 100'!R201)&gt;0,'Conversion in 100'!R201*0.4,"")</f>
        <v>0</v>
      </c>
      <c r="S201" s="314">
        <f>IF(ISNUMBER('Conversion in 100'!S201)&gt;0,'Conversion in 100'!S201*0.4,"")</f>
        <v>0</v>
      </c>
      <c r="T201" s="314">
        <f>IF(ISNUMBER('Conversion in 100'!T201)&gt;0,'Conversion in 100'!T201*0.4,"")</f>
        <v>0</v>
      </c>
      <c r="U201" s="270">
        <f>IF(OR(ISNUMBER(P201),ISNUMBER(Q201),ISNUMBER(#REF!),ISNUMBER(R201),ISNUMBER(S201),ISNUMBER(T201)),SUM(P201:T201),"")</f>
        <v>0</v>
      </c>
    </row>
    <row r="202" spans="1:21" x14ac:dyDescent="0.3">
      <c r="A202" s="278" t="str">
        <f>'STUDENT DETAILS'!A203</f>
        <v/>
      </c>
      <c r="B202" s="278" t="str">
        <f>IF(ISNUMBER('STUDENT DETAILS'!D203),('STUDENT DETAILS'!D203),"")</f>
        <v/>
      </c>
      <c r="C202" s="279" t="str">
        <f>IF('STUDENT DETAILS'!C203&gt;0,'STUDENT DETAILS'!C203,"")</f>
        <v/>
      </c>
      <c r="D202" s="314">
        <f>IFERROR(('Conversion in 100'!D202*0.1),"")</f>
        <v>0</v>
      </c>
      <c r="E202" s="314">
        <f>IFERROR(('Conversion in 100'!E202*0.1),"")</f>
        <v>0</v>
      </c>
      <c r="F202" s="314">
        <f>IFERROR(('Conversion in 100'!F202*0.1),"")</f>
        <v>0</v>
      </c>
      <c r="G202" s="314">
        <f>IFERROR(('Conversion in 100'!G202*0.1),"")</f>
        <v>0</v>
      </c>
      <c r="H202" s="314">
        <f>IFERROR(('Conversion in 100'!H202*0.1),"")</f>
        <v>0</v>
      </c>
      <c r="I202" s="270">
        <f>IF(OR(ISNUMBER(D202),ISNUMBER(E202),ISNUMBER(#REF!),ISNUMBER(F202),ISNUMBER(G202),ISNUMBER(H202)),SUM(D202:H202),"")</f>
        <v>0</v>
      </c>
      <c r="J202" s="314" t="str">
        <f>IF(ISNUMBER('Conversion in 100'!J202),'Conversion in 100'!J202*0.3,"")</f>
        <v/>
      </c>
      <c r="K202" s="314" t="str">
        <f>IF(ISNUMBER('Conversion in 100'!K202),'Conversion in 100'!K202*0.3,"")</f>
        <v/>
      </c>
      <c r="L202" s="314" t="str">
        <f>IF(ISNUMBER('Conversion in 100'!L202),'Conversion in 100'!L202*0.3,"")</f>
        <v/>
      </c>
      <c r="M202" s="314" t="str">
        <f>IF(ISNUMBER('Conversion in 100'!M202),'Conversion in 100'!M202*0.3,"")</f>
        <v/>
      </c>
      <c r="N202" s="314" t="str">
        <f>IF(ISNUMBER('Conversion in 100'!N202),'Conversion in 100'!N202*0.3,"")</f>
        <v/>
      </c>
      <c r="O202" s="270" t="str">
        <f>IF(OR(ISNUMBER(J202),ISNUMBER(K202),ISNUMBER(#REF!),ISNUMBER(L202),ISNUMBER(M202),ISNUMBER(N202)),SUM(J202:N202),"")</f>
        <v/>
      </c>
      <c r="P202" s="314">
        <f>IF(ISNUMBER('Conversion in 100'!P202)&gt;0,'Conversion in 100'!P202*0.4,"")</f>
        <v>0</v>
      </c>
      <c r="Q202" s="314">
        <f>IF(ISNUMBER('Conversion in 100'!Q202)&gt;0,'Conversion in 100'!Q202*0.4,"")</f>
        <v>0</v>
      </c>
      <c r="R202" s="314">
        <f>IF(ISNUMBER('Conversion in 100'!R202)&gt;0,'Conversion in 100'!R202*0.4,"")</f>
        <v>0</v>
      </c>
      <c r="S202" s="314">
        <f>IF(ISNUMBER('Conversion in 100'!S202)&gt;0,'Conversion in 100'!S202*0.4,"")</f>
        <v>0</v>
      </c>
      <c r="T202" s="314">
        <f>IF(ISNUMBER('Conversion in 100'!T202)&gt;0,'Conversion in 100'!T202*0.4,"")</f>
        <v>0</v>
      </c>
      <c r="U202" s="270">
        <f>IF(OR(ISNUMBER(P202),ISNUMBER(Q202),ISNUMBER(#REF!),ISNUMBER(R202),ISNUMBER(S202),ISNUMBER(T202)),SUM(P202:T202),"")</f>
        <v>0</v>
      </c>
    </row>
    <row r="203" spans="1:21" x14ac:dyDescent="0.3">
      <c r="A203" s="278" t="str">
        <f>'STUDENT DETAILS'!A204</f>
        <v/>
      </c>
      <c r="B203" s="278" t="str">
        <f>IF(ISNUMBER('STUDENT DETAILS'!D204),('STUDENT DETAILS'!D204),"")</f>
        <v/>
      </c>
      <c r="C203" s="279" t="str">
        <f>IF('STUDENT DETAILS'!C204&gt;0,'STUDENT DETAILS'!C204,"")</f>
        <v/>
      </c>
      <c r="D203" s="314">
        <f>IFERROR(('Conversion in 100'!D203*0.1),"")</f>
        <v>0</v>
      </c>
      <c r="E203" s="314">
        <f>IFERROR(('Conversion in 100'!E203*0.1),"")</f>
        <v>0</v>
      </c>
      <c r="F203" s="314">
        <f>IFERROR(('Conversion in 100'!F203*0.1),"")</f>
        <v>0</v>
      </c>
      <c r="G203" s="314">
        <f>IFERROR(('Conversion in 100'!G203*0.1),"")</f>
        <v>0</v>
      </c>
      <c r="H203" s="314">
        <f>IFERROR(('Conversion in 100'!H203*0.1),"")</f>
        <v>0</v>
      </c>
      <c r="I203" s="270">
        <f>IF(OR(ISNUMBER(D203),ISNUMBER(E203),ISNUMBER(#REF!),ISNUMBER(F203),ISNUMBER(G203),ISNUMBER(H203)),SUM(D203:H203),"")</f>
        <v>0</v>
      </c>
      <c r="J203" s="314" t="str">
        <f>IF(ISNUMBER('Conversion in 100'!J203),'Conversion in 100'!J203*0.3,"")</f>
        <v/>
      </c>
      <c r="K203" s="314" t="str">
        <f>IF(ISNUMBER('Conversion in 100'!K203),'Conversion in 100'!K203*0.3,"")</f>
        <v/>
      </c>
      <c r="L203" s="314" t="str">
        <f>IF(ISNUMBER('Conversion in 100'!L203),'Conversion in 100'!L203*0.3,"")</f>
        <v/>
      </c>
      <c r="M203" s="314" t="str">
        <f>IF(ISNUMBER('Conversion in 100'!M203),'Conversion in 100'!M203*0.3,"")</f>
        <v/>
      </c>
      <c r="N203" s="314" t="str">
        <f>IF(ISNUMBER('Conversion in 100'!N203),'Conversion in 100'!N203*0.3,"")</f>
        <v/>
      </c>
      <c r="O203" s="270" t="str">
        <f>IF(OR(ISNUMBER(J203),ISNUMBER(K203),ISNUMBER(#REF!),ISNUMBER(L203),ISNUMBER(M203),ISNUMBER(N203)),SUM(J203:N203),"")</f>
        <v/>
      </c>
      <c r="P203" s="314">
        <f>IF(ISNUMBER('Conversion in 100'!P203)&gt;0,'Conversion in 100'!P203*0.4,"")</f>
        <v>0</v>
      </c>
      <c r="Q203" s="314">
        <f>IF(ISNUMBER('Conversion in 100'!Q203)&gt;0,'Conversion in 100'!Q203*0.4,"")</f>
        <v>0</v>
      </c>
      <c r="R203" s="314">
        <f>IF(ISNUMBER('Conversion in 100'!R203)&gt;0,'Conversion in 100'!R203*0.4,"")</f>
        <v>0</v>
      </c>
      <c r="S203" s="314">
        <f>IF(ISNUMBER('Conversion in 100'!S203)&gt;0,'Conversion in 100'!S203*0.4,"")</f>
        <v>0</v>
      </c>
      <c r="T203" s="314">
        <f>IF(ISNUMBER('Conversion in 100'!T203)&gt;0,'Conversion in 100'!T203*0.4,"")</f>
        <v>0</v>
      </c>
      <c r="U203" s="270">
        <f>IF(OR(ISNUMBER(P203),ISNUMBER(Q203),ISNUMBER(#REF!),ISNUMBER(R203),ISNUMBER(S203),ISNUMBER(T203)),SUM(P203:T203),"")</f>
        <v>0</v>
      </c>
    </row>
    <row r="204" spans="1:21" x14ac:dyDescent="0.3">
      <c r="A204" s="278" t="str">
        <f>'STUDENT DETAILS'!A205</f>
        <v/>
      </c>
      <c r="B204" s="278" t="str">
        <f>IF(ISNUMBER('STUDENT DETAILS'!D205),('STUDENT DETAILS'!D205),"")</f>
        <v/>
      </c>
      <c r="C204" s="279" t="str">
        <f>IF('STUDENT DETAILS'!C205&gt;0,'STUDENT DETAILS'!C205,"")</f>
        <v/>
      </c>
      <c r="D204" s="314">
        <f>IFERROR(('Conversion in 100'!D204*0.1),"")</f>
        <v>0</v>
      </c>
      <c r="E204" s="314">
        <f>IFERROR(('Conversion in 100'!E204*0.1),"")</f>
        <v>0</v>
      </c>
      <c r="F204" s="314">
        <f>IFERROR(('Conversion in 100'!F204*0.1),"")</f>
        <v>0</v>
      </c>
      <c r="G204" s="314">
        <f>IFERROR(('Conversion in 100'!G204*0.1),"")</f>
        <v>0</v>
      </c>
      <c r="H204" s="314">
        <f>IFERROR(('Conversion in 100'!H204*0.1),"")</f>
        <v>0</v>
      </c>
      <c r="I204" s="270">
        <f>IF(OR(ISNUMBER(D204),ISNUMBER(E204),ISNUMBER(#REF!),ISNUMBER(F204),ISNUMBER(G204),ISNUMBER(H204)),SUM(D204:H204),"")</f>
        <v>0</v>
      </c>
      <c r="J204" s="314" t="str">
        <f>IF(ISNUMBER('Conversion in 100'!J204),'Conversion in 100'!J204*0.3,"")</f>
        <v/>
      </c>
      <c r="K204" s="314" t="str">
        <f>IF(ISNUMBER('Conversion in 100'!K204),'Conversion in 100'!K204*0.3,"")</f>
        <v/>
      </c>
      <c r="L204" s="314" t="str">
        <f>IF(ISNUMBER('Conversion in 100'!L204),'Conversion in 100'!L204*0.3,"")</f>
        <v/>
      </c>
      <c r="M204" s="314" t="str">
        <f>IF(ISNUMBER('Conversion in 100'!M204),'Conversion in 100'!M204*0.3,"")</f>
        <v/>
      </c>
      <c r="N204" s="314" t="str">
        <f>IF(ISNUMBER('Conversion in 100'!N204),'Conversion in 100'!N204*0.3,"")</f>
        <v/>
      </c>
      <c r="O204" s="270" t="str">
        <f>IF(OR(ISNUMBER(J204),ISNUMBER(K204),ISNUMBER(#REF!),ISNUMBER(L204),ISNUMBER(M204),ISNUMBER(N204)),SUM(J204:N204),"")</f>
        <v/>
      </c>
      <c r="P204" s="314">
        <f>IF(ISNUMBER('Conversion in 100'!P204)&gt;0,'Conversion in 100'!P204*0.4,"")</f>
        <v>0</v>
      </c>
      <c r="Q204" s="314">
        <f>IF(ISNUMBER('Conversion in 100'!Q204)&gt;0,'Conversion in 100'!Q204*0.4,"")</f>
        <v>0</v>
      </c>
      <c r="R204" s="314">
        <f>IF(ISNUMBER('Conversion in 100'!R204)&gt;0,'Conversion in 100'!R204*0.4,"")</f>
        <v>0</v>
      </c>
      <c r="S204" s="314">
        <f>IF(ISNUMBER('Conversion in 100'!S204)&gt;0,'Conversion in 100'!S204*0.4,"")</f>
        <v>0</v>
      </c>
      <c r="T204" s="314">
        <f>IF(ISNUMBER('Conversion in 100'!T204)&gt;0,'Conversion in 100'!T204*0.4,"")</f>
        <v>0</v>
      </c>
      <c r="U204" s="270">
        <f>IF(OR(ISNUMBER(P204),ISNUMBER(Q204),ISNUMBER(#REF!),ISNUMBER(R204),ISNUMBER(S204),ISNUMBER(T204)),SUM(P204:T204),"")</f>
        <v>0</v>
      </c>
    </row>
    <row r="205" spans="1:21" x14ac:dyDescent="0.3">
      <c r="A205" s="278" t="str">
        <f>'STUDENT DETAILS'!A206</f>
        <v/>
      </c>
      <c r="B205" s="278" t="str">
        <f>IF(ISNUMBER('STUDENT DETAILS'!D206),('STUDENT DETAILS'!D206),"")</f>
        <v/>
      </c>
      <c r="C205" s="279" t="str">
        <f>IF('STUDENT DETAILS'!C206&gt;0,'STUDENT DETAILS'!C206,"")</f>
        <v/>
      </c>
      <c r="D205" s="314">
        <f>IFERROR(('Conversion in 100'!D205*0.1),"")</f>
        <v>0</v>
      </c>
      <c r="E205" s="314">
        <f>IFERROR(('Conversion in 100'!E205*0.1),"")</f>
        <v>0</v>
      </c>
      <c r="F205" s="314">
        <f>IFERROR(('Conversion in 100'!F205*0.1),"")</f>
        <v>0</v>
      </c>
      <c r="G205" s="314">
        <f>IFERROR(('Conversion in 100'!G205*0.1),"")</f>
        <v>0</v>
      </c>
      <c r="H205" s="314">
        <f>IFERROR(('Conversion in 100'!H205*0.1),"")</f>
        <v>0</v>
      </c>
      <c r="I205" s="270">
        <f>IF(OR(ISNUMBER(D205),ISNUMBER(E205),ISNUMBER(#REF!),ISNUMBER(F205),ISNUMBER(G205),ISNUMBER(H205)),SUM(D205:H205),"")</f>
        <v>0</v>
      </c>
      <c r="J205" s="314" t="str">
        <f>IF(ISNUMBER('Conversion in 100'!J205),'Conversion in 100'!J205*0.3,"")</f>
        <v/>
      </c>
      <c r="K205" s="314" t="str">
        <f>IF(ISNUMBER('Conversion in 100'!K205),'Conversion in 100'!K205*0.3,"")</f>
        <v/>
      </c>
      <c r="L205" s="314" t="str">
        <f>IF(ISNUMBER('Conversion in 100'!L205),'Conversion in 100'!L205*0.3,"")</f>
        <v/>
      </c>
      <c r="M205" s="314" t="str">
        <f>IF(ISNUMBER('Conversion in 100'!M205),'Conversion in 100'!M205*0.3,"")</f>
        <v/>
      </c>
      <c r="N205" s="314" t="str">
        <f>IF(ISNUMBER('Conversion in 100'!N205),'Conversion in 100'!N205*0.3,"")</f>
        <v/>
      </c>
      <c r="O205" s="270" t="str">
        <f>IF(OR(ISNUMBER(J205),ISNUMBER(K205),ISNUMBER(#REF!),ISNUMBER(L205),ISNUMBER(M205),ISNUMBER(N205)),SUM(J205:N205),"")</f>
        <v/>
      </c>
      <c r="P205" s="314">
        <f>IF(ISNUMBER('Conversion in 100'!P205)&gt;0,'Conversion in 100'!P205*0.4,"")</f>
        <v>0</v>
      </c>
      <c r="Q205" s="314">
        <f>IF(ISNUMBER('Conversion in 100'!Q205)&gt;0,'Conversion in 100'!Q205*0.4,"")</f>
        <v>0</v>
      </c>
      <c r="R205" s="314">
        <f>IF(ISNUMBER('Conversion in 100'!R205)&gt;0,'Conversion in 100'!R205*0.4,"")</f>
        <v>0</v>
      </c>
      <c r="S205" s="314">
        <f>IF(ISNUMBER('Conversion in 100'!S205)&gt;0,'Conversion in 100'!S205*0.4,"")</f>
        <v>0</v>
      </c>
      <c r="T205" s="314">
        <f>IF(ISNUMBER('Conversion in 100'!T205)&gt;0,'Conversion in 100'!T205*0.4,"")</f>
        <v>0</v>
      </c>
      <c r="U205" s="270">
        <f>IF(OR(ISNUMBER(P205),ISNUMBER(Q205),ISNUMBER(#REF!),ISNUMBER(R205),ISNUMBER(S205),ISNUMBER(T205)),SUM(P205:T205),"")</f>
        <v>0</v>
      </c>
    </row>
    <row r="206" spans="1:21" x14ac:dyDescent="0.3">
      <c r="A206" s="278">
        <f>'STUDENT DETAILS'!A207</f>
        <v>0</v>
      </c>
      <c r="B206" s="278" t="str">
        <f>IF(ISNUMBER('STUDENT DETAILS'!D207),('STUDENT DETAILS'!D207),"")</f>
        <v/>
      </c>
      <c r="C206" s="279" t="str">
        <f>IF('STUDENT DETAILS'!C207&gt;0,'STUDENT DETAILS'!C207,"")</f>
        <v/>
      </c>
      <c r="D206" s="314">
        <f>IFERROR(('Conversion in 100'!D206*0.1),"")</f>
        <v>0</v>
      </c>
      <c r="E206" s="314">
        <f>IFERROR(('Conversion in 100'!E206*0.1),"")</f>
        <v>0</v>
      </c>
      <c r="F206" s="314">
        <f>IFERROR(('Conversion in 100'!F206*0.1),"")</f>
        <v>0</v>
      </c>
      <c r="G206" s="314">
        <f>IFERROR(('Conversion in 100'!G206*0.1),"")</f>
        <v>0</v>
      </c>
      <c r="H206" s="314">
        <f>IFERROR(('Conversion in 100'!H206*0.1),"")</f>
        <v>0</v>
      </c>
      <c r="I206" s="270">
        <f>IF(OR(ISNUMBER(D206),ISNUMBER(E206),ISNUMBER(#REF!),ISNUMBER(F206),ISNUMBER(G206),ISNUMBER(H206)),SUM(D206:H206),"")</f>
        <v>0</v>
      </c>
      <c r="J206" s="314" t="str">
        <f>IF(ISNUMBER('Conversion in 100'!J206),'Conversion in 100'!J206*0.3,"")</f>
        <v/>
      </c>
      <c r="K206" s="314" t="str">
        <f>IF(ISNUMBER('Conversion in 100'!K206),'Conversion in 100'!K206*0.3,"")</f>
        <v/>
      </c>
      <c r="L206" s="314" t="str">
        <f>IF(ISNUMBER('Conversion in 100'!L206),'Conversion in 100'!L206*0.3,"")</f>
        <v/>
      </c>
      <c r="M206" s="314" t="str">
        <f>IF(ISNUMBER('Conversion in 100'!M206),'Conversion in 100'!M206*0.3,"")</f>
        <v/>
      </c>
      <c r="N206" s="314" t="str">
        <f>IF(ISNUMBER('Conversion in 100'!N206),'Conversion in 100'!N206*0.3,"")</f>
        <v/>
      </c>
      <c r="O206" s="270" t="str">
        <f>IF(OR(ISNUMBER(J206),ISNUMBER(K206),ISNUMBER(#REF!),ISNUMBER(L206),ISNUMBER(M206),ISNUMBER(N206)),SUM(J206:N206),"")</f>
        <v/>
      </c>
      <c r="P206" s="314">
        <f>IF(ISNUMBER('Conversion in 100'!P206)&gt;0,'Conversion in 100'!P206*0.4,"")</f>
        <v>0</v>
      </c>
      <c r="Q206" s="314">
        <f>IF(ISNUMBER('Conversion in 100'!Q206)&gt;0,'Conversion in 100'!Q206*0.4,"")</f>
        <v>0</v>
      </c>
      <c r="R206" s="314">
        <f>IF(ISNUMBER('Conversion in 100'!R206)&gt;0,'Conversion in 100'!R206*0.4,"")</f>
        <v>0</v>
      </c>
      <c r="S206" s="314">
        <f>IF(ISNUMBER('Conversion in 100'!S206)&gt;0,'Conversion in 100'!S206*0.4,"")</f>
        <v>0</v>
      </c>
      <c r="T206" s="314">
        <f>IF(ISNUMBER('Conversion in 100'!T206)&gt;0,'Conversion in 100'!T206*0.4,"")</f>
        <v>0</v>
      </c>
      <c r="U206" s="270">
        <f>IF(OR(ISNUMBER(P206),ISNUMBER(Q206),ISNUMBER(#REF!),ISNUMBER(R206),ISNUMBER(S206),ISNUMBER(T206)),SUM(P206:T206),"")</f>
        <v>0</v>
      </c>
    </row>
  </sheetData>
  <sheetProtection algorithmName="SHA-512" hashValue="yiuPpFB6l9bQzt0czU6f/qv8eOo6Cx+akJwbnEC+cFJxV2wv5pxR3ris6lWVYfFYqSoTM6m1lKNQTog8Z325ag==" saltValue="fJ6cks0zKXRQgQOY6KL4fA==" spinCount="100000" sheet="1" objects="1" scenarios="1"/>
  <mergeCells count="12">
    <mergeCell ref="A4:A5"/>
    <mergeCell ref="B4:B5"/>
    <mergeCell ref="A1:C3"/>
    <mergeCell ref="D1:I1"/>
    <mergeCell ref="J1:O1"/>
    <mergeCell ref="P1:U1"/>
    <mergeCell ref="D2:I2"/>
    <mergeCell ref="J2:O2"/>
    <mergeCell ref="P2:U2"/>
    <mergeCell ref="D3:I3"/>
    <mergeCell ref="J3:O3"/>
    <mergeCell ref="P3:U3"/>
  </mergeCells>
  <conditionalFormatting sqref="P6:T206 A6:N206">
    <cfRule type="expression" dxfId="20" priority="3">
      <formula>MOD(ROW(),2)=1</formula>
    </cfRule>
  </conditionalFormatting>
  <conditionalFormatting sqref="O6:O206">
    <cfRule type="expression" dxfId="19" priority="2">
      <formula>MOD(ROW(),2)=1</formula>
    </cfRule>
  </conditionalFormatting>
  <conditionalFormatting sqref="U6:U206">
    <cfRule type="expression" dxfId="18" priority="1">
      <formula>MOD(ROW(),2)=1</formula>
    </cfRule>
  </conditionalFormatting>
  <printOptions horizontalCentered="1"/>
  <pageMargins left="0.88" right="0.39" top="0.41" bottom="0.28000000000000003" header="0.31496062992125984" footer="0.31496062992125984"/>
  <pageSetup paperSize="9" scale="97" orientation="portrait" r:id="rId1"/>
  <rowBreaks count="1" manualBreakCount="1">
    <brk id="91" max="20" man="1"/>
  </rowBreaks>
  <colBreaks count="2" manualBreakCount="2">
    <brk id="9" min="1" max="205" man="1"/>
    <brk id="15" min="1" max="20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64</vt:i4>
      </vt:variant>
    </vt:vector>
  </HeadingPairs>
  <TitlesOfParts>
    <vt:vector size="82" baseType="lpstr">
      <vt:lpstr>Instructions</vt:lpstr>
      <vt:lpstr>HOME</vt:lpstr>
      <vt:lpstr>backup</vt:lpstr>
      <vt:lpstr>STUDENT DETAILS</vt:lpstr>
      <vt:lpstr>Assessment of Standarization</vt:lpstr>
      <vt:lpstr>PWT</vt:lpstr>
      <vt:lpstr>Pre-Board Exam</vt:lpstr>
      <vt:lpstr>Conversion in 100</vt:lpstr>
      <vt:lpstr>PWT+Mid+PB</vt:lpstr>
      <vt:lpstr>Final Result</vt:lpstr>
      <vt:lpstr>Assignment</vt:lpstr>
      <vt:lpstr>Portfolio</vt:lpstr>
      <vt:lpstr>SUB. EN</vt:lpstr>
      <vt:lpstr>Overall Result</vt:lpstr>
      <vt:lpstr>CO-SCHOLASTIC GRADES</vt:lpstr>
      <vt:lpstr>Certificte issue Register</vt:lpstr>
      <vt:lpstr>REPORT CARDS</vt:lpstr>
      <vt:lpstr>REPORT CARD</vt:lpstr>
      <vt:lpstr>A.N.ISLANDS</vt:lpstr>
      <vt:lpstr>ANDHRA_PRADESH</vt:lpstr>
      <vt:lpstr>ARUNACHAL_PRADESH</vt:lpstr>
      <vt:lpstr>ASSAM</vt:lpstr>
      <vt:lpstr>BHOPAL</vt:lpstr>
      <vt:lpstr>BIHAR</vt:lpstr>
      <vt:lpstr>cbse</vt:lpstr>
      <vt:lpstr>CHANDIGARH</vt:lpstr>
      <vt:lpstr>CHANDIGARH.</vt:lpstr>
      <vt:lpstr>CHHATTISGARH</vt:lpstr>
      <vt:lpstr>CLASS</vt:lpstr>
      <vt:lpstr>D.NAGAR_HAVELI</vt:lpstr>
      <vt:lpstr>DAMAN_DIU</vt:lpstr>
      <vt:lpstr>DELHI</vt:lpstr>
      <vt:lpstr>GOA</vt:lpstr>
      <vt:lpstr>GUJARAT</vt:lpstr>
      <vt:lpstr>HARYANA</vt:lpstr>
      <vt:lpstr>HIMACHAL_PRADESH</vt:lpstr>
      <vt:lpstr>HYDERABAD</vt:lpstr>
      <vt:lpstr>JAIPUR</vt:lpstr>
      <vt:lpstr>JAMMUKASHMIR</vt:lpstr>
      <vt:lpstr>JHARKHAND</vt:lpstr>
      <vt:lpstr>KARNATAKA</vt:lpstr>
      <vt:lpstr>KERALA</vt:lpstr>
      <vt:lpstr>LAKSHADWEEP_UT</vt:lpstr>
      <vt:lpstr>LUCKNOW</vt:lpstr>
      <vt:lpstr>MADHYA_PRADESH</vt:lpstr>
      <vt:lpstr>MAHARASHTRA</vt:lpstr>
      <vt:lpstr>MANIPUR</vt:lpstr>
      <vt:lpstr>MEGHALAYA</vt:lpstr>
      <vt:lpstr>MIZORAM</vt:lpstr>
      <vt:lpstr>NAGALAND</vt:lpstr>
      <vt:lpstr>ODISHA</vt:lpstr>
      <vt:lpstr>PATNA</vt:lpstr>
      <vt:lpstr>PONDICHERRY_UT</vt:lpstr>
      <vt:lpstr>'Conversion in 100'!Print_Area</vt:lpstr>
      <vt:lpstr>'Final Result'!Print_Area</vt:lpstr>
      <vt:lpstr>'Pre-Board Exam'!Print_Area</vt:lpstr>
      <vt:lpstr>PWT!Print_Area</vt:lpstr>
      <vt:lpstr>'PWT+Mid+PB'!Print_Area</vt:lpstr>
      <vt:lpstr>'REPORT CARD'!Print_Area</vt:lpstr>
      <vt:lpstr>Assignment!Print_Titles</vt:lpstr>
      <vt:lpstr>'Certificte issue Register'!Print_Titles</vt:lpstr>
      <vt:lpstr>'Conversion in 100'!Print_Titles</vt:lpstr>
      <vt:lpstr>'Final Result'!Print_Titles</vt:lpstr>
      <vt:lpstr>'Overall Result'!Print_Titles</vt:lpstr>
      <vt:lpstr>Portfolio!Print_Titles</vt:lpstr>
      <vt:lpstr>'Pre-Board Exam'!Print_Titles</vt:lpstr>
      <vt:lpstr>PWT!Print_Titles</vt:lpstr>
      <vt:lpstr>'PWT+Mid+PB'!Print_Titles</vt:lpstr>
      <vt:lpstr>'SUB. EN'!Print_Titles</vt:lpstr>
      <vt:lpstr>PUNE</vt:lpstr>
      <vt:lpstr>PUNJAB</vt:lpstr>
      <vt:lpstr>RAJASTHAN</vt:lpstr>
      <vt:lpstr>REGION</vt:lpstr>
      <vt:lpstr>roll</vt:lpstr>
      <vt:lpstr>SESSION</vt:lpstr>
      <vt:lpstr>SHILLONG</vt:lpstr>
      <vt:lpstr>SIKKIM</vt:lpstr>
      <vt:lpstr>TELANGANA</vt:lpstr>
      <vt:lpstr>TRIPURA</vt:lpstr>
      <vt:lpstr>UTTAR_PRADESH</vt:lpstr>
      <vt:lpstr>UTTRAKHAND</vt:lpstr>
      <vt:lpstr>WEST_BENGAL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chawla</dc:creator>
  <cp:lastModifiedBy>Sunny</cp:lastModifiedBy>
  <cp:lastPrinted>2020-03-26T07:35:11Z</cp:lastPrinted>
  <dcterms:created xsi:type="dcterms:W3CDTF">2017-04-02T09:03:24Z</dcterms:created>
  <dcterms:modified xsi:type="dcterms:W3CDTF">2021-05-12T08:47:32Z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5693b2cd-d862-40ad-90e5-7bbb271e12e7</vt:lpwstr>
  </property>
</Properties>
</file>